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860993\Documents\AWP\2016\"/>
    </mc:Choice>
  </mc:AlternateContent>
  <bookViews>
    <workbookView xWindow="480" yWindow="435" windowWidth="14880" windowHeight="7365" tabRatio="896"/>
  </bookViews>
  <sheets>
    <sheet name="Disclaimer" sheetId="77" r:id="rId1"/>
    <sheet name="Data for Website"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63" r:id="rId9"/>
    <sheet name="8) Paid on Settled (SY)" sheetId="19" r:id="rId10"/>
    <sheet name="9) Average Age (NY)" sheetId="11" r:id="rId11"/>
    <sheet name="10) Mesothelioma info (NY)" sheetId="44" r:id="rId12"/>
    <sheet name="11) Mesothelioma Patterns" sheetId="71" r:id="rId13"/>
    <sheet name="12) Asbestosis Patterns" sheetId="72" r:id="rId14"/>
    <sheet name="13) Lung Cancer Patterns" sheetId="73" r:id="rId15"/>
    <sheet name="14) Pleural Thickening Patterns" sheetId="74" r:id="rId16"/>
    <sheet name="15) PP (Scotland &amp; NI) Patterns" sheetId="75" r:id="rId17"/>
  </sheets>
  <definedNames>
    <definedName name="MARKET_SHARE">'Data for Website'!$D$2</definedName>
    <definedName name="_xlnm.Print_Area" localSheetId="2">'1) Claims Notified'!$B$2:$O$34</definedName>
    <definedName name="_xlnm.Print_Area" localSheetId="11">'10) Mesothelioma info (NY)'!$B$2:$F$28</definedName>
    <definedName name="_xlnm.Print_Area" localSheetId="3">'2) Nil Settled (NY)'!$B$2:$M$34</definedName>
    <definedName name="_xlnm.Print_Area" localSheetId="4">'3) Nil Settled (SY)'!$B$2:$M$34</definedName>
    <definedName name="_xlnm.Print_Area" localSheetId="5">'4) Settled At Cost (NY)'!$B$2:$M$34</definedName>
    <definedName name="_xlnm.Print_Area" localSheetId="6">'5) Settled At Cost (SY)'!$B$2:$M$34</definedName>
    <definedName name="_xlnm.Print_Area" localSheetId="7">'6) Incurred (NY)'!$B$2:$M$35</definedName>
    <definedName name="_xlnm.Print_Area" localSheetId="9">'8) Paid on Settled (SY)'!$B$2:$M$35</definedName>
    <definedName name="_xlnm.Print_Area" localSheetId="10">'9) Average Age (NY)'!$B$2:$M$32</definedName>
  </definedNames>
  <calcPr calcId="152511"/>
</workbook>
</file>

<file path=xl/calcChain.xml><?xml version="1.0" encoding="utf-8"?>
<calcChain xmlns="http://schemas.openxmlformats.org/spreadsheetml/2006/main">
  <c r="O74" i="23" l="1"/>
  <c r="O73" i="23"/>
  <c r="O72" i="23"/>
  <c r="O71" i="23"/>
  <c r="O70" i="23"/>
  <c r="O69" i="23"/>
  <c r="O68" i="23"/>
  <c r="O67" i="23"/>
  <c r="O66" i="23"/>
  <c r="O65" i="23"/>
  <c r="O64" i="23"/>
  <c r="O63" i="23"/>
  <c r="O62" i="23"/>
  <c r="O61" i="23"/>
  <c r="O60" i="23"/>
  <c r="O59" i="23"/>
  <c r="O58" i="23"/>
  <c r="O57" i="23"/>
  <c r="O56" i="23"/>
  <c r="O55" i="23"/>
  <c r="N74" i="23"/>
  <c r="M74" i="23"/>
  <c r="L74" i="23"/>
  <c r="K74" i="23"/>
  <c r="N73" i="23"/>
  <c r="M73" i="23"/>
  <c r="L73" i="23"/>
  <c r="K73" i="23"/>
  <c r="N72" i="23"/>
  <c r="M72" i="23"/>
  <c r="L72" i="23"/>
  <c r="K72" i="23"/>
  <c r="N71" i="23"/>
  <c r="M71" i="23"/>
  <c r="L71" i="23"/>
  <c r="K71" i="23"/>
  <c r="N70" i="23"/>
  <c r="M70" i="23"/>
  <c r="L70" i="23"/>
  <c r="K70" i="23"/>
  <c r="N69" i="23"/>
  <c r="M69" i="23"/>
  <c r="L69" i="23"/>
  <c r="K69" i="23"/>
  <c r="N68" i="23"/>
  <c r="M68" i="23"/>
  <c r="L68" i="23"/>
  <c r="K68" i="23"/>
  <c r="N67" i="23"/>
  <c r="M67" i="23"/>
  <c r="L67" i="23"/>
  <c r="K67" i="23"/>
  <c r="N66" i="23"/>
  <c r="M66" i="23"/>
  <c r="L66" i="23"/>
  <c r="K66" i="23"/>
  <c r="N65" i="23"/>
  <c r="M65" i="23"/>
  <c r="L65" i="23"/>
  <c r="K65" i="23"/>
  <c r="N64" i="23"/>
  <c r="M64" i="23"/>
  <c r="L64" i="23"/>
  <c r="K64" i="23"/>
  <c r="N63" i="23"/>
  <c r="M63" i="23"/>
  <c r="L63" i="23"/>
  <c r="K63" i="23"/>
  <c r="N62" i="23"/>
  <c r="M62" i="23"/>
  <c r="L62" i="23"/>
  <c r="K62" i="23"/>
  <c r="N61" i="23"/>
  <c r="M61" i="23"/>
  <c r="L61" i="23"/>
  <c r="K61" i="23"/>
  <c r="N60" i="23"/>
  <c r="M60" i="23"/>
  <c r="L60" i="23"/>
  <c r="K60" i="23"/>
  <c r="N59" i="23"/>
  <c r="M59" i="23"/>
  <c r="L59" i="23"/>
  <c r="K59" i="23"/>
  <c r="N58" i="23"/>
  <c r="M58" i="23"/>
  <c r="L58" i="23"/>
  <c r="K58" i="23"/>
  <c r="N57" i="23"/>
  <c r="M57" i="23"/>
  <c r="L57" i="23"/>
  <c r="K57" i="23"/>
  <c r="N56" i="23"/>
  <c r="M56" i="23"/>
  <c r="L56" i="23"/>
  <c r="K56" i="23"/>
  <c r="N55" i="23"/>
  <c r="M55" i="23"/>
  <c r="L55" i="23"/>
  <c r="K55" i="23"/>
  <c r="G74" i="23"/>
  <c r="G73" i="23"/>
  <c r="G72" i="23"/>
  <c r="G71" i="23"/>
  <c r="G70" i="23"/>
  <c r="G69" i="23"/>
  <c r="G68" i="23"/>
  <c r="G67" i="23"/>
  <c r="G66" i="23"/>
  <c r="G65" i="23"/>
  <c r="G64" i="23"/>
  <c r="G63" i="23"/>
  <c r="G62" i="23"/>
  <c r="G61" i="23"/>
  <c r="G60" i="23"/>
  <c r="G59" i="23"/>
  <c r="G58" i="23"/>
  <c r="G57" i="23"/>
  <c r="G56" i="23"/>
  <c r="G55" i="23"/>
  <c r="F74" i="23"/>
  <c r="E74" i="23"/>
  <c r="D74" i="23"/>
  <c r="C74" i="23"/>
  <c r="F73" i="23"/>
  <c r="E73" i="23"/>
  <c r="D73" i="23"/>
  <c r="C73" i="23"/>
  <c r="F72" i="23"/>
  <c r="E72" i="23"/>
  <c r="D72" i="23"/>
  <c r="C72" i="23"/>
  <c r="F71" i="23"/>
  <c r="E71" i="23"/>
  <c r="D71" i="23"/>
  <c r="C71"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D61" i="23"/>
  <c r="C61" i="23"/>
  <c r="F60" i="23"/>
  <c r="E60" i="23"/>
  <c r="D60" i="23"/>
  <c r="C60" i="23"/>
  <c r="F59" i="23"/>
  <c r="E59" i="23"/>
  <c r="D59" i="23"/>
  <c r="C59" i="23"/>
  <c r="F58" i="23"/>
  <c r="E58" i="23"/>
  <c r="D58" i="23"/>
  <c r="C58" i="23"/>
  <c r="F57" i="23"/>
  <c r="E57" i="23"/>
  <c r="D57" i="23"/>
  <c r="C57" i="23"/>
  <c r="F56" i="23"/>
  <c r="E56" i="23"/>
  <c r="D56" i="23"/>
  <c r="C56" i="23"/>
  <c r="F55" i="23"/>
  <c r="E55" i="23"/>
  <c r="D55" i="23"/>
  <c r="C55" i="23"/>
  <c r="K26" i="11"/>
  <c r="D26" i="11"/>
  <c r="D6" i="11"/>
  <c r="J56" i="23"/>
  <c r="J57" i="23" s="1"/>
  <c r="J58" i="23" s="1"/>
  <c r="J59" i="23" s="1"/>
  <c r="J60" i="23" s="1"/>
  <c r="J61" i="23" s="1"/>
  <c r="J62" i="23" s="1"/>
  <c r="J63" i="23" s="1"/>
  <c r="J64" i="23" s="1"/>
  <c r="J65" i="23" s="1"/>
  <c r="J66" i="23" s="1"/>
  <c r="J67" i="23" s="1"/>
  <c r="J68" i="23" s="1"/>
  <c r="J69" i="23" s="1"/>
  <c r="J70" i="23" s="1"/>
  <c r="J71" i="23" s="1"/>
  <c r="J72" i="23" s="1"/>
  <c r="J73" i="23" s="1"/>
  <c r="J74" i="23" s="1"/>
  <c r="J55" i="23"/>
  <c r="B55" i="23"/>
  <c r="B56" i="23" s="1"/>
  <c r="B57" i="23" s="1"/>
  <c r="B58" i="23" s="1"/>
  <c r="B59" i="23" s="1"/>
  <c r="B60" i="23" s="1"/>
  <c r="B61" i="23" s="1"/>
  <c r="B62" i="23" s="1"/>
  <c r="B63" i="23" s="1"/>
  <c r="B64" i="23" s="1"/>
  <c r="B65" i="23" s="1"/>
  <c r="B66" i="23" s="1"/>
  <c r="B67" i="23" s="1"/>
  <c r="B68" i="23" s="1"/>
  <c r="B69" i="23" s="1"/>
  <c r="B70" i="23" s="1"/>
  <c r="B71" i="23" s="1"/>
  <c r="B72" i="23" s="1"/>
  <c r="B73" i="23" s="1"/>
  <c r="B74" i="23" s="1"/>
  <c r="B48" i="74" l="1"/>
  <c r="B62" i="74" s="1"/>
  <c r="B49" i="74" l="1"/>
  <c r="B50" i="74" s="1"/>
  <c r="B51" i="74" s="1"/>
  <c r="B52" i="74" s="1"/>
  <c r="B53" i="74" s="1"/>
  <c r="B54" i="74" s="1"/>
  <c r="B55" i="74" s="1"/>
  <c r="B56" i="74" s="1"/>
  <c r="B57" i="74" s="1"/>
  <c r="B76" i="74"/>
  <c r="B63" i="74"/>
  <c r="B64" i="74" s="1"/>
  <c r="B65" i="74" s="1"/>
  <c r="B66" i="74" s="1"/>
  <c r="B67" i="74" s="1"/>
  <c r="B68" i="74" s="1"/>
  <c r="B69" i="74" s="1"/>
  <c r="B70" i="74" s="1"/>
  <c r="B71" i="74" s="1"/>
  <c r="B77" i="74" l="1"/>
  <c r="B78" i="74" s="1"/>
  <c r="B79" i="74" s="1"/>
  <c r="B80" i="74" s="1"/>
  <c r="B81" i="74" s="1"/>
  <c r="B82" i="74" s="1"/>
  <c r="B83" i="74" s="1"/>
  <c r="B84" i="74" s="1"/>
  <c r="B85" i="74" s="1"/>
  <c r="B90" i="74"/>
  <c r="B104" i="74" l="1"/>
  <c r="B91" i="74"/>
  <c r="B92" i="74" s="1"/>
  <c r="B93" i="74" s="1"/>
  <c r="B94" i="74" s="1"/>
  <c r="B95" i="74" s="1"/>
  <c r="B96" i="74" s="1"/>
  <c r="B97" i="74" s="1"/>
  <c r="B98" i="74" s="1"/>
  <c r="B99" i="74" s="1"/>
  <c r="B118" i="74" l="1"/>
  <c r="B119" i="74" s="1"/>
  <c r="B120" i="74" s="1"/>
  <c r="B121" i="74" s="1"/>
  <c r="B122" i="74" s="1"/>
  <c r="B123" i="74" s="1"/>
  <c r="B124" i="74" s="1"/>
  <c r="B125" i="74" s="1"/>
  <c r="B126" i="74" s="1"/>
  <c r="B127" i="74" s="1"/>
  <c r="B105" i="74"/>
  <c r="B106" i="74" s="1"/>
  <c r="B107" i="74" s="1"/>
  <c r="B108" i="74" s="1"/>
  <c r="B109" i="74" s="1"/>
  <c r="B110" i="74" s="1"/>
  <c r="B111" i="74" s="1"/>
  <c r="B112" i="74" s="1"/>
  <c r="B113" i="74" s="1"/>
  <c r="L26" i="11" l="1"/>
  <c r="J26" i="11"/>
  <c r="I26" i="11"/>
  <c r="H26" i="11"/>
  <c r="G26" i="11"/>
  <c r="F26" i="11"/>
  <c r="E26" i="11"/>
  <c r="C26" i="11"/>
  <c r="B6" i="4"/>
  <c r="B6" i="5"/>
  <c r="B6" i="9"/>
  <c r="B6" i="63"/>
  <c r="B6" i="19"/>
  <c r="B6" i="11"/>
  <c r="B6" i="44"/>
  <c r="B6" i="20"/>
  <c r="B6" i="3"/>
  <c r="M106" i="73" l="1"/>
  <c r="I94" i="73"/>
  <c r="H94" i="73"/>
  <c r="F85" i="73"/>
  <c r="E85" i="73"/>
  <c r="D85" i="73"/>
  <c r="C85" i="73"/>
  <c r="J84" i="73"/>
  <c r="I84" i="73"/>
  <c r="H84" i="73"/>
  <c r="G84" i="73"/>
  <c r="F84" i="73"/>
  <c r="E84" i="73"/>
  <c r="D84" i="73"/>
  <c r="C84" i="73"/>
  <c r="N83" i="73"/>
  <c r="N97" i="73" s="1"/>
  <c r="M83" i="73"/>
  <c r="L83" i="73"/>
  <c r="K83" i="73"/>
  <c r="J83" i="73"/>
  <c r="I83" i="73"/>
  <c r="H83" i="73"/>
  <c r="G83" i="73"/>
  <c r="F83" i="73"/>
  <c r="F111" i="73" s="1"/>
  <c r="E83" i="73"/>
  <c r="D83" i="73"/>
  <c r="C83" i="73"/>
  <c r="R82" i="73"/>
  <c r="Q82" i="73"/>
  <c r="P82" i="73"/>
  <c r="O82" i="73"/>
  <c r="N82" i="73"/>
  <c r="M82" i="73"/>
  <c r="L82" i="73"/>
  <c r="K82" i="73"/>
  <c r="J82" i="73"/>
  <c r="I82" i="73"/>
  <c r="H82" i="73"/>
  <c r="G82" i="73"/>
  <c r="F82" i="73"/>
  <c r="E82" i="73"/>
  <c r="D82" i="73"/>
  <c r="C82" i="73"/>
  <c r="V81" i="73"/>
  <c r="U81" i="73"/>
  <c r="T81" i="73"/>
  <c r="S81" i="73"/>
  <c r="R81" i="73"/>
  <c r="R109" i="73" s="1"/>
  <c r="Q81" i="73"/>
  <c r="P81" i="73"/>
  <c r="O81" i="73"/>
  <c r="N81" i="73"/>
  <c r="M81" i="73"/>
  <c r="L81" i="73"/>
  <c r="K81" i="73"/>
  <c r="J81" i="73"/>
  <c r="J109" i="73" s="1"/>
  <c r="I81" i="73"/>
  <c r="H81" i="73"/>
  <c r="G81" i="73"/>
  <c r="F81" i="73"/>
  <c r="E81" i="73"/>
  <c r="D81" i="73"/>
  <c r="C81" i="73"/>
  <c r="Z80" i="73"/>
  <c r="Z108" i="73" s="1"/>
  <c r="Y80" i="73"/>
  <c r="X80" i="73"/>
  <c r="W80" i="73"/>
  <c r="V80" i="73"/>
  <c r="U80" i="73"/>
  <c r="T80" i="73"/>
  <c r="S80" i="73"/>
  <c r="R80" i="73"/>
  <c r="R94" i="73" s="1"/>
  <c r="Q80" i="73"/>
  <c r="P80" i="73"/>
  <c r="O80" i="73"/>
  <c r="N80" i="73"/>
  <c r="M80" i="73"/>
  <c r="L80" i="73"/>
  <c r="K80" i="73"/>
  <c r="J80" i="73"/>
  <c r="J108" i="73" s="1"/>
  <c r="I80" i="73"/>
  <c r="H80" i="73"/>
  <c r="G80" i="73"/>
  <c r="F80" i="73"/>
  <c r="E80" i="73"/>
  <c r="D80" i="73"/>
  <c r="C80" i="73"/>
  <c r="AD79" i="73"/>
  <c r="AD107" i="73" s="1"/>
  <c r="AC79" i="73"/>
  <c r="AC107" i="73" s="1"/>
  <c r="AB79" i="73"/>
  <c r="AA79" i="73"/>
  <c r="Z79" i="73"/>
  <c r="Y79" i="73"/>
  <c r="X79" i="73"/>
  <c r="W79" i="73"/>
  <c r="V79" i="73"/>
  <c r="V107" i="73" s="1"/>
  <c r="U79" i="73"/>
  <c r="T79" i="73"/>
  <c r="S79" i="73"/>
  <c r="R79" i="73"/>
  <c r="Q79" i="73"/>
  <c r="P79" i="73"/>
  <c r="O79" i="73"/>
  <c r="N79" i="73"/>
  <c r="N107" i="73" s="1"/>
  <c r="M79" i="73"/>
  <c r="L79" i="73"/>
  <c r="K79" i="73"/>
  <c r="J79" i="73"/>
  <c r="I79" i="73"/>
  <c r="H79" i="73"/>
  <c r="G79" i="73"/>
  <c r="F79" i="73"/>
  <c r="F107" i="73" s="1"/>
  <c r="E79" i="73"/>
  <c r="D79" i="73"/>
  <c r="C79" i="73"/>
  <c r="AH78" i="73"/>
  <c r="AG78" i="73"/>
  <c r="AF78" i="73"/>
  <c r="AE78" i="73"/>
  <c r="AD78" i="73"/>
  <c r="AD106" i="73" s="1"/>
  <c r="AC78" i="73"/>
  <c r="AB78" i="73"/>
  <c r="AA78" i="73"/>
  <c r="Z78" i="73"/>
  <c r="Y78" i="73"/>
  <c r="X78" i="73"/>
  <c r="W78" i="73"/>
  <c r="V78" i="73"/>
  <c r="U78" i="73"/>
  <c r="T78" i="73"/>
  <c r="S78" i="73"/>
  <c r="R78" i="73"/>
  <c r="Q78" i="73"/>
  <c r="P78" i="73"/>
  <c r="O78" i="73"/>
  <c r="N78" i="73"/>
  <c r="M78" i="73"/>
  <c r="L78" i="73"/>
  <c r="K78" i="73"/>
  <c r="J78" i="73"/>
  <c r="I78" i="73"/>
  <c r="H78" i="73"/>
  <c r="G78" i="73"/>
  <c r="F78" i="73"/>
  <c r="F106" i="73" s="1"/>
  <c r="E78" i="73"/>
  <c r="D78" i="73"/>
  <c r="C78" i="73"/>
  <c r="AL77" i="73"/>
  <c r="AK77" i="73"/>
  <c r="AJ77" i="73"/>
  <c r="AI77" i="73"/>
  <c r="AH77" i="73"/>
  <c r="AG77" i="73"/>
  <c r="AF77" i="73"/>
  <c r="AE77" i="73"/>
  <c r="AD77" i="73"/>
  <c r="AC77" i="73"/>
  <c r="AB77" i="73"/>
  <c r="AA77" i="73"/>
  <c r="Z77" i="73"/>
  <c r="Z105" i="73" s="1"/>
  <c r="Y77" i="73"/>
  <c r="X77" i="73"/>
  <c r="W77" i="73"/>
  <c r="V77" i="73"/>
  <c r="U77" i="73"/>
  <c r="T77" i="73"/>
  <c r="S77" i="73"/>
  <c r="R77" i="73"/>
  <c r="R105" i="73" s="1"/>
  <c r="Q77" i="73"/>
  <c r="P77" i="73"/>
  <c r="O77" i="73"/>
  <c r="N77" i="73"/>
  <c r="M77" i="73"/>
  <c r="L77" i="73"/>
  <c r="K77" i="73"/>
  <c r="J77" i="73"/>
  <c r="J105" i="73" s="1"/>
  <c r="I77" i="73"/>
  <c r="H77" i="73"/>
  <c r="G77" i="73"/>
  <c r="F77" i="73"/>
  <c r="E77" i="73"/>
  <c r="D77" i="73"/>
  <c r="C77" i="73"/>
  <c r="AP76" i="73"/>
  <c r="AO76" i="73"/>
  <c r="AN76" i="73"/>
  <c r="AM76" i="73"/>
  <c r="AL76" i="73"/>
  <c r="AK76" i="73"/>
  <c r="AJ76" i="73"/>
  <c r="AI76" i="73"/>
  <c r="AH76" i="73"/>
  <c r="AG76" i="73"/>
  <c r="AF76" i="73"/>
  <c r="AE76" i="73"/>
  <c r="AD76" i="73"/>
  <c r="AC76" i="73"/>
  <c r="AB76" i="73"/>
  <c r="AA76" i="73"/>
  <c r="Z76" i="73"/>
  <c r="Y76" i="73"/>
  <c r="X76" i="73"/>
  <c r="W76" i="73"/>
  <c r="V76" i="73"/>
  <c r="U76" i="73"/>
  <c r="T76" i="73"/>
  <c r="S76" i="73"/>
  <c r="R76" i="73"/>
  <c r="Q76" i="73"/>
  <c r="P76" i="73"/>
  <c r="O76" i="73"/>
  <c r="N76" i="73"/>
  <c r="M76" i="73"/>
  <c r="L76" i="73"/>
  <c r="K76" i="73"/>
  <c r="J76" i="73"/>
  <c r="I76" i="73"/>
  <c r="H76" i="73"/>
  <c r="G76" i="73"/>
  <c r="F76" i="73"/>
  <c r="E76" i="73"/>
  <c r="D76" i="73"/>
  <c r="C76" i="73"/>
  <c r="F71" i="73"/>
  <c r="E71" i="73"/>
  <c r="D71" i="73"/>
  <c r="C71" i="73"/>
  <c r="J70" i="73"/>
  <c r="I70" i="73"/>
  <c r="H70" i="73"/>
  <c r="G70" i="73"/>
  <c r="F70" i="73"/>
  <c r="E70" i="73"/>
  <c r="D70" i="73"/>
  <c r="C70" i="73"/>
  <c r="N69" i="73"/>
  <c r="M69" i="73"/>
  <c r="M97" i="73" s="1"/>
  <c r="L69" i="73"/>
  <c r="K69" i="73"/>
  <c r="J69" i="73"/>
  <c r="I69" i="73"/>
  <c r="H69" i="73"/>
  <c r="G69" i="73"/>
  <c r="F69" i="73"/>
  <c r="E69" i="73"/>
  <c r="D69" i="73"/>
  <c r="C69" i="73"/>
  <c r="R68" i="73"/>
  <c r="Q68" i="73"/>
  <c r="P68" i="73"/>
  <c r="O68" i="73"/>
  <c r="N68" i="73"/>
  <c r="M68" i="73"/>
  <c r="L68" i="73"/>
  <c r="K68" i="73"/>
  <c r="J68" i="73"/>
  <c r="I68" i="73"/>
  <c r="H68" i="73"/>
  <c r="G68" i="73"/>
  <c r="F68" i="73"/>
  <c r="E68" i="73"/>
  <c r="D68" i="73"/>
  <c r="C68" i="73"/>
  <c r="V67" i="73"/>
  <c r="U67" i="73"/>
  <c r="T67" i="73"/>
  <c r="S67" i="73"/>
  <c r="R67" i="73"/>
  <c r="Q67" i="73"/>
  <c r="Q95" i="73" s="1"/>
  <c r="P67" i="73"/>
  <c r="O67" i="73"/>
  <c r="N67" i="73"/>
  <c r="M67" i="73"/>
  <c r="L67" i="73"/>
  <c r="K67" i="73"/>
  <c r="J67" i="73"/>
  <c r="I67" i="73"/>
  <c r="H67" i="73"/>
  <c r="G67" i="73"/>
  <c r="F67" i="73"/>
  <c r="E67" i="73"/>
  <c r="D67" i="73"/>
  <c r="C67" i="73"/>
  <c r="Z66" i="73"/>
  <c r="Y66" i="73"/>
  <c r="Y108" i="73" s="1"/>
  <c r="X66" i="73"/>
  <c r="W66" i="73"/>
  <c r="V66" i="73"/>
  <c r="U66" i="73"/>
  <c r="T66" i="73"/>
  <c r="S66" i="73"/>
  <c r="R66" i="73"/>
  <c r="Q66" i="73"/>
  <c r="Q94" i="73" s="1"/>
  <c r="P66" i="73"/>
  <c r="O66" i="73"/>
  <c r="N66" i="73"/>
  <c r="M66" i="73"/>
  <c r="L66" i="73"/>
  <c r="K66" i="73"/>
  <c r="J66" i="73"/>
  <c r="J94" i="73" s="1"/>
  <c r="I66" i="73"/>
  <c r="H66" i="73"/>
  <c r="G66" i="73"/>
  <c r="F66" i="73"/>
  <c r="E66" i="73"/>
  <c r="D66" i="73"/>
  <c r="C66" i="73"/>
  <c r="AD65" i="73"/>
  <c r="AC65" i="73"/>
  <c r="AB65" i="73"/>
  <c r="AA65" i="73"/>
  <c r="Z65" i="73"/>
  <c r="Y65" i="73"/>
  <c r="X65" i="73"/>
  <c r="W65" i="73"/>
  <c r="V65" i="73"/>
  <c r="U65" i="73"/>
  <c r="U93" i="73" s="1"/>
  <c r="T65" i="73"/>
  <c r="S65" i="73"/>
  <c r="R65" i="73"/>
  <c r="Q65" i="73"/>
  <c r="P65" i="73"/>
  <c r="O65" i="73"/>
  <c r="N65" i="73"/>
  <c r="M65" i="73"/>
  <c r="L65" i="73"/>
  <c r="K65" i="73"/>
  <c r="J65" i="73"/>
  <c r="I65" i="73"/>
  <c r="H65" i="73"/>
  <c r="G65" i="73"/>
  <c r="F65" i="73"/>
  <c r="E65" i="73"/>
  <c r="E107" i="73" s="1"/>
  <c r="D65" i="73"/>
  <c r="C65" i="73"/>
  <c r="AH64" i="73"/>
  <c r="AG64" i="73"/>
  <c r="AF64" i="73"/>
  <c r="AE64" i="73"/>
  <c r="AD64" i="73"/>
  <c r="AC64" i="73"/>
  <c r="AC92" i="73" s="1"/>
  <c r="AB64" i="73"/>
  <c r="AA64" i="73"/>
  <c r="Z64" i="73"/>
  <c r="Y64" i="73"/>
  <c r="X64" i="73"/>
  <c r="W64" i="73"/>
  <c r="V64" i="73"/>
  <c r="U64" i="73"/>
  <c r="T64" i="73"/>
  <c r="S64" i="73"/>
  <c r="R64" i="73"/>
  <c r="Q64" i="73"/>
  <c r="P64" i="73"/>
  <c r="O64" i="73"/>
  <c r="N64" i="73"/>
  <c r="M64" i="73"/>
  <c r="L64" i="73"/>
  <c r="K64" i="73"/>
  <c r="J64" i="73"/>
  <c r="I64" i="73"/>
  <c r="H64" i="73"/>
  <c r="G64" i="73"/>
  <c r="F64" i="73"/>
  <c r="E64" i="73"/>
  <c r="D64" i="73"/>
  <c r="C64" i="73"/>
  <c r="AL63" i="73"/>
  <c r="AK63" i="73"/>
  <c r="AJ63" i="73"/>
  <c r="AI63" i="73"/>
  <c r="AH63" i="73"/>
  <c r="AG63" i="73"/>
  <c r="AF63" i="73"/>
  <c r="AE63" i="73"/>
  <c r="AD63" i="73"/>
  <c r="AC63" i="73"/>
  <c r="AB63" i="73"/>
  <c r="AA63" i="73"/>
  <c r="Z63" i="73"/>
  <c r="Y63" i="73"/>
  <c r="X63" i="73"/>
  <c r="W63" i="73"/>
  <c r="V63" i="73"/>
  <c r="U63" i="73"/>
  <c r="T63" i="73"/>
  <c r="S63" i="73"/>
  <c r="R63" i="73"/>
  <c r="Q63" i="73"/>
  <c r="P63" i="73"/>
  <c r="O63" i="73"/>
  <c r="N63" i="73"/>
  <c r="M63" i="73"/>
  <c r="L63" i="73"/>
  <c r="K63" i="73"/>
  <c r="J63" i="73"/>
  <c r="I63" i="73"/>
  <c r="H63" i="73"/>
  <c r="G63" i="73"/>
  <c r="F63" i="73"/>
  <c r="E63" i="73"/>
  <c r="D63" i="73"/>
  <c r="C63" i="73"/>
  <c r="AP62" i="73"/>
  <c r="AO62" i="73"/>
  <c r="AN62" i="73"/>
  <c r="AM62" i="73"/>
  <c r="AL62" i="73"/>
  <c r="AK62" i="73"/>
  <c r="AJ62" i="73"/>
  <c r="AI62" i="73"/>
  <c r="AH62" i="73"/>
  <c r="AG62" i="73"/>
  <c r="AF62" i="73"/>
  <c r="AE62" i="73"/>
  <c r="AD62" i="73"/>
  <c r="AC62" i="73"/>
  <c r="AB62" i="73"/>
  <c r="AA62" i="73"/>
  <c r="Z62" i="73"/>
  <c r="Y62" i="73"/>
  <c r="Y104" i="73" s="1"/>
  <c r="X62" i="73"/>
  <c r="W62" i="73"/>
  <c r="V62" i="73"/>
  <c r="U62" i="73"/>
  <c r="T62" i="73"/>
  <c r="S62" i="73"/>
  <c r="R62" i="73"/>
  <c r="Q62" i="73"/>
  <c r="P62" i="73"/>
  <c r="O62" i="73"/>
  <c r="N62" i="73"/>
  <c r="M62" i="73"/>
  <c r="L62" i="73"/>
  <c r="K62" i="73"/>
  <c r="J62" i="73"/>
  <c r="I62" i="73"/>
  <c r="H62" i="73"/>
  <c r="G62" i="73"/>
  <c r="F62" i="73"/>
  <c r="E62" i="73"/>
  <c r="D62" i="73"/>
  <c r="C62" i="73"/>
  <c r="F57" i="73"/>
  <c r="E57" i="73"/>
  <c r="D57" i="73"/>
  <c r="C57" i="73"/>
  <c r="J56" i="73"/>
  <c r="I56" i="73"/>
  <c r="H56" i="73"/>
  <c r="G56" i="73"/>
  <c r="F56" i="73"/>
  <c r="E56" i="73"/>
  <c r="D56" i="73"/>
  <c r="C56" i="73"/>
  <c r="N55" i="73"/>
  <c r="M55" i="73"/>
  <c r="L55" i="73"/>
  <c r="K55" i="73"/>
  <c r="J55" i="73"/>
  <c r="I55" i="73"/>
  <c r="H55" i="73"/>
  <c r="G55" i="73"/>
  <c r="F55" i="73"/>
  <c r="E55" i="73"/>
  <c r="D55" i="73"/>
  <c r="C55" i="73"/>
  <c r="R54" i="73"/>
  <c r="Q54" i="73"/>
  <c r="P54" i="73"/>
  <c r="O54" i="73"/>
  <c r="N54" i="73"/>
  <c r="M54" i="73"/>
  <c r="L54" i="73"/>
  <c r="K54" i="73"/>
  <c r="J54" i="73"/>
  <c r="I54" i="73"/>
  <c r="H54" i="73"/>
  <c r="G54" i="73"/>
  <c r="F54" i="73"/>
  <c r="E54" i="73"/>
  <c r="D54" i="73"/>
  <c r="C54" i="73"/>
  <c r="V53" i="73"/>
  <c r="U53" i="73"/>
  <c r="T53" i="73"/>
  <c r="S53" i="73"/>
  <c r="R53" i="73"/>
  <c r="Q53" i="73"/>
  <c r="P53" i="73"/>
  <c r="O53" i="73"/>
  <c r="N53" i="73"/>
  <c r="M53" i="73"/>
  <c r="L53" i="73"/>
  <c r="K53" i="73"/>
  <c r="J53" i="73"/>
  <c r="I53" i="73"/>
  <c r="H53" i="73"/>
  <c r="G53" i="73"/>
  <c r="F53" i="73"/>
  <c r="E53" i="73"/>
  <c r="D53" i="73"/>
  <c r="C53" i="73"/>
  <c r="Z52" i="73"/>
  <c r="Y52" i="73"/>
  <c r="X52" i="73"/>
  <c r="W52" i="73"/>
  <c r="V52" i="73"/>
  <c r="U52" i="73"/>
  <c r="T52" i="73"/>
  <c r="S52" i="73"/>
  <c r="R52" i="73"/>
  <c r="Q52" i="73"/>
  <c r="P52" i="73"/>
  <c r="O52" i="73"/>
  <c r="N52" i="73"/>
  <c r="M52" i="73"/>
  <c r="L52" i="73"/>
  <c r="K52" i="73"/>
  <c r="J52" i="73"/>
  <c r="I52" i="73"/>
  <c r="H52" i="73"/>
  <c r="G52" i="73"/>
  <c r="F52" i="73"/>
  <c r="E52" i="73"/>
  <c r="D52" i="73"/>
  <c r="C52" i="73"/>
  <c r="AD51" i="73"/>
  <c r="AC51" i="73"/>
  <c r="AB51" i="73"/>
  <c r="AA51" i="73"/>
  <c r="Z51" i="73"/>
  <c r="Y51" i="73"/>
  <c r="X51" i="73"/>
  <c r="W51" i="73"/>
  <c r="V51" i="73"/>
  <c r="U51" i="73"/>
  <c r="T51" i="73"/>
  <c r="S51" i="73"/>
  <c r="R51" i="73"/>
  <c r="Q51" i="73"/>
  <c r="P51" i="73"/>
  <c r="O51" i="73"/>
  <c r="N51" i="73"/>
  <c r="M51" i="73"/>
  <c r="L51" i="73"/>
  <c r="K51" i="73"/>
  <c r="J51" i="73"/>
  <c r="I51" i="73"/>
  <c r="H51" i="73"/>
  <c r="G51" i="73"/>
  <c r="F51" i="73"/>
  <c r="E51" i="73"/>
  <c r="D51" i="73"/>
  <c r="C51" i="73"/>
  <c r="AH50" i="73"/>
  <c r="AG50" i="73"/>
  <c r="AF50" i="73"/>
  <c r="AE50" i="73"/>
  <c r="AD50" i="73"/>
  <c r="AC50" i="73"/>
  <c r="AB50" i="73"/>
  <c r="AA50" i="73"/>
  <c r="Z50" i="73"/>
  <c r="Y50" i="73"/>
  <c r="X50" i="73"/>
  <c r="W50" i="73"/>
  <c r="V50" i="73"/>
  <c r="U50" i="73"/>
  <c r="T50" i="73"/>
  <c r="S50" i="73"/>
  <c r="R50" i="73"/>
  <c r="Q50" i="73"/>
  <c r="P50" i="73"/>
  <c r="O50" i="73"/>
  <c r="N50" i="73"/>
  <c r="M50" i="73"/>
  <c r="L50" i="73"/>
  <c r="K50" i="73"/>
  <c r="J50" i="73"/>
  <c r="I50" i="73"/>
  <c r="H50" i="73"/>
  <c r="G50" i="73"/>
  <c r="F50" i="73"/>
  <c r="E50" i="73"/>
  <c r="D50" i="73"/>
  <c r="C50" i="73"/>
  <c r="AL49" i="73"/>
  <c r="AK49" i="73"/>
  <c r="AJ49" i="73"/>
  <c r="AI49" i="73"/>
  <c r="AH49" i="73"/>
  <c r="AG49" i="73"/>
  <c r="AF49" i="73"/>
  <c r="AE49" i="73"/>
  <c r="AD49" i="73"/>
  <c r="AC49" i="73"/>
  <c r="AB49" i="73"/>
  <c r="AA49" i="73"/>
  <c r="Z49" i="73"/>
  <c r="Y49" i="73"/>
  <c r="X49" i="73"/>
  <c r="W49" i="73"/>
  <c r="V49" i="73"/>
  <c r="U49" i="73"/>
  <c r="T49" i="73"/>
  <c r="S49" i="73"/>
  <c r="R49" i="73"/>
  <c r="Q49" i="73"/>
  <c r="P49" i="73"/>
  <c r="O49" i="73"/>
  <c r="N49" i="73"/>
  <c r="M49" i="73"/>
  <c r="L49" i="73"/>
  <c r="K49" i="73"/>
  <c r="J49" i="73"/>
  <c r="I49" i="73"/>
  <c r="H49" i="73"/>
  <c r="G49" i="73"/>
  <c r="F49" i="73"/>
  <c r="E49" i="73"/>
  <c r="D49" i="73"/>
  <c r="C49" i="73"/>
  <c r="AP48" i="73"/>
  <c r="AO48" i="73"/>
  <c r="AN48" i="73"/>
  <c r="AM48" i="73"/>
  <c r="AL48" i="73"/>
  <c r="AK48" i="73"/>
  <c r="AJ48" i="73"/>
  <c r="AI48" i="73"/>
  <c r="AH48" i="73"/>
  <c r="AG48" i="73"/>
  <c r="AF48" i="73"/>
  <c r="AE48" i="73"/>
  <c r="AD48" i="73"/>
  <c r="AC48" i="73"/>
  <c r="AB48" i="73"/>
  <c r="AA48" i="73"/>
  <c r="Z48" i="73"/>
  <c r="Y48" i="73"/>
  <c r="X48" i="73"/>
  <c r="W48" i="73"/>
  <c r="V48" i="73"/>
  <c r="U48" i="73"/>
  <c r="T48" i="73"/>
  <c r="S48" i="73"/>
  <c r="R48" i="73"/>
  <c r="Q48" i="73"/>
  <c r="P48" i="73"/>
  <c r="O48" i="73"/>
  <c r="N48" i="73"/>
  <c r="M48" i="73"/>
  <c r="L48" i="73"/>
  <c r="K48" i="73"/>
  <c r="J48" i="73"/>
  <c r="I48" i="73"/>
  <c r="H48" i="73"/>
  <c r="G48" i="73"/>
  <c r="F48" i="73"/>
  <c r="E48" i="73"/>
  <c r="D48" i="73"/>
  <c r="C48" i="73"/>
  <c r="AK122" i="74"/>
  <c r="AO121" i="74"/>
  <c r="F85" i="74"/>
  <c r="E85" i="74"/>
  <c r="D85" i="74"/>
  <c r="C85" i="74"/>
  <c r="J84" i="74"/>
  <c r="I84" i="74"/>
  <c r="H84" i="74"/>
  <c r="G84" i="74"/>
  <c r="F84" i="74"/>
  <c r="E84" i="74"/>
  <c r="D84" i="74"/>
  <c r="C84" i="74"/>
  <c r="N83" i="74"/>
  <c r="N97" i="74" s="1"/>
  <c r="M83" i="74"/>
  <c r="L83" i="74"/>
  <c r="K83" i="74"/>
  <c r="J83" i="74"/>
  <c r="I83" i="74"/>
  <c r="H83" i="74"/>
  <c r="G83" i="74"/>
  <c r="F83" i="74"/>
  <c r="E83" i="74"/>
  <c r="D83" i="74"/>
  <c r="C83" i="74"/>
  <c r="R82" i="74"/>
  <c r="Q82" i="74"/>
  <c r="P82" i="74"/>
  <c r="O82" i="74"/>
  <c r="N82" i="74"/>
  <c r="M82" i="74"/>
  <c r="L82" i="74"/>
  <c r="K82" i="74"/>
  <c r="J82" i="74"/>
  <c r="I82" i="74"/>
  <c r="H82" i="74"/>
  <c r="G82" i="74"/>
  <c r="F82" i="74"/>
  <c r="F96" i="74" s="1"/>
  <c r="E82" i="74"/>
  <c r="D82" i="74"/>
  <c r="C82" i="74"/>
  <c r="V81" i="74"/>
  <c r="U81" i="74"/>
  <c r="T81" i="74"/>
  <c r="S81" i="74"/>
  <c r="R81" i="74"/>
  <c r="Q81" i="74"/>
  <c r="P81" i="74"/>
  <c r="O81" i="74"/>
  <c r="N81" i="74"/>
  <c r="M81" i="74"/>
  <c r="L81" i="74"/>
  <c r="K81" i="74"/>
  <c r="J81" i="74"/>
  <c r="I81" i="74"/>
  <c r="H81" i="74"/>
  <c r="G81" i="74"/>
  <c r="F81" i="74"/>
  <c r="E81" i="74"/>
  <c r="D81" i="74"/>
  <c r="C81" i="74"/>
  <c r="Z80" i="74"/>
  <c r="Z94" i="74" s="1"/>
  <c r="Y80" i="74"/>
  <c r="X80" i="74"/>
  <c r="W80" i="74"/>
  <c r="V80" i="74"/>
  <c r="U80" i="74"/>
  <c r="T80" i="74"/>
  <c r="S80" i="74"/>
  <c r="R80" i="74"/>
  <c r="R108" i="74" s="1"/>
  <c r="Q80" i="74"/>
  <c r="P80" i="74"/>
  <c r="O80" i="74"/>
  <c r="N80" i="74"/>
  <c r="M80" i="74"/>
  <c r="L80" i="74"/>
  <c r="K80" i="74"/>
  <c r="J80" i="74"/>
  <c r="I80" i="74"/>
  <c r="H80" i="74"/>
  <c r="G80" i="74"/>
  <c r="G122" i="74" s="1"/>
  <c r="F80" i="74"/>
  <c r="E80" i="74"/>
  <c r="D80" i="74"/>
  <c r="C80" i="74"/>
  <c r="AD79" i="74"/>
  <c r="AD93" i="74" s="1"/>
  <c r="AC79" i="74"/>
  <c r="AB79" i="74"/>
  <c r="AA79" i="74"/>
  <c r="Z79" i="74"/>
  <c r="Y79" i="74"/>
  <c r="X79" i="74"/>
  <c r="W79" i="74"/>
  <c r="V79" i="74"/>
  <c r="V107" i="74" s="1"/>
  <c r="U79" i="74"/>
  <c r="T79" i="74"/>
  <c r="S79" i="74"/>
  <c r="R79" i="74"/>
  <c r="Q79" i="74"/>
  <c r="P79" i="74"/>
  <c r="O79" i="74"/>
  <c r="N79" i="74"/>
  <c r="M79" i="74"/>
  <c r="L79" i="74"/>
  <c r="K79" i="74"/>
  <c r="J79" i="74"/>
  <c r="I79" i="74"/>
  <c r="H79" i="74"/>
  <c r="G79" i="74"/>
  <c r="F79" i="74"/>
  <c r="F107" i="74" s="1"/>
  <c r="E79" i="74"/>
  <c r="D79" i="74"/>
  <c r="C79" i="74"/>
  <c r="AH78" i="74"/>
  <c r="AG78" i="74"/>
  <c r="AF78" i="74"/>
  <c r="AE78" i="74"/>
  <c r="AD78" i="74"/>
  <c r="AC78" i="74"/>
  <c r="AB78" i="74"/>
  <c r="AA78" i="74"/>
  <c r="Z78" i="74"/>
  <c r="Y78" i="74"/>
  <c r="X78" i="74"/>
  <c r="W78" i="74"/>
  <c r="V78" i="74"/>
  <c r="V92" i="74" s="1"/>
  <c r="U78" i="74"/>
  <c r="T78" i="74"/>
  <c r="S78" i="74"/>
  <c r="R78" i="74"/>
  <c r="Q78" i="74"/>
  <c r="P78" i="74"/>
  <c r="O78" i="74"/>
  <c r="N78" i="74"/>
  <c r="M78" i="74"/>
  <c r="L78" i="74"/>
  <c r="K78" i="74"/>
  <c r="J78" i="74"/>
  <c r="I78" i="74"/>
  <c r="H78" i="74"/>
  <c r="G78" i="74"/>
  <c r="F78" i="74"/>
  <c r="E78" i="74"/>
  <c r="D78" i="74"/>
  <c r="C78" i="74"/>
  <c r="AL77" i="74"/>
  <c r="AK77" i="74"/>
  <c r="AJ77" i="74"/>
  <c r="AI77" i="74"/>
  <c r="AH77" i="74"/>
  <c r="AG77" i="74"/>
  <c r="AF77" i="74"/>
  <c r="AE77" i="74"/>
  <c r="AD77" i="74"/>
  <c r="AC77" i="74"/>
  <c r="AB77" i="74"/>
  <c r="AA77" i="74"/>
  <c r="Z77" i="74"/>
  <c r="Y77" i="74"/>
  <c r="X77" i="74"/>
  <c r="W77" i="74"/>
  <c r="V77" i="74"/>
  <c r="U77" i="74"/>
  <c r="T77" i="74"/>
  <c r="S77" i="74"/>
  <c r="R77" i="74"/>
  <c r="Q77" i="74"/>
  <c r="P77" i="74"/>
  <c r="O77" i="74"/>
  <c r="N77" i="74"/>
  <c r="M77" i="74"/>
  <c r="L77" i="74"/>
  <c r="K77" i="74"/>
  <c r="J77" i="74"/>
  <c r="I77" i="74"/>
  <c r="H77" i="74"/>
  <c r="G77" i="74"/>
  <c r="F77" i="74"/>
  <c r="E77" i="74"/>
  <c r="D77" i="74"/>
  <c r="C77" i="74"/>
  <c r="AP76" i="74"/>
  <c r="AO76" i="74"/>
  <c r="AN76" i="74"/>
  <c r="AM76" i="74"/>
  <c r="AL76" i="74"/>
  <c r="AK76" i="74"/>
  <c r="AJ76" i="74"/>
  <c r="AI76" i="74"/>
  <c r="AH76" i="74"/>
  <c r="AG76" i="74"/>
  <c r="AF76" i="74"/>
  <c r="AE76" i="74"/>
  <c r="AD76" i="74"/>
  <c r="AC76" i="74"/>
  <c r="AB76" i="74"/>
  <c r="AA76" i="74"/>
  <c r="Z76" i="74"/>
  <c r="Y76" i="74"/>
  <c r="X76" i="74"/>
  <c r="W76" i="74"/>
  <c r="V76" i="74"/>
  <c r="U76" i="74"/>
  <c r="T76" i="74"/>
  <c r="S76" i="74"/>
  <c r="R76" i="74"/>
  <c r="Q76" i="74"/>
  <c r="P76" i="74"/>
  <c r="O76" i="74"/>
  <c r="N76" i="74"/>
  <c r="M76" i="74"/>
  <c r="L76" i="74"/>
  <c r="K76" i="74"/>
  <c r="J76" i="74"/>
  <c r="I76" i="74"/>
  <c r="H76" i="74"/>
  <c r="G76" i="74"/>
  <c r="F76" i="74"/>
  <c r="E76" i="74"/>
  <c r="D76" i="74"/>
  <c r="C76" i="74"/>
  <c r="F71" i="74"/>
  <c r="F113" i="74" s="1"/>
  <c r="E71" i="74"/>
  <c r="D71" i="74"/>
  <c r="C71" i="74"/>
  <c r="J70" i="74"/>
  <c r="I70" i="74"/>
  <c r="H70" i="74"/>
  <c r="G70" i="74"/>
  <c r="F70" i="74"/>
  <c r="E70" i="74"/>
  <c r="D70" i="74"/>
  <c r="C70" i="74"/>
  <c r="N69" i="74"/>
  <c r="M69" i="74"/>
  <c r="L69" i="74"/>
  <c r="K69" i="74"/>
  <c r="J69" i="74"/>
  <c r="I69" i="74"/>
  <c r="H69" i="74"/>
  <c r="G69" i="74"/>
  <c r="F69" i="74"/>
  <c r="E69" i="74"/>
  <c r="D69" i="74"/>
  <c r="C69" i="74"/>
  <c r="R68" i="74"/>
  <c r="Q68" i="74"/>
  <c r="P68" i="74"/>
  <c r="O68" i="74"/>
  <c r="N68" i="74"/>
  <c r="M68" i="74"/>
  <c r="L68" i="74"/>
  <c r="K68" i="74"/>
  <c r="J68" i="74"/>
  <c r="J96" i="74" s="1"/>
  <c r="I68" i="74"/>
  <c r="H68" i="74"/>
  <c r="G68" i="74"/>
  <c r="F68" i="74"/>
  <c r="E68" i="74"/>
  <c r="D68" i="74"/>
  <c r="C68" i="74"/>
  <c r="V67" i="74"/>
  <c r="U67" i="74"/>
  <c r="T67" i="74"/>
  <c r="S67" i="74"/>
  <c r="R67" i="74"/>
  <c r="Q67" i="74"/>
  <c r="P67" i="74"/>
  <c r="O67" i="74"/>
  <c r="N67" i="74"/>
  <c r="M67" i="74"/>
  <c r="L67" i="74"/>
  <c r="K67" i="74"/>
  <c r="J67" i="74"/>
  <c r="I67" i="74"/>
  <c r="H67" i="74"/>
  <c r="G67" i="74"/>
  <c r="F67" i="74"/>
  <c r="E67" i="74"/>
  <c r="D67" i="74"/>
  <c r="C67" i="74"/>
  <c r="Z66" i="74"/>
  <c r="Y66" i="74"/>
  <c r="X66" i="74"/>
  <c r="W66" i="74"/>
  <c r="V66" i="74"/>
  <c r="U66" i="74"/>
  <c r="T66" i="74"/>
  <c r="S66" i="74"/>
  <c r="R66" i="74"/>
  <c r="Q66" i="74"/>
  <c r="P66" i="74"/>
  <c r="O66" i="74"/>
  <c r="N66" i="74"/>
  <c r="M66" i="74"/>
  <c r="L66" i="74"/>
  <c r="K66" i="74"/>
  <c r="J66" i="74"/>
  <c r="I66" i="74"/>
  <c r="H66" i="74"/>
  <c r="G66" i="74"/>
  <c r="F66" i="74"/>
  <c r="E66" i="74"/>
  <c r="D66" i="74"/>
  <c r="C66" i="74"/>
  <c r="AD65" i="74"/>
  <c r="AC65" i="74"/>
  <c r="AB65" i="74"/>
  <c r="AA65" i="74"/>
  <c r="Z65" i="74"/>
  <c r="Y65" i="74"/>
  <c r="X65" i="74"/>
  <c r="W65" i="74"/>
  <c r="V65" i="74"/>
  <c r="U65" i="74"/>
  <c r="T65" i="74"/>
  <c r="S65" i="74"/>
  <c r="R65" i="74"/>
  <c r="Q65" i="74"/>
  <c r="P65" i="74"/>
  <c r="O65" i="74"/>
  <c r="N65" i="74"/>
  <c r="M65" i="74"/>
  <c r="L65" i="74"/>
  <c r="K65" i="74"/>
  <c r="J65" i="74"/>
  <c r="I65" i="74"/>
  <c r="H65" i="74"/>
  <c r="G65" i="74"/>
  <c r="F65" i="74"/>
  <c r="E65" i="74"/>
  <c r="D65" i="74"/>
  <c r="C65" i="74"/>
  <c r="AH64" i="74"/>
  <c r="AG64" i="74"/>
  <c r="AF64" i="74"/>
  <c r="AE64" i="74"/>
  <c r="AD64" i="74"/>
  <c r="AC64" i="74"/>
  <c r="AB64" i="74"/>
  <c r="AA64" i="74"/>
  <c r="Z64" i="74"/>
  <c r="Y64" i="74"/>
  <c r="X64" i="74"/>
  <c r="W64" i="74"/>
  <c r="V64" i="74"/>
  <c r="U64" i="74"/>
  <c r="T64" i="74"/>
  <c r="S64" i="74"/>
  <c r="R64" i="74"/>
  <c r="Q64" i="74"/>
  <c r="P64" i="74"/>
  <c r="O64" i="74"/>
  <c r="N64" i="74"/>
  <c r="M64" i="74"/>
  <c r="L64" i="74"/>
  <c r="K64" i="74"/>
  <c r="J64" i="74"/>
  <c r="I64" i="74"/>
  <c r="H64" i="74"/>
  <c r="G64" i="74"/>
  <c r="F64" i="74"/>
  <c r="E64" i="74"/>
  <c r="E92" i="74" s="1"/>
  <c r="D64" i="74"/>
  <c r="C64" i="74"/>
  <c r="AL63" i="74"/>
  <c r="AL105" i="74" s="1"/>
  <c r="AK63" i="74"/>
  <c r="AJ63" i="74"/>
  <c r="AI63" i="74"/>
  <c r="AH63" i="74"/>
  <c r="AG63" i="74"/>
  <c r="AF63" i="74"/>
  <c r="AE63" i="74"/>
  <c r="AD63" i="74"/>
  <c r="AC63" i="74"/>
  <c r="AB63" i="74"/>
  <c r="AA63" i="74"/>
  <c r="Z63" i="74"/>
  <c r="Y63" i="74"/>
  <c r="X63" i="74"/>
  <c r="W63" i="74"/>
  <c r="V63" i="74"/>
  <c r="V105" i="74" s="1"/>
  <c r="U63" i="74"/>
  <c r="T63" i="74"/>
  <c r="S63" i="74"/>
  <c r="R63" i="74"/>
  <c r="Q63" i="74"/>
  <c r="P63" i="74"/>
  <c r="O63" i="74"/>
  <c r="N63" i="74"/>
  <c r="M63" i="74"/>
  <c r="L63" i="74"/>
  <c r="K63" i="74"/>
  <c r="J63" i="74"/>
  <c r="I63" i="74"/>
  <c r="H63" i="74"/>
  <c r="G63" i="74"/>
  <c r="F63" i="74"/>
  <c r="F105" i="74" s="1"/>
  <c r="E63" i="74"/>
  <c r="D63" i="74"/>
  <c r="C63" i="74"/>
  <c r="AP62" i="74"/>
  <c r="AO62" i="74"/>
  <c r="AN62" i="74"/>
  <c r="AM62" i="74"/>
  <c r="AL62" i="74"/>
  <c r="AK62" i="74"/>
  <c r="AJ62" i="74"/>
  <c r="AI62" i="74"/>
  <c r="AH62" i="74"/>
  <c r="AG62" i="74"/>
  <c r="AF62" i="74"/>
  <c r="AE62" i="74"/>
  <c r="AD62" i="74"/>
  <c r="AC62" i="74"/>
  <c r="AB62" i="74"/>
  <c r="AA62" i="74"/>
  <c r="Z62" i="74"/>
  <c r="Y62" i="74"/>
  <c r="X62" i="74"/>
  <c r="W62" i="74"/>
  <c r="V62" i="74"/>
  <c r="V104" i="74" s="1"/>
  <c r="U62" i="74"/>
  <c r="T62" i="74"/>
  <c r="S62" i="74"/>
  <c r="R62" i="74"/>
  <c r="Q62" i="74"/>
  <c r="P62" i="74"/>
  <c r="O62" i="74"/>
  <c r="N62" i="74"/>
  <c r="M62" i="74"/>
  <c r="L62" i="74"/>
  <c r="K62" i="74"/>
  <c r="J62" i="74"/>
  <c r="I62" i="74"/>
  <c r="H62" i="74"/>
  <c r="G62" i="74"/>
  <c r="F62" i="74"/>
  <c r="E62" i="74"/>
  <c r="D62" i="74"/>
  <c r="C62" i="74"/>
  <c r="F57" i="74"/>
  <c r="E57" i="74"/>
  <c r="D57" i="74"/>
  <c r="C57" i="74"/>
  <c r="J56" i="74"/>
  <c r="I56" i="74"/>
  <c r="H56" i="74"/>
  <c r="G56" i="74"/>
  <c r="F56" i="74"/>
  <c r="E56" i="74"/>
  <c r="D56" i="74"/>
  <c r="C56" i="74"/>
  <c r="N55" i="74"/>
  <c r="M55" i="74"/>
  <c r="L55" i="74"/>
  <c r="K55" i="74"/>
  <c r="J55" i="74"/>
  <c r="I55" i="74"/>
  <c r="H55" i="74"/>
  <c r="G55" i="74"/>
  <c r="F55" i="74"/>
  <c r="E55" i="74"/>
  <c r="D55" i="74"/>
  <c r="C55" i="74"/>
  <c r="R54" i="74"/>
  <c r="Q54" i="74"/>
  <c r="P54" i="74"/>
  <c r="O54" i="74"/>
  <c r="N54" i="74"/>
  <c r="M54" i="74"/>
  <c r="L54" i="74"/>
  <c r="K54" i="74"/>
  <c r="J54" i="74"/>
  <c r="I54" i="74"/>
  <c r="H54" i="74"/>
  <c r="G54" i="74"/>
  <c r="F54" i="74"/>
  <c r="E54" i="74"/>
  <c r="D54" i="74"/>
  <c r="C54" i="74"/>
  <c r="V53" i="74"/>
  <c r="U53" i="74"/>
  <c r="T53" i="74"/>
  <c r="S53" i="74"/>
  <c r="R53" i="74"/>
  <c r="Q53" i="74"/>
  <c r="P53" i="74"/>
  <c r="O53" i="74"/>
  <c r="N53" i="74"/>
  <c r="M53" i="74"/>
  <c r="L53" i="74"/>
  <c r="K53" i="74"/>
  <c r="J53" i="74"/>
  <c r="I53" i="74"/>
  <c r="H53" i="74"/>
  <c r="G53" i="74"/>
  <c r="F53" i="74"/>
  <c r="E53" i="74"/>
  <c r="D53" i="74"/>
  <c r="C53" i="74"/>
  <c r="Z52" i="74"/>
  <c r="Y52" i="74"/>
  <c r="X52" i="74"/>
  <c r="W52" i="74"/>
  <c r="V52" i="74"/>
  <c r="U52" i="74"/>
  <c r="T52" i="74"/>
  <c r="S52" i="74"/>
  <c r="R52" i="74"/>
  <c r="Q52" i="74"/>
  <c r="P52" i="74"/>
  <c r="O52" i="74"/>
  <c r="N52" i="74"/>
  <c r="M52" i="74"/>
  <c r="L52" i="74"/>
  <c r="K52" i="74"/>
  <c r="J52" i="74"/>
  <c r="I52" i="74"/>
  <c r="H52" i="74"/>
  <c r="G52" i="74"/>
  <c r="F52" i="74"/>
  <c r="E52" i="74"/>
  <c r="D52" i="74"/>
  <c r="C52" i="74"/>
  <c r="AD51" i="74"/>
  <c r="AC51" i="74"/>
  <c r="AB51" i="74"/>
  <c r="AA51" i="74"/>
  <c r="Z51" i="74"/>
  <c r="Y51" i="74"/>
  <c r="X51" i="74"/>
  <c r="W51" i="74"/>
  <c r="V51" i="74"/>
  <c r="U51" i="74"/>
  <c r="T51" i="74"/>
  <c r="S51" i="74"/>
  <c r="R51" i="74"/>
  <c r="Q51" i="74"/>
  <c r="P51" i="74"/>
  <c r="O51" i="74"/>
  <c r="N51" i="74"/>
  <c r="M51" i="74"/>
  <c r="L51" i="74"/>
  <c r="K51" i="74"/>
  <c r="J51" i="74"/>
  <c r="I51" i="74"/>
  <c r="H51" i="74"/>
  <c r="G51" i="74"/>
  <c r="F51" i="74"/>
  <c r="E51" i="74"/>
  <c r="D51" i="74"/>
  <c r="C51" i="74"/>
  <c r="AH50" i="74"/>
  <c r="AG50" i="74"/>
  <c r="AF50" i="74"/>
  <c r="AE50" i="74"/>
  <c r="AD50" i="74"/>
  <c r="AC50" i="74"/>
  <c r="AB50" i="74"/>
  <c r="AA50" i="74"/>
  <c r="Z50" i="74"/>
  <c r="Y50" i="74"/>
  <c r="X50" i="74"/>
  <c r="W50" i="74"/>
  <c r="V50" i="74"/>
  <c r="U50" i="74"/>
  <c r="T50" i="74"/>
  <c r="S50" i="74"/>
  <c r="R50" i="74"/>
  <c r="Q50" i="74"/>
  <c r="P50" i="74"/>
  <c r="O50" i="74"/>
  <c r="N50" i="74"/>
  <c r="M50" i="74"/>
  <c r="L50" i="74"/>
  <c r="K50" i="74"/>
  <c r="J50" i="74"/>
  <c r="I50" i="74"/>
  <c r="H50" i="74"/>
  <c r="G50" i="74"/>
  <c r="F50" i="74"/>
  <c r="E50" i="74"/>
  <c r="D50" i="74"/>
  <c r="C50" i="74"/>
  <c r="AL49" i="74"/>
  <c r="AK49" i="74"/>
  <c r="AJ49" i="74"/>
  <c r="AI49" i="74"/>
  <c r="AH49" i="74"/>
  <c r="AG49" i="74"/>
  <c r="AF49" i="74"/>
  <c r="AE49" i="74"/>
  <c r="AD49" i="74"/>
  <c r="AC49" i="74"/>
  <c r="AB49" i="74"/>
  <c r="AA49" i="74"/>
  <c r="Z49" i="74"/>
  <c r="Y49" i="74"/>
  <c r="X49" i="74"/>
  <c r="W49" i="74"/>
  <c r="V49" i="74"/>
  <c r="U49" i="74"/>
  <c r="T49" i="74"/>
  <c r="S49" i="74"/>
  <c r="R49" i="74"/>
  <c r="Q49" i="74"/>
  <c r="P49" i="74"/>
  <c r="O49" i="74"/>
  <c r="N49" i="74"/>
  <c r="M49" i="74"/>
  <c r="L49" i="74"/>
  <c r="K49" i="74"/>
  <c r="J49" i="74"/>
  <c r="I49" i="74"/>
  <c r="H49" i="74"/>
  <c r="G49" i="74"/>
  <c r="F49" i="74"/>
  <c r="E49" i="74"/>
  <c r="D49" i="74"/>
  <c r="C49" i="74"/>
  <c r="AP48" i="74"/>
  <c r="AO48" i="74"/>
  <c r="AN48" i="74"/>
  <c r="AM48" i="74"/>
  <c r="AL48" i="74"/>
  <c r="AK48" i="74"/>
  <c r="AJ48" i="74"/>
  <c r="AI48" i="74"/>
  <c r="AH48" i="74"/>
  <c r="AG48" i="74"/>
  <c r="AF48" i="74"/>
  <c r="AE48" i="74"/>
  <c r="AD48" i="74"/>
  <c r="AC48" i="74"/>
  <c r="AB48" i="74"/>
  <c r="AA48" i="74"/>
  <c r="Z48" i="74"/>
  <c r="Y48" i="74"/>
  <c r="X48" i="74"/>
  <c r="W48" i="74"/>
  <c r="V48" i="74"/>
  <c r="U48" i="74"/>
  <c r="T48" i="74"/>
  <c r="S48" i="74"/>
  <c r="R48" i="74"/>
  <c r="Q48" i="74"/>
  <c r="P48" i="74"/>
  <c r="O48" i="74"/>
  <c r="N48" i="74"/>
  <c r="M48" i="74"/>
  <c r="L48" i="74"/>
  <c r="K48" i="74"/>
  <c r="J48" i="74"/>
  <c r="I48" i="74"/>
  <c r="H48" i="74"/>
  <c r="G48" i="74"/>
  <c r="F48" i="74"/>
  <c r="E48" i="74"/>
  <c r="D48" i="74"/>
  <c r="C48" i="74"/>
  <c r="AJ120" i="75"/>
  <c r="F85" i="75"/>
  <c r="E85" i="75"/>
  <c r="D85" i="75"/>
  <c r="C85" i="75"/>
  <c r="J84" i="75"/>
  <c r="I84" i="75"/>
  <c r="H84" i="75"/>
  <c r="G84" i="75"/>
  <c r="F84" i="75"/>
  <c r="E84" i="75"/>
  <c r="D84" i="75"/>
  <c r="C84" i="75"/>
  <c r="N83" i="75"/>
  <c r="M83" i="75"/>
  <c r="L83" i="75"/>
  <c r="K83" i="75"/>
  <c r="J83" i="75"/>
  <c r="I83" i="75"/>
  <c r="H83" i="75"/>
  <c r="G83" i="75"/>
  <c r="F83" i="75"/>
  <c r="E83" i="75"/>
  <c r="D83" i="75"/>
  <c r="C83" i="75"/>
  <c r="R82" i="75"/>
  <c r="Q82" i="75"/>
  <c r="P82" i="75"/>
  <c r="O82" i="75"/>
  <c r="N82" i="75"/>
  <c r="M82" i="75"/>
  <c r="L82" i="75"/>
  <c r="K82" i="75"/>
  <c r="J82" i="75"/>
  <c r="I82" i="75"/>
  <c r="H82" i="75"/>
  <c r="G82" i="75"/>
  <c r="F82" i="75"/>
  <c r="E82" i="75"/>
  <c r="D82" i="75"/>
  <c r="C82" i="75"/>
  <c r="V81" i="75"/>
  <c r="U81" i="75"/>
  <c r="T81" i="75"/>
  <c r="S81" i="75"/>
  <c r="R81" i="75"/>
  <c r="Q81" i="75"/>
  <c r="P81" i="75"/>
  <c r="O81" i="75"/>
  <c r="N81" i="75"/>
  <c r="M81" i="75"/>
  <c r="L81" i="75"/>
  <c r="K81" i="75"/>
  <c r="J81" i="75"/>
  <c r="I81" i="75"/>
  <c r="H81" i="75"/>
  <c r="G81" i="75"/>
  <c r="F81" i="75"/>
  <c r="E81" i="75"/>
  <c r="D81" i="75"/>
  <c r="C81" i="75"/>
  <c r="Z80" i="75"/>
  <c r="Y80" i="75"/>
  <c r="X80" i="75"/>
  <c r="W80" i="75"/>
  <c r="V80" i="75"/>
  <c r="U80" i="75"/>
  <c r="T80" i="75"/>
  <c r="S80" i="75"/>
  <c r="R80" i="75"/>
  <c r="Q80" i="75"/>
  <c r="P80" i="75"/>
  <c r="O80" i="75"/>
  <c r="N80" i="75"/>
  <c r="M80" i="75"/>
  <c r="L80" i="75"/>
  <c r="K80" i="75"/>
  <c r="J80" i="75"/>
  <c r="I80" i="75"/>
  <c r="H80" i="75"/>
  <c r="G80" i="75"/>
  <c r="F80" i="75"/>
  <c r="E80" i="75"/>
  <c r="D80" i="75"/>
  <c r="C80" i="75"/>
  <c r="AD79" i="75"/>
  <c r="AC79" i="75"/>
  <c r="AB79" i="75"/>
  <c r="AA79" i="75"/>
  <c r="Z79" i="75"/>
  <c r="Y79" i="75"/>
  <c r="X79" i="75"/>
  <c r="W79" i="75"/>
  <c r="V79" i="75"/>
  <c r="U79" i="75"/>
  <c r="T79" i="75"/>
  <c r="S79" i="75"/>
  <c r="R79" i="75"/>
  <c r="Q79" i="75"/>
  <c r="P79" i="75"/>
  <c r="O79" i="75"/>
  <c r="N79" i="75"/>
  <c r="M79" i="75"/>
  <c r="L79" i="75"/>
  <c r="K79" i="75"/>
  <c r="J79" i="75"/>
  <c r="I79" i="75"/>
  <c r="H79" i="75"/>
  <c r="G79" i="75"/>
  <c r="F79" i="75"/>
  <c r="E79" i="75"/>
  <c r="D79" i="75"/>
  <c r="C79" i="75"/>
  <c r="AH78" i="75"/>
  <c r="AG78" i="75"/>
  <c r="AF78" i="75"/>
  <c r="AE78" i="75"/>
  <c r="AD78" i="75"/>
  <c r="AC78" i="75"/>
  <c r="AB78" i="75"/>
  <c r="AA78" i="75"/>
  <c r="Z78" i="75"/>
  <c r="Y78" i="75"/>
  <c r="X78" i="75"/>
  <c r="W78" i="75"/>
  <c r="V78" i="75"/>
  <c r="U78" i="75"/>
  <c r="T78" i="75"/>
  <c r="S78" i="75"/>
  <c r="R78" i="75"/>
  <c r="Q78" i="75"/>
  <c r="P78" i="75"/>
  <c r="O78" i="75"/>
  <c r="N78" i="75"/>
  <c r="M78" i="75"/>
  <c r="L78" i="75"/>
  <c r="K78" i="75"/>
  <c r="J78" i="75"/>
  <c r="I78" i="75"/>
  <c r="H78" i="75"/>
  <c r="G78" i="75"/>
  <c r="F78" i="75"/>
  <c r="E78" i="75"/>
  <c r="D78" i="75"/>
  <c r="C78" i="75"/>
  <c r="AL77" i="75"/>
  <c r="AK77" i="75"/>
  <c r="AJ77" i="75"/>
  <c r="AI77" i="75"/>
  <c r="AH77" i="75"/>
  <c r="AG77" i="75"/>
  <c r="AF77" i="75"/>
  <c r="AE77" i="75"/>
  <c r="AD77" i="75"/>
  <c r="AC77" i="75"/>
  <c r="AB77" i="75"/>
  <c r="AA77" i="75"/>
  <c r="Z77" i="75"/>
  <c r="Y77" i="75"/>
  <c r="X77" i="75"/>
  <c r="W77" i="75"/>
  <c r="V77" i="75"/>
  <c r="U77" i="75"/>
  <c r="T77" i="75"/>
  <c r="S77" i="75"/>
  <c r="R77" i="75"/>
  <c r="Q77" i="75"/>
  <c r="P77" i="75"/>
  <c r="O77" i="75"/>
  <c r="N77" i="75"/>
  <c r="M77" i="75"/>
  <c r="L77" i="75"/>
  <c r="K77" i="75"/>
  <c r="J77" i="75"/>
  <c r="I77" i="75"/>
  <c r="H77" i="75"/>
  <c r="G77" i="75"/>
  <c r="F77" i="75"/>
  <c r="E77" i="75"/>
  <c r="D77" i="75"/>
  <c r="C77" i="75"/>
  <c r="AP76" i="75"/>
  <c r="AO76" i="75"/>
  <c r="AN76" i="75"/>
  <c r="AM76" i="75"/>
  <c r="AL76" i="75"/>
  <c r="AK76" i="75"/>
  <c r="AJ76" i="75"/>
  <c r="AI76" i="75"/>
  <c r="AH76" i="75"/>
  <c r="AG76" i="75"/>
  <c r="AF76" i="75"/>
  <c r="AE76" i="75"/>
  <c r="AD76" i="75"/>
  <c r="AC76" i="75"/>
  <c r="AB76" i="75"/>
  <c r="AA76" i="75"/>
  <c r="Z76" i="75"/>
  <c r="Y76" i="75"/>
  <c r="X76" i="75"/>
  <c r="W76" i="75"/>
  <c r="V76" i="75"/>
  <c r="U76" i="75"/>
  <c r="T76" i="75"/>
  <c r="S76" i="75"/>
  <c r="R76" i="75"/>
  <c r="Q76" i="75"/>
  <c r="P76" i="75"/>
  <c r="O76" i="75"/>
  <c r="N76" i="75"/>
  <c r="M76" i="75"/>
  <c r="L76" i="75"/>
  <c r="K76" i="75"/>
  <c r="J76" i="75"/>
  <c r="J104" i="75" s="1"/>
  <c r="I76" i="75"/>
  <c r="H76" i="75"/>
  <c r="G76" i="75"/>
  <c r="F76" i="75"/>
  <c r="E76" i="75"/>
  <c r="D76" i="75"/>
  <c r="C76" i="75"/>
  <c r="F71" i="75"/>
  <c r="E71" i="75"/>
  <c r="D71" i="75"/>
  <c r="C71" i="75"/>
  <c r="J70" i="75"/>
  <c r="I70" i="75"/>
  <c r="H70" i="75"/>
  <c r="G70" i="75"/>
  <c r="F70" i="75"/>
  <c r="E70" i="75"/>
  <c r="D70" i="75"/>
  <c r="D98" i="75" s="1"/>
  <c r="C70" i="75"/>
  <c r="N69" i="75"/>
  <c r="M69" i="75"/>
  <c r="L69" i="75"/>
  <c r="K69" i="75"/>
  <c r="J69" i="75"/>
  <c r="I69" i="75"/>
  <c r="H69" i="75"/>
  <c r="H97" i="75" s="1"/>
  <c r="G69" i="75"/>
  <c r="F69" i="75"/>
  <c r="E69" i="75"/>
  <c r="D69" i="75"/>
  <c r="C69" i="75"/>
  <c r="R68" i="75"/>
  <c r="Q68" i="75"/>
  <c r="P68" i="75"/>
  <c r="P110" i="75" s="1"/>
  <c r="O68" i="75"/>
  <c r="N68" i="75"/>
  <c r="M68" i="75"/>
  <c r="L68" i="75"/>
  <c r="K68" i="75"/>
  <c r="J68" i="75"/>
  <c r="I68" i="75"/>
  <c r="H68" i="75"/>
  <c r="H96" i="75" s="1"/>
  <c r="G68" i="75"/>
  <c r="F68" i="75"/>
  <c r="E68" i="75"/>
  <c r="D68" i="75"/>
  <c r="C68" i="75"/>
  <c r="V67" i="75"/>
  <c r="U67" i="75"/>
  <c r="T67" i="75"/>
  <c r="S67" i="75"/>
  <c r="R67" i="75"/>
  <c r="Q67" i="75"/>
  <c r="P67" i="75"/>
  <c r="O67" i="75"/>
  <c r="N67" i="75"/>
  <c r="M67" i="75"/>
  <c r="L67" i="75"/>
  <c r="K67" i="75"/>
  <c r="J67" i="75"/>
  <c r="I67" i="75"/>
  <c r="H67" i="75"/>
  <c r="G67" i="75"/>
  <c r="F67" i="75"/>
  <c r="E67" i="75"/>
  <c r="D67" i="75"/>
  <c r="C67" i="75"/>
  <c r="Z66" i="75"/>
  <c r="Y66" i="75"/>
  <c r="X66" i="75"/>
  <c r="W66" i="75"/>
  <c r="V66" i="75"/>
  <c r="U66" i="75"/>
  <c r="T66" i="75"/>
  <c r="S66" i="75"/>
  <c r="R66" i="75"/>
  <c r="Q66" i="75"/>
  <c r="P66" i="75"/>
  <c r="O66" i="75"/>
  <c r="N66" i="75"/>
  <c r="M66" i="75"/>
  <c r="L66" i="75"/>
  <c r="K66" i="75"/>
  <c r="J66" i="75"/>
  <c r="I66" i="75"/>
  <c r="H66" i="75"/>
  <c r="G66" i="75"/>
  <c r="F66" i="75"/>
  <c r="E66" i="75"/>
  <c r="D66" i="75"/>
  <c r="C66" i="75"/>
  <c r="AD65" i="75"/>
  <c r="AC65" i="75"/>
  <c r="AB65" i="75"/>
  <c r="AA65" i="75"/>
  <c r="Z65" i="75"/>
  <c r="Y65" i="75"/>
  <c r="X65" i="75"/>
  <c r="W65" i="75"/>
  <c r="V65" i="75"/>
  <c r="U65" i="75"/>
  <c r="T65" i="75"/>
  <c r="S65" i="75"/>
  <c r="R65" i="75"/>
  <c r="Q65" i="75"/>
  <c r="P65" i="75"/>
  <c r="O65" i="75"/>
  <c r="N65" i="75"/>
  <c r="M65" i="75"/>
  <c r="L65" i="75"/>
  <c r="K65" i="75"/>
  <c r="J65" i="75"/>
  <c r="I65" i="75"/>
  <c r="H65" i="75"/>
  <c r="G65" i="75"/>
  <c r="F65" i="75"/>
  <c r="E65" i="75"/>
  <c r="D65" i="75"/>
  <c r="C65" i="75"/>
  <c r="AH64" i="75"/>
  <c r="AG64" i="75"/>
  <c r="AF64" i="75"/>
  <c r="AE64" i="75"/>
  <c r="AD64" i="75"/>
  <c r="AC64" i="75"/>
  <c r="AB64" i="75"/>
  <c r="AA64" i="75"/>
  <c r="Z64" i="75"/>
  <c r="Y64" i="75"/>
  <c r="X64" i="75"/>
  <c r="W64" i="75"/>
  <c r="V64" i="75"/>
  <c r="U64" i="75"/>
  <c r="T64" i="75"/>
  <c r="S64" i="75"/>
  <c r="R64" i="75"/>
  <c r="Q64" i="75"/>
  <c r="P64" i="75"/>
  <c r="O64" i="75"/>
  <c r="N64" i="75"/>
  <c r="M64" i="75"/>
  <c r="L64" i="75"/>
  <c r="K64" i="75"/>
  <c r="J64" i="75"/>
  <c r="I64" i="75"/>
  <c r="H64" i="75"/>
  <c r="G64" i="75"/>
  <c r="F64" i="75"/>
  <c r="E64" i="75"/>
  <c r="D64" i="75"/>
  <c r="C64" i="75"/>
  <c r="AL63" i="75"/>
  <c r="AK63" i="75"/>
  <c r="AJ63" i="75"/>
  <c r="AJ91" i="75" s="1"/>
  <c r="AI63" i="75"/>
  <c r="AH63" i="75"/>
  <c r="AG63" i="75"/>
  <c r="AF63" i="75"/>
  <c r="AE63" i="75"/>
  <c r="AD63" i="75"/>
  <c r="AC63" i="75"/>
  <c r="AB63" i="75"/>
  <c r="AA63" i="75"/>
  <c r="Z63" i="75"/>
  <c r="Y63" i="75"/>
  <c r="X63" i="75"/>
  <c r="W63" i="75"/>
  <c r="V63" i="75"/>
  <c r="U63" i="75"/>
  <c r="T63" i="75"/>
  <c r="T119" i="75" s="1"/>
  <c r="S63" i="75"/>
  <c r="R63" i="75"/>
  <c r="Q63" i="75"/>
  <c r="P63" i="75"/>
  <c r="O63" i="75"/>
  <c r="N63" i="75"/>
  <c r="M63" i="75"/>
  <c r="L63" i="75"/>
  <c r="K63" i="75"/>
  <c r="J63" i="75"/>
  <c r="I63" i="75"/>
  <c r="H63" i="75"/>
  <c r="G63" i="75"/>
  <c r="F63" i="75"/>
  <c r="E63" i="75"/>
  <c r="D63" i="75"/>
  <c r="D105" i="75" s="1"/>
  <c r="C63" i="75"/>
  <c r="AP62" i="75"/>
  <c r="AO62" i="75"/>
  <c r="AN62" i="75"/>
  <c r="AM62" i="75"/>
  <c r="AL62" i="75"/>
  <c r="AK62" i="75"/>
  <c r="AJ62" i="75"/>
  <c r="AI62" i="75"/>
  <c r="AH62" i="75"/>
  <c r="AG62" i="75"/>
  <c r="AF62" i="75"/>
  <c r="AE62" i="75"/>
  <c r="AD62" i="75"/>
  <c r="AC62" i="75"/>
  <c r="AB62" i="75"/>
  <c r="AB90" i="75" s="1"/>
  <c r="AA62" i="75"/>
  <c r="Z62" i="75"/>
  <c r="Y62" i="75"/>
  <c r="X62" i="75"/>
  <c r="W62" i="75"/>
  <c r="V62" i="75"/>
  <c r="U62" i="75"/>
  <c r="T62" i="75"/>
  <c r="T90" i="75" s="1"/>
  <c r="S62" i="75"/>
  <c r="R62" i="75"/>
  <c r="Q62" i="75"/>
  <c r="P62" i="75"/>
  <c r="O62" i="75"/>
  <c r="N62" i="75"/>
  <c r="M62" i="75"/>
  <c r="L62" i="75"/>
  <c r="K62" i="75"/>
  <c r="J62" i="75"/>
  <c r="I62" i="75"/>
  <c r="H62" i="75"/>
  <c r="G62" i="75"/>
  <c r="F62" i="75"/>
  <c r="E62" i="75"/>
  <c r="D62" i="75"/>
  <c r="D90" i="75" s="1"/>
  <c r="C62" i="75"/>
  <c r="F57" i="75"/>
  <c r="E57" i="75"/>
  <c r="D57" i="75"/>
  <c r="C57" i="75"/>
  <c r="J56" i="75"/>
  <c r="I56" i="75"/>
  <c r="H56" i="75"/>
  <c r="G56" i="75"/>
  <c r="F56" i="75"/>
  <c r="E56" i="75"/>
  <c r="D56" i="75"/>
  <c r="C56" i="75"/>
  <c r="N55" i="75"/>
  <c r="M55" i="75"/>
  <c r="L55" i="75"/>
  <c r="K55" i="75"/>
  <c r="J55" i="75"/>
  <c r="I55" i="75"/>
  <c r="H55" i="75"/>
  <c r="G55" i="75"/>
  <c r="F55" i="75"/>
  <c r="E55" i="75"/>
  <c r="D55" i="75"/>
  <c r="C55" i="75"/>
  <c r="R54" i="75"/>
  <c r="Q54" i="75"/>
  <c r="P54" i="75"/>
  <c r="O54" i="75"/>
  <c r="N54" i="75"/>
  <c r="M54" i="75"/>
  <c r="L54" i="75"/>
  <c r="K54" i="75"/>
  <c r="J54" i="75"/>
  <c r="I54" i="75"/>
  <c r="H54" i="75"/>
  <c r="G54" i="75"/>
  <c r="F54" i="75"/>
  <c r="E54" i="75"/>
  <c r="D54" i="75"/>
  <c r="C54" i="75"/>
  <c r="V53" i="75"/>
  <c r="U53" i="75"/>
  <c r="T53" i="75"/>
  <c r="S53" i="75"/>
  <c r="R53" i="75"/>
  <c r="Q53" i="75"/>
  <c r="P53" i="75"/>
  <c r="O53" i="75"/>
  <c r="N53" i="75"/>
  <c r="M53" i="75"/>
  <c r="L53" i="75"/>
  <c r="K53" i="75"/>
  <c r="J53" i="75"/>
  <c r="I53" i="75"/>
  <c r="H53" i="75"/>
  <c r="G53" i="75"/>
  <c r="F53" i="75"/>
  <c r="E53" i="75"/>
  <c r="D53" i="75"/>
  <c r="C53" i="75"/>
  <c r="Z52" i="75"/>
  <c r="Y52" i="75"/>
  <c r="X52" i="75"/>
  <c r="W52" i="75"/>
  <c r="V52" i="75"/>
  <c r="U52" i="75"/>
  <c r="T52" i="75"/>
  <c r="S52" i="75"/>
  <c r="R52" i="75"/>
  <c r="Q52" i="75"/>
  <c r="P52" i="75"/>
  <c r="O52" i="75"/>
  <c r="N52" i="75"/>
  <c r="M52" i="75"/>
  <c r="L52" i="75"/>
  <c r="K52" i="75"/>
  <c r="J52" i="75"/>
  <c r="I52" i="75"/>
  <c r="H52" i="75"/>
  <c r="G52" i="75"/>
  <c r="F52" i="75"/>
  <c r="E52" i="75"/>
  <c r="D52" i="75"/>
  <c r="C52" i="75"/>
  <c r="AD51" i="75"/>
  <c r="AC51" i="75"/>
  <c r="AB51" i="75"/>
  <c r="AA51" i="75"/>
  <c r="Z51" i="75"/>
  <c r="Y51" i="75"/>
  <c r="X51" i="75"/>
  <c r="W51" i="75"/>
  <c r="V51" i="75"/>
  <c r="U51" i="75"/>
  <c r="T51" i="75"/>
  <c r="S51" i="75"/>
  <c r="R51" i="75"/>
  <c r="Q51" i="75"/>
  <c r="P51" i="75"/>
  <c r="O51" i="75"/>
  <c r="N51" i="75"/>
  <c r="M51" i="75"/>
  <c r="L51" i="75"/>
  <c r="K51" i="75"/>
  <c r="J51" i="75"/>
  <c r="I51" i="75"/>
  <c r="H51" i="75"/>
  <c r="G51" i="75"/>
  <c r="F51" i="75"/>
  <c r="E51" i="75"/>
  <c r="D51" i="75"/>
  <c r="C51" i="75"/>
  <c r="AH50" i="75"/>
  <c r="AG50" i="75"/>
  <c r="AF50" i="75"/>
  <c r="AE50" i="75"/>
  <c r="AD50" i="75"/>
  <c r="AC50" i="75"/>
  <c r="AB50" i="75"/>
  <c r="AA50" i="75"/>
  <c r="Z50" i="75"/>
  <c r="Y50" i="75"/>
  <c r="X50" i="75"/>
  <c r="W50" i="75"/>
  <c r="V50" i="75"/>
  <c r="U50" i="75"/>
  <c r="T50" i="75"/>
  <c r="S50" i="75"/>
  <c r="R50" i="75"/>
  <c r="Q50" i="75"/>
  <c r="P50" i="75"/>
  <c r="O50" i="75"/>
  <c r="N50" i="75"/>
  <c r="M50" i="75"/>
  <c r="L50" i="75"/>
  <c r="K50" i="75"/>
  <c r="J50" i="75"/>
  <c r="I50" i="75"/>
  <c r="H50" i="75"/>
  <c r="G50" i="75"/>
  <c r="F50" i="75"/>
  <c r="E50" i="75"/>
  <c r="D50" i="75"/>
  <c r="C50" i="75"/>
  <c r="AL49" i="75"/>
  <c r="AK49" i="75"/>
  <c r="AJ49" i="75"/>
  <c r="AI49" i="75"/>
  <c r="AH49" i="75"/>
  <c r="AG49" i="75"/>
  <c r="AF49" i="75"/>
  <c r="AE49" i="75"/>
  <c r="AD49" i="75"/>
  <c r="AC49" i="75"/>
  <c r="AB49" i="75"/>
  <c r="AA49" i="75"/>
  <c r="Z49" i="75"/>
  <c r="Y49" i="75"/>
  <c r="X49" i="75"/>
  <c r="W49" i="75"/>
  <c r="V49" i="75"/>
  <c r="U49" i="75"/>
  <c r="T49" i="75"/>
  <c r="S49" i="75"/>
  <c r="R49" i="75"/>
  <c r="Q49" i="75"/>
  <c r="P49" i="75"/>
  <c r="O49" i="75"/>
  <c r="N49" i="75"/>
  <c r="M49" i="75"/>
  <c r="L49" i="75"/>
  <c r="K49" i="75"/>
  <c r="J49" i="75"/>
  <c r="I49" i="75"/>
  <c r="H49" i="75"/>
  <c r="G49" i="75"/>
  <c r="F49" i="75"/>
  <c r="E49" i="75"/>
  <c r="D49" i="75"/>
  <c r="C49" i="75"/>
  <c r="AP48" i="75"/>
  <c r="AO48" i="75"/>
  <c r="AN48" i="75"/>
  <c r="AM48" i="75"/>
  <c r="AL48" i="75"/>
  <c r="AK48" i="75"/>
  <c r="AJ48" i="75"/>
  <c r="AI48" i="75"/>
  <c r="AH48" i="75"/>
  <c r="AG48" i="75"/>
  <c r="AF48" i="75"/>
  <c r="AE48" i="75"/>
  <c r="AD48" i="75"/>
  <c r="AC48" i="75"/>
  <c r="AB48" i="75"/>
  <c r="AA48" i="75"/>
  <c r="Z48" i="75"/>
  <c r="Y48" i="75"/>
  <c r="X48" i="75"/>
  <c r="W48" i="75"/>
  <c r="V48" i="75"/>
  <c r="U48" i="75"/>
  <c r="T48" i="75"/>
  <c r="S48" i="75"/>
  <c r="R48" i="75"/>
  <c r="Q48" i="75"/>
  <c r="P48" i="75"/>
  <c r="O48" i="75"/>
  <c r="N48" i="75"/>
  <c r="M48" i="75"/>
  <c r="L48" i="75"/>
  <c r="K48" i="75"/>
  <c r="J48" i="75"/>
  <c r="I48" i="75"/>
  <c r="H48" i="75"/>
  <c r="G48" i="75"/>
  <c r="F48" i="75"/>
  <c r="E48" i="75"/>
  <c r="D48" i="75"/>
  <c r="C48" i="75"/>
  <c r="F85" i="72"/>
  <c r="E85" i="72"/>
  <c r="D85" i="72"/>
  <c r="C85" i="72"/>
  <c r="J84" i="72"/>
  <c r="I84" i="72"/>
  <c r="H84" i="72"/>
  <c r="G84" i="72"/>
  <c r="F84" i="72"/>
  <c r="E84" i="72"/>
  <c r="D84" i="72"/>
  <c r="C84" i="72"/>
  <c r="N83" i="72"/>
  <c r="M83" i="72"/>
  <c r="L83" i="72"/>
  <c r="K83" i="72"/>
  <c r="J83" i="72"/>
  <c r="I83" i="72"/>
  <c r="H83" i="72"/>
  <c r="G83" i="72"/>
  <c r="F83" i="72"/>
  <c r="E83" i="72"/>
  <c r="D83" i="72"/>
  <c r="C83" i="72"/>
  <c r="R82" i="72"/>
  <c r="Q82" i="72"/>
  <c r="P82" i="72"/>
  <c r="O82" i="72"/>
  <c r="N82" i="72"/>
  <c r="M82" i="72"/>
  <c r="L82" i="72"/>
  <c r="K82" i="72"/>
  <c r="J82" i="72"/>
  <c r="I82" i="72"/>
  <c r="H82" i="72"/>
  <c r="G82" i="72"/>
  <c r="F82" i="72"/>
  <c r="E82" i="72"/>
  <c r="D82" i="72"/>
  <c r="C82" i="72"/>
  <c r="V81" i="72"/>
  <c r="U81" i="72"/>
  <c r="T81" i="72"/>
  <c r="S81" i="72"/>
  <c r="R81" i="72"/>
  <c r="Q81" i="72"/>
  <c r="P81" i="72"/>
  <c r="O81" i="72"/>
  <c r="N81" i="72"/>
  <c r="M81" i="72"/>
  <c r="L81" i="72"/>
  <c r="K81" i="72"/>
  <c r="J81" i="72"/>
  <c r="I81" i="72"/>
  <c r="H81" i="72"/>
  <c r="G81" i="72"/>
  <c r="F81" i="72"/>
  <c r="E81" i="72"/>
  <c r="D81" i="72"/>
  <c r="C81" i="72"/>
  <c r="Z80" i="72"/>
  <c r="Y80" i="72"/>
  <c r="X80" i="72"/>
  <c r="W80" i="72"/>
  <c r="V80" i="72"/>
  <c r="U80" i="72"/>
  <c r="T80" i="72"/>
  <c r="S80" i="72"/>
  <c r="R80" i="72"/>
  <c r="Q80" i="72"/>
  <c r="P80" i="72"/>
  <c r="O80" i="72"/>
  <c r="N80" i="72"/>
  <c r="M80" i="72"/>
  <c r="L80" i="72"/>
  <c r="K80" i="72"/>
  <c r="J80" i="72"/>
  <c r="I80" i="72"/>
  <c r="H80" i="72"/>
  <c r="G80" i="72"/>
  <c r="F80" i="72"/>
  <c r="E80" i="72"/>
  <c r="D80" i="72"/>
  <c r="C80" i="72"/>
  <c r="AD79" i="72"/>
  <c r="AC79" i="72"/>
  <c r="AB79" i="72"/>
  <c r="AA79" i="72"/>
  <c r="Z79" i="72"/>
  <c r="Y79" i="72"/>
  <c r="X79" i="72"/>
  <c r="W79" i="72"/>
  <c r="V79" i="72"/>
  <c r="U79" i="72"/>
  <c r="T79" i="72"/>
  <c r="S79" i="72"/>
  <c r="R79" i="72"/>
  <c r="Q79" i="72"/>
  <c r="P79" i="72"/>
  <c r="O79" i="72"/>
  <c r="N79" i="72"/>
  <c r="M79" i="72"/>
  <c r="L79" i="72"/>
  <c r="K79" i="72"/>
  <c r="J79" i="72"/>
  <c r="I79" i="72"/>
  <c r="H79" i="72"/>
  <c r="G79" i="72"/>
  <c r="F79" i="72"/>
  <c r="E79" i="72"/>
  <c r="D79" i="72"/>
  <c r="C79" i="72"/>
  <c r="AH78" i="72"/>
  <c r="AG78" i="72"/>
  <c r="AF78" i="72"/>
  <c r="AE78" i="72"/>
  <c r="AD78" i="72"/>
  <c r="AC78" i="72"/>
  <c r="AB78" i="72"/>
  <c r="AA78" i="72"/>
  <c r="Z78" i="72"/>
  <c r="Y78" i="72"/>
  <c r="X78" i="72"/>
  <c r="W78" i="72"/>
  <c r="V78" i="72"/>
  <c r="U78" i="72"/>
  <c r="T78" i="72"/>
  <c r="S78" i="72"/>
  <c r="R78" i="72"/>
  <c r="Q78" i="72"/>
  <c r="P78" i="72"/>
  <c r="O78" i="72"/>
  <c r="N78" i="72"/>
  <c r="M78" i="72"/>
  <c r="L78" i="72"/>
  <c r="K78" i="72"/>
  <c r="J78" i="72"/>
  <c r="I78" i="72"/>
  <c r="H78" i="72"/>
  <c r="G78" i="72"/>
  <c r="F78" i="72"/>
  <c r="E78" i="72"/>
  <c r="D78" i="72"/>
  <c r="C78" i="72"/>
  <c r="AL77" i="72"/>
  <c r="AK77" i="72"/>
  <c r="AJ77" i="72"/>
  <c r="AI77" i="72"/>
  <c r="AH77" i="72"/>
  <c r="AG77" i="72"/>
  <c r="AF77" i="72"/>
  <c r="AE77" i="72"/>
  <c r="AD77" i="72"/>
  <c r="AC77" i="72"/>
  <c r="AB77" i="72"/>
  <c r="AA77" i="72"/>
  <c r="Z77" i="72"/>
  <c r="Y77" i="72"/>
  <c r="X77" i="72"/>
  <c r="W77" i="72"/>
  <c r="V77" i="72"/>
  <c r="U77" i="72"/>
  <c r="T77" i="72"/>
  <c r="S77" i="72"/>
  <c r="R77" i="72"/>
  <c r="Q77" i="72"/>
  <c r="P77" i="72"/>
  <c r="O77" i="72"/>
  <c r="N77" i="72"/>
  <c r="M77" i="72"/>
  <c r="L77" i="72"/>
  <c r="K77" i="72"/>
  <c r="J77" i="72"/>
  <c r="I77" i="72"/>
  <c r="H77" i="72"/>
  <c r="G77" i="72"/>
  <c r="F77" i="72"/>
  <c r="E77" i="72"/>
  <c r="D77" i="72"/>
  <c r="C77" i="72"/>
  <c r="AP76" i="72"/>
  <c r="AO76" i="72"/>
  <c r="AN76" i="72"/>
  <c r="AM76" i="72"/>
  <c r="AL76" i="72"/>
  <c r="AK76" i="72"/>
  <c r="AJ76" i="72"/>
  <c r="AI76" i="72"/>
  <c r="AH76" i="72"/>
  <c r="AG76" i="72"/>
  <c r="AF76" i="72"/>
  <c r="AE76" i="72"/>
  <c r="AD76" i="72"/>
  <c r="AC76" i="72"/>
  <c r="AB76" i="72"/>
  <c r="AA76" i="72"/>
  <c r="Z76" i="72"/>
  <c r="Y76" i="72"/>
  <c r="Y104" i="72" s="1"/>
  <c r="X76" i="72"/>
  <c r="W76" i="72"/>
  <c r="V76" i="72"/>
  <c r="U76" i="72"/>
  <c r="T76" i="72"/>
  <c r="S76" i="72"/>
  <c r="R76" i="72"/>
  <c r="Q76" i="72"/>
  <c r="P76" i="72"/>
  <c r="O76" i="72"/>
  <c r="N76" i="72"/>
  <c r="M76" i="72"/>
  <c r="L76" i="72"/>
  <c r="K76" i="72"/>
  <c r="J76" i="72"/>
  <c r="I76" i="72"/>
  <c r="H76" i="72"/>
  <c r="G76" i="72"/>
  <c r="F76" i="72"/>
  <c r="E76" i="72"/>
  <c r="D76" i="72"/>
  <c r="C76" i="72"/>
  <c r="F71" i="72"/>
  <c r="E71" i="72"/>
  <c r="D71" i="72"/>
  <c r="C71" i="72"/>
  <c r="J70" i="72"/>
  <c r="I70" i="72"/>
  <c r="H70" i="72"/>
  <c r="H98" i="72" s="1"/>
  <c r="G70" i="72"/>
  <c r="F70" i="72"/>
  <c r="E70" i="72"/>
  <c r="D70" i="72"/>
  <c r="C70" i="72"/>
  <c r="N69" i="72"/>
  <c r="M69" i="72"/>
  <c r="L69" i="72"/>
  <c r="K69" i="72"/>
  <c r="J69" i="72"/>
  <c r="I69" i="72"/>
  <c r="H69" i="72"/>
  <c r="G69" i="72"/>
  <c r="F69" i="72"/>
  <c r="E69" i="72"/>
  <c r="D69" i="72"/>
  <c r="C69" i="72"/>
  <c r="R68" i="72"/>
  <c r="Q68" i="72"/>
  <c r="P68" i="72"/>
  <c r="O68" i="72"/>
  <c r="N68" i="72"/>
  <c r="M68" i="72"/>
  <c r="L68" i="72"/>
  <c r="K68" i="72"/>
  <c r="J68" i="72"/>
  <c r="I68" i="72"/>
  <c r="H68" i="72"/>
  <c r="G68" i="72"/>
  <c r="F68" i="72"/>
  <c r="E68" i="72"/>
  <c r="D68" i="72"/>
  <c r="D96" i="72" s="1"/>
  <c r="C68" i="72"/>
  <c r="V67" i="72"/>
  <c r="U67" i="72"/>
  <c r="T67" i="72"/>
  <c r="S67" i="72"/>
  <c r="S95" i="72" s="1"/>
  <c r="R67" i="72"/>
  <c r="Q67" i="72"/>
  <c r="P67" i="72"/>
  <c r="O67" i="72"/>
  <c r="N67" i="72"/>
  <c r="M67" i="72"/>
  <c r="L67" i="72"/>
  <c r="K67" i="72"/>
  <c r="J67" i="72"/>
  <c r="I67" i="72"/>
  <c r="H67" i="72"/>
  <c r="G67" i="72"/>
  <c r="F67" i="72"/>
  <c r="E67" i="72"/>
  <c r="D67" i="72"/>
  <c r="C67" i="72"/>
  <c r="Z66" i="72"/>
  <c r="Y66" i="72"/>
  <c r="X66" i="72"/>
  <c r="W66" i="72"/>
  <c r="V66" i="72"/>
  <c r="U66" i="72"/>
  <c r="T66" i="72"/>
  <c r="S66" i="72"/>
  <c r="R66" i="72"/>
  <c r="Q66" i="72"/>
  <c r="P66" i="72"/>
  <c r="O66" i="72"/>
  <c r="N66" i="72"/>
  <c r="M66" i="72"/>
  <c r="L66" i="72"/>
  <c r="K66" i="72"/>
  <c r="J66" i="72"/>
  <c r="I66" i="72"/>
  <c r="H66" i="72"/>
  <c r="G66" i="72"/>
  <c r="F66" i="72"/>
  <c r="E66" i="72"/>
  <c r="D66" i="72"/>
  <c r="C66" i="72"/>
  <c r="AD65" i="72"/>
  <c r="AC65" i="72"/>
  <c r="AB65" i="72"/>
  <c r="AA65" i="72"/>
  <c r="Z65" i="72"/>
  <c r="Y65" i="72"/>
  <c r="X65" i="72"/>
  <c r="W65" i="72"/>
  <c r="V65" i="72"/>
  <c r="U65" i="72"/>
  <c r="T65" i="72"/>
  <c r="S65" i="72"/>
  <c r="R65" i="72"/>
  <c r="Q65" i="72"/>
  <c r="P65" i="72"/>
  <c r="O65" i="72"/>
  <c r="N65" i="72"/>
  <c r="M65" i="72"/>
  <c r="L65" i="72"/>
  <c r="K65" i="72"/>
  <c r="J65" i="72"/>
  <c r="I65" i="72"/>
  <c r="H65" i="72"/>
  <c r="G65" i="72"/>
  <c r="F65" i="72"/>
  <c r="E65" i="72"/>
  <c r="D65" i="72"/>
  <c r="C65" i="72"/>
  <c r="AH64" i="72"/>
  <c r="AG64" i="72"/>
  <c r="AF64" i="72"/>
  <c r="AE64" i="72"/>
  <c r="AD64" i="72"/>
  <c r="AC64" i="72"/>
  <c r="AB64" i="72"/>
  <c r="AA64" i="72"/>
  <c r="Z64" i="72"/>
  <c r="Y64" i="72"/>
  <c r="X64" i="72"/>
  <c r="W64" i="72"/>
  <c r="V64" i="72"/>
  <c r="U64" i="72"/>
  <c r="T64" i="72"/>
  <c r="S64" i="72"/>
  <c r="R64" i="72"/>
  <c r="Q64" i="72"/>
  <c r="P64" i="72"/>
  <c r="O64" i="72"/>
  <c r="N64" i="72"/>
  <c r="M64" i="72"/>
  <c r="L64" i="72"/>
  <c r="K64" i="72"/>
  <c r="J64" i="72"/>
  <c r="I64" i="72"/>
  <c r="H64" i="72"/>
  <c r="G64" i="72"/>
  <c r="F64" i="72"/>
  <c r="E64" i="72"/>
  <c r="D64" i="72"/>
  <c r="C64" i="72"/>
  <c r="AL63" i="72"/>
  <c r="AK63" i="72"/>
  <c r="AJ63" i="72"/>
  <c r="AI63" i="72"/>
  <c r="AH63" i="72"/>
  <c r="AG63" i="72"/>
  <c r="AF63" i="72"/>
  <c r="AE63" i="72"/>
  <c r="AD63" i="72"/>
  <c r="AC63" i="72"/>
  <c r="AB63" i="72"/>
  <c r="AA63" i="72"/>
  <c r="Z63" i="72"/>
  <c r="Y63" i="72"/>
  <c r="X63" i="72"/>
  <c r="W63" i="72"/>
  <c r="V63" i="72"/>
  <c r="U63" i="72"/>
  <c r="T63" i="72"/>
  <c r="S63" i="72"/>
  <c r="R63" i="72"/>
  <c r="Q63" i="72"/>
  <c r="P63" i="72"/>
  <c r="P91" i="72" s="1"/>
  <c r="O63" i="72"/>
  <c r="N63" i="72"/>
  <c r="M63" i="72"/>
  <c r="L63" i="72"/>
  <c r="K63" i="72"/>
  <c r="J63" i="72"/>
  <c r="I63" i="72"/>
  <c r="H63" i="72"/>
  <c r="G63" i="72"/>
  <c r="F63" i="72"/>
  <c r="E63" i="72"/>
  <c r="D63" i="72"/>
  <c r="C63" i="72"/>
  <c r="AP62" i="72"/>
  <c r="AO62" i="72"/>
  <c r="AN62" i="72"/>
  <c r="AM62" i="72"/>
  <c r="AL62" i="72"/>
  <c r="AK62" i="72"/>
  <c r="AJ62" i="72"/>
  <c r="AI62" i="72"/>
  <c r="AH62" i="72"/>
  <c r="AG62" i="72"/>
  <c r="AF62" i="72"/>
  <c r="AE62" i="72"/>
  <c r="AD62" i="72"/>
  <c r="AC62" i="72"/>
  <c r="AB62" i="72"/>
  <c r="AA62" i="72"/>
  <c r="Z62" i="72"/>
  <c r="Y62" i="72"/>
  <c r="X62" i="72"/>
  <c r="W62" i="72"/>
  <c r="V62" i="72"/>
  <c r="U62" i="72"/>
  <c r="T62" i="72"/>
  <c r="S62" i="72"/>
  <c r="R62" i="72"/>
  <c r="Q62" i="72"/>
  <c r="P62" i="72"/>
  <c r="O62" i="72"/>
  <c r="N62" i="72"/>
  <c r="M62" i="72"/>
  <c r="L62" i="72"/>
  <c r="K62" i="72"/>
  <c r="J62" i="72"/>
  <c r="I62" i="72"/>
  <c r="H62" i="72"/>
  <c r="G62" i="72"/>
  <c r="F62" i="72"/>
  <c r="E62" i="72"/>
  <c r="D62" i="72"/>
  <c r="C62" i="72"/>
  <c r="F57" i="72"/>
  <c r="E57" i="72"/>
  <c r="D57" i="72"/>
  <c r="C57" i="72"/>
  <c r="J56" i="72"/>
  <c r="I56" i="72"/>
  <c r="H56" i="72"/>
  <c r="G56" i="72"/>
  <c r="F56" i="72"/>
  <c r="E56" i="72"/>
  <c r="D56" i="72"/>
  <c r="C56" i="72"/>
  <c r="N55" i="72"/>
  <c r="M55" i="72"/>
  <c r="L55" i="72"/>
  <c r="K55" i="72"/>
  <c r="J55" i="72"/>
  <c r="I55" i="72"/>
  <c r="H55" i="72"/>
  <c r="G55" i="72"/>
  <c r="F55" i="72"/>
  <c r="E55" i="72"/>
  <c r="D55" i="72"/>
  <c r="C55" i="72"/>
  <c r="R54" i="72"/>
  <c r="Q54" i="72"/>
  <c r="P54" i="72"/>
  <c r="O54" i="72"/>
  <c r="N54" i="72"/>
  <c r="M54" i="72"/>
  <c r="L54" i="72"/>
  <c r="K54" i="72"/>
  <c r="J54" i="72"/>
  <c r="I54" i="72"/>
  <c r="H54" i="72"/>
  <c r="G54" i="72"/>
  <c r="F54" i="72"/>
  <c r="E54" i="72"/>
  <c r="D54" i="72"/>
  <c r="C54" i="72"/>
  <c r="V53" i="72"/>
  <c r="U53" i="72"/>
  <c r="T53" i="72"/>
  <c r="S53" i="72"/>
  <c r="R53" i="72"/>
  <c r="Q53" i="72"/>
  <c r="P53" i="72"/>
  <c r="O53" i="72"/>
  <c r="N53" i="72"/>
  <c r="M53" i="72"/>
  <c r="L53" i="72"/>
  <c r="K53" i="72"/>
  <c r="J53" i="72"/>
  <c r="I53" i="72"/>
  <c r="H53" i="72"/>
  <c r="G53" i="72"/>
  <c r="F53" i="72"/>
  <c r="E53" i="72"/>
  <c r="D53" i="72"/>
  <c r="C53" i="72"/>
  <c r="Z52" i="72"/>
  <c r="Y52" i="72"/>
  <c r="X52" i="72"/>
  <c r="W52" i="72"/>
  <c r="V52" i="72"/>
  <c r="U52" i="72"/>
  <c r="T52" i="72"/>
  <c r="S52" i="72"/>
  <c r="R52" i="72"/>
  <c r="Q52" i="72"/>
  <c r="P52" i="72"/>
  <c r="O52" i="72"/>
  <c r="N52" i="72"/>
  <c r="M52" i="72"/>
  <c r="L52" i="72"/>
  <c r="K52" i="72"/>
  <c r="J52" i="72"/>
  <c r="I52" i="72"/>
  <c r="H52" i="72"/>
  <c r="G52" i="72"/>
  <c r="F52" i="72"/>
  <c r="E52" i="72"/>
  <c r="D52" i="72"/>
  <c r="C52" i="72"/>
  <c r="AD51" i="72"/>
  <c r="AC51" i="72"/>
  <c r="AB51" i="72"/>
  <c r="AA51" i="72"/>
  <c r="Z51" i="72"/>
  <c r="Y51" i="72"/>
  <c r="X51" i="72"/>
  <c r="W51" i="72"/>
  <c r="V51" i="72"/>
  <c r="U51" i="72"/>
  <c r="T51" i="72"/>
  <c r="S51" i="72"/>
  <c r="R51" i="72"/>
  <c r="Q51" i="72"/>
  <c r="P51" i="72"/>
  <c r="O51" i="72"/>
  <c r="N51" i="72"/>
  <c r="M51" i="72"/>
  <c r="L51" i="72"/>
  <c r="K51" i="72"/>
  <c r="J51" i="72"/>
  <c r="I51" i="72"/>
  <c r="H51" i="72"/>
  <c r="G51" i="72"/>
  <c r="F51" i="72"/>
  <c r="E51" i="72"/>
  <c r="D51" i="72"/>
  <c r="C51" i="72"/>
  <c r="AH50" i="72"/>
  <c r="AG50" i="72"/>
  <c r="AF50" i="72"/>
  <c r="AE50" i="72"/>
  <c r="AD50" i="72"/>
  <c r="AC50" i="72"/>
  <c r="AB50" i="72"/>
  <c r="AA50" i="72"/>
  <c r="Z50" i="72"/>
  <c r="Y50" i="72"/>
  <c r="X50" i="72"/>
  <c r="W50" i="72"/>
  <c r="V50" i="72"/>
  <c r="U50" i="72"/>
  <c r="T50" i="72"/>
  <c r="S50" i="72"/>
  <c r="R50" i="72"/>
  <c r="Q50" i="72"/>
  <c r="P50" i="72"/>
  <c r="O50" i="72"/>
  <c r="N50" i="72"/>
  <c r="M50" i="72"/>
  <c r="L50" i="72"/>
  <c r="K50" i="72"/>
  <c r="J50" i="72"/>
  <c r="I50" i="72"/>
  <c r="H50" i="72"/>
  <c r="G50" i="72"/>
  <c r="F50" i="72"/>
  <c r="E50" i="72"/>
  <c r="D50" i="72"/>
  <c r="C50" i="72"/>
  <c r="AL49" i="72"/>
  <c r="AK49" i="72"/>
  <c r="AJ49" i="72"/>
  <c r="AI49" i="72"/>
  <c r="AH49" i="72"/>
  <c r="AG49" i="72"/>
  <c r="AF49" i="72"/>
  <c r="AE49" i="72"/>
  <c r="AD49" i="72"/>
  <c r="AC49" i="72"/>
  <c r="AB49" i="72"/>
  <c r="AA49" i="72"/>
  <c r="Z49" i="72"/>
  <c r="Y49" i="72"/>
  <c r="X49" i="72"/>
  <c r="W49" i="72"/>
  <c r="V49" i="72"/>
  <c r="U49" i="72"/>
  <c r="T49" i="72"/>
  <c r="S49" i="72"/>
  <c r="R49" i="72"/>
  <c r="Q49" i="72"/>
  <c r="P49" i="72"/>
  <c r="O49" i="72"/>
  <c r="N49" i="72"/>
  <c r="M49" i="72"/>
  <c r="L49" i="72"/>
  <c r="K49" i="72"/>
  <c r="J49" i="72"/>
  <c r="I49" i="72"/>
  <c r="H49" i="72"/>
  <c r="G49" i="72"/>
  <c r="F49" i="72"/>
  <c r="E49" i="72"/>
  <c r="D49" i="72"/>
  <c r="C49" i="72"/>
  <c r="AP48" i="72"/>
  <c r="AO48" i="72"/>
  <c r="AN48" i="72"/>
  <c r="AM48" i="72"/>
  <c r="AL48" i="72"/>
  <c r="AK48" i="72"/>
  <c r="AJ48" i="72"/>
  <c r="AI48" i="72"/>
  <c r="AH48" i="72"/>
  <c r="AG48" i="72"/>
  <c r="AF48" i="72"/>
  <c r="AE48" i="72"/>
  <c r="AD48" i="72"/>
  <c r="AC48" i="72"/>
  <c r="AB48" i="72"/>
  <c r="AA48" i="72"/>
  <c r="Z48" i="72"/>
  <c r="Y48" i="72"/>
  <c r="X48" i="72"/>
  <c r="W48" i="72"/>
  <c r="V48" i="72"/>
  <c r="U48" i="72"/>
  <c r="T48" i="72"/>
  <c r="S48" i="72"/>
  <c r="R48" i="72"/>
  <c r="Q48" i="72"/>
  <c r="P48" i="72"/>
  <c r="O48" i="72"/>
  <c r="N48" i="72"/>
  <c r="M48" i="72"/>
  <c r="L48" i="72"/>
  <c r="K48" i="72"/>
  <c r="J48" i="72"/>
  <c r="I48" i="72"/>
  <c r="H48" i="72"/>
  <c r="G48" i="72"/>
  <c r="F48" i="72"/>
  <c r="E48" i="72"/>
  <c r="D48" i="72"/>
  <c r="C48" i="72"/>
  <c r="AS15" i="72"/>
  <c r="Q127" i="72" s="1"/>
  <c r="AS14" i="72"/>
  <c r="AO126" i="72" s="1"/>
  <c r="AS13" i="72"/>
  <c r="AP125" i="72" s="1"/>
  <c r="AS12" i="72"/>
  <c r="AN124" i="72" s="1"/>
  <c r="AS11" i="72"/>
  <c r="AI123" i="72" s="1"/>
  <c r="AS10" i="72"/>
  <c r="AP122" i="72" s="1"/>
  <c r="AS9" i="72"/>
  <c r="AI121" i="72" s="1"/>
  <c r="AS8" i="72"/>
  <c r="AI120" i="72" s="1"/>
  <c r="AS7" i="72"/>
  <c r="AP119" i="72" s="1"/>
  <c r="AS6" i="72"/>
  <c r="AS15" i="73"/>
  <c r="AP127" i="73" s="1"/>
  <c r="AS14" i="73"/>
  <c r="AP126" i="73" s="1"/>
  <c r="AS13" i="73"/>
  <c r="AI125" i="73" s="1"/>
  <c r="AS12" i="73"/>
  <c r="AO124" i="73" s="1"/>
  <c r="AS11" i="73"/>
  <c r="AJ123" i="73" s="1"/>
  <c r="AS10" i="73"/>
  <c r="AJ122" i="73" s="1"/>
  <c r="AS9" i="73"/>
  <c r="AI121" i="73" s="1"/>
  <c r="AS8" i="73"/>
  <c r="AK120" i="73" s="1"/>
  <c r="AS7" i="73"/>
  <c r="AS6" i="73"/>
  <c r="D118" i="73" s="1"/>
  <c r="AS15" i="74"/>
  <c r="AA127" i="74" s="1"/>
  <c r="AS14" i="74"/>
  <c r="AP126" i="74" s="1"/>
  <c r="AS13" i="74"/>
  <c r="AC125" i="74" s="1"/>
  <c r="AS12" i="74"/>
  <c r="AL124" i="74" s="1"/>
  <c r="AS11" i="74"/>
  <c r="Y123" i="74" s="1"/>
  <c r="AS10" i="74"/>
  <c r="AI122" i="74" s="1"/>
  <c r="AS9" i="74"/>
  <c r="AL121" i="74" s="1"/>
  <c r="AS8" i="74"/>
  <c r="AM120" i="74" s="1"/>
  <c r="AS7" i="74"/>
  <c r="AM119" i="74" s="1"/>
  <c r="AS6" i="74"/>
  <c r="AS15" i="75"/>
  <c r="AL127" i="75" s="1"/>
  <c r="AS14" i="75"/>
  <c r="AI126" i="75" s="1"/>
  <c r="AS13" i="75"/>
  <c r="AI125" i="75" s="1"/>
  <c r="AS12" i="75"/>
  <c r="AO124" i="75" s="1"/>
  <c r="AS11" i="75"/>
  <c r="AI123" i="75" s="1"/>
  <c r="AS10" i="75"/>
  <c r="AI122" i="75" s="1"/>
  <c r="AS9" i="75"/>
  <c r="AL121" i="75" s="1"/>
  <c r="AS8" i="75"/>
  <c r="AI120" i="75" s="1"/>
  <c r="AS7" i="75"/>
  <c r="AS6" i="75"/>
  <c r="Q126" i="71"/>
  <c r="AN121" i="71"/>
  <c r="AS15" i="71"/>
  <c r="AE127" i="71" s="1"/>
  <c r="AS14" i="71"/>
  <c r="P126" i="71" s="1"/>
  <c r="AS13" i="71"/>
  <c r="AG125" i="71" s="1"/>
  <c r="AS12" i="71"/>
  <c r="AO124" i="71" s="1"/>
  <c r="AS11" i="71"/>
  <c r="AL123" i="71" s="1"/>
  <c r="AS10" i="71"/>
  <c r="AL122" i="71" s="1"/>
  <c r="AS9" i="71"/>
  <c r="AL121" i="71" s="1"/>
  <c r="AS8" i="71"/>
  <c r="AL120" i="71" s="1"/>
  <c r="AS7" i="71"/>
  <c r="AP119" i="71" s="1"/>
  <c r="AS6" i="71"/>
  <c r="G105" i="72" l="1"/>
  <c r="C106" i="72"/>
  <c r="K106" i="72"/>
  <c r="S106" i="72"/>
  <c r="AA106" i="72"/>
  <c r="C107" i="72"/>
  <c r="K107" i="72"/>
  <c r="S107" i="72"/>
  <c r="AA107" i="72"/>
  <c r="G108" i="72"/>
  <c r="O108" i="72"/>
  <c r="W108" i="72"/>
  <c r="O109" i="72"/>
  <c r="K110" i="72"/>
  <c r="C111" i="72"/>
  <c r="G112" i="72"/>
  <c r="H104" i="72"/>
  <c r="AN90" i="72"/>
  <c r="X105" i="72"/>
  <c r="AB106" i="72"/>
  <c r="AB107" i="72"/>
  <c r="X108" i="72"/>
  <c r="P109" i="72"/>
  <c r="L96" i="72"/>
  <c r="Q93" i="72"/>
  <c r="U95" i="72"/>
  <c r="F105" i="72"/>
  <c r="N91" i="72"/>
  <c r="V91" i="72"/>
  <c r="AL91" i="72"/>
  <c r="P90" i="72"/>
  <c r="P105" i="72"/>
  <c r="AF105" i="72"/>
  <c r="L106" i="72"/>
  <c r="T106" i="72"/>
  <c r="T107" i="72"/>
  <c r="H108" i="72"/>
  <c r="P94" i="72"/>
  <c r="H95" i="72"/>
  <c r="D110" i="72"/>
  <c r="I118" i="72"/>
  <c r="I92" i="72"/>
  <c r="Q96" i="72"/>
  <c r="X91" i="72"/>
  <c r="AM122" i="71"/>
  <c r="AG90" i="72"/>
  <c r="AO104" i="72"/>
  <c r="G98" i="75"/>
  <c r="I104" i="74"/>
  <c r="AG104" i="74"/>
  <c r="AO104" i="74"/>
  <c r="I105" i="74"/>
  <c r="Q105" i="74"/>
  <c r="Y105" i="74"/>
  <c r="AG105" i="74"/>
  <c r="E106" i="74"/>
  <c r="AC106" i="74"/>
  <c r="E107" i="74"/>
  <c r="U107" i="74"/>
  <c r="Q108" i="74"/>
  <c r="Y108" i="74"/>
  <c r="M97" i="74"/>
  <c r="AB122" i="74"/>
  <c r="O90" i="72"/>
  <c r="AE90" i="72"/>
  <c r="K111" i="72"/>
  <c r="O106" i="72"/>
  <c r="G107" i="72"/>
  <c r="O107" i="72"/>
  <c r="S109" i="72"/>
  <c r="G111" i="72"/>
  <c r="K107" i="74"/>
  <c r="O94" i="74"/>
  <c r="K109" i="74"/>
  <c r="AJ105" i="72"/>
  <c r="P107" i="72"/>
  <c r="D108" i="72"/>
  <c r="L108" i="72"/>
  <c r="T108" i="72"/>
  <c r="L109" i="72"/>
  <c r="T109" i="72"/>
  <c r="P110" i="72"/>
  <c r="H97" i="72"/>
  <c r="D112" i="72"/>
  <c r="D113" i="72"/>
  <c r="N107" i="75"/>
  <c r="AB105" i="74"/>
  <c r="X105" i="73"/>
  <c r="F120" i="74"/>
  <c r="G90" i="72"/>
  <c r="W104" i="72"/>
  <c r="G106" i="72"/>
  <c r="AE106" i="72"/>
  <c r="W93" i="72"/>
  <c r="K109" i="72"/>
  <c r="O110" i="72"/>
  <c r="AM104" i="74"/>
  <c r="AA106" i="74"/>
  <c r="Q107" i="72"/>
  <c r="Y93" i="72"/>
  <c r="E108" i="72"/>
  <c r="M108" i="72"/>
  <c r="U94" i="72"/>
  <c r="M109" i="72"/>
  <c r="I96" i="72"/>
  <c r="E112" i="72"/>
  <c r="E113" i="72"/>
  <c r="I122" i="73"/>
  <c r="E104" i="73"/>
  <c r="E91" i="73"/>
  <c r="M91" i="73"/>
  <c r="Q92" i="73"/>
  <c r="AD120" i="74"/>
  <c r="C95" i="72"/>
  <c r="G110" i="72"/>
  <c r="AE90" i="74"/>
  <c r="S93" i="74"/>
  <c r="O91" i="73"/>
  <c r="R94" i="72"/>
  <c r="V104" i="72"/>
  <c r="R91" i="73"/>
  <c r="AH105" i="73"/>
  <c r="F92" i="73"/>
  <c r="N92" i="73"/>
  <c r="AD93" i="73"/>
  <c r="R108" i="73"/>
  <c r="Z94" i="73"/>
  <c r="N96" i="73"/>
  <c r="G127" i="75"/>
  <c r="AE127" i="75"/>
  <c r="I105" i="75"/>
  <c r="AC92" i="75"/>
  <c r="AC107" i="75"/>
  <c r="Y108" i="75"/>
  <c r="E97" i="75"/>
  <c r="J95" i="75"/>
  <c r="R95" i="75"/>
  <c r="J112" i="75"/>
  <c r="U92" i="75"/>
  <c r="E93" i="75"/>
  <c r="I108" i="75"/>
  <c r="M96" i="75"/>
  <c r="AA90" i="75"/>
  <c r="AI104" i="75"/>
  <c r="G106" i="75"/>
  <c r="AE106" i="75"/>
  <c r="K94" i="75"/>
  <c r="S94" i="75"/>
  <c r="G96" i="75"/>
  <c r="C99" i="75"/>
  <c r="AF127" i="75"/>
  <c r="K104" i="75"/>
  <c r="AA91" i="75"/>
  <c r="AJ119" i="75"/>
  <c r="AM127" i="75"/>
  <c r="D104" i="75"/>
  <c r="T104" i="75"/>
  <c r="L105" i="75"/>
  <c r="AB105" i="75"/>
  <c r="P106" i="75"/>
  <c r="AF106" i="75"/>
  <c r="P107" i="75"/>
  <c r="T108" i="75"/>
  <c r="D109" i="75"/>
  <c r="T109" i="75"/>
  <c r="D112" i="75"/>
  <c r="D113" i="75"/>
  <c r="M104" i="75"/>
  <c r="AK90" i="75"/>
  <c r="M105" i="75"/>
  <c r="AC105" i="75"/>
  <c r="I106" i="75"/>
  <c r="Q107" i="75"/>
  <c r="E108" i="75"/>
  <c r="E109" i="75"/>
  <c r="E112" i="75"/>
  <c r="H124" i="75"/>
  <c r="F104" i="75"/>
  <c r="N104" i="75"/>
  <c r="V104" i="75"/>
  <c r="N105" i="75"/>
  <c r="AL105" i="75"/>
  <c r="J106" i="75"/>
  <c r="AH106" i="75"/>
  <c r="J93" i="75"/>
  <c r="F112" i="75"/>
  <c r="F113" i="75"/>
  <c r="S124" i="75"/>
  <c r="L104" i="75"/>
  <c r="AJ104" i="75"/>
  <c r="T105" i="75"/>
  <c r="H106" i="75"/>
  <c r="X106" i="75"/>
  <c r="H107" i="75"/>
  <c r="X107" i="75"/>
  <c r="L108" i="75"/>
  <c r="L109" i="75"/>
  <c r="H110" i="75"/>
  <c r="H111" i="75"/>
  <c r="E104" i="75"/>
  <c r="U90" i="75"/>
  <c r="AC104" i="75"/>
  <c r="U105" i="75"/>
  <c r="AK105" i="75"/>
  <c r="Y106" i="75"/>
  <c r="I107" i="75"/>
  <c r="Y107" i="75"/>
  <c r="M108" i="75"/>
  <c r="M95" i="75"/>
  <c r="E113" i="75"/>
  <c r="G104" i="75"/>
  <c r="W104" i="75"/>
  <c r="AM104" i="75"/>
  <c r="O105" i="75"/>
  <c r="AE105" i="75"/>
  <c r="K93" i="75"/>
  <c r="K111" i="75"/>
  <c r="G112" i="75"/>
  <c r="AB126" i="75"/>
  <c r="AC90" i="75"/>
  <c r="AK120" i="75"/>
  <c r="M90" i="75"/>
  <c r="U94" i="75"/>
  <c r="U95" i="75"/>
  <c r="I96" i="75"/>
  <c r="Q110" i="75"/>
  <c r="U104" i="75"/>
  <c r="AE122" i="75"/>
  <c r="AI124" i="75"/>
  <c r="AH124" i="75"/>
  <c r="AK118" i="75"/>
  <c r="S119" i="75"/>
  <c r="R93" i="75"/>
  <c r="V94" i="75"/>
  <c r="J96" i="75"/>
  <c r="J97" i="75"/>
  <c r="F98" i="75"/>
  <c r="F99" i="75"/>
  <c r="AB91" i="75"/>
  <c r="W123" i="75"/>
  <c r="L126" i="75"/>
  <c r="K123" i="75"/>
  <c r="AC124" i="75"/>
  <c r="AE91" i="75"/>
  <c r="K92" i="75"/>
  <c r="S93" i="75"/>
  <c r="AA93" i="75"/>
  <c r="O94" i="75"/>
  <c r="W108" i="75"/>
  <c r="O109" i="75"/>
  <c r="K97" i="75"/>
  <c r="AB123" i="75"/>
  <c r="P90" i="75"/>
  <c r="X90" i="75"/>
  <c r="AN90" i="75"/>
  <c r="D92" i="75"/>
  <c r="L92" i="75"/>
  <c r="AB92" i="75"/>
  <c r="L107" i="75"/>
  <c r="H95" i="75"/>
  <c r="L96" i="75"/>
  <c r="L97" i="75"/>
  <c r="AM123" i="75"/>
  <c r="AJ126" i="75"/>
  <c r="AN121" i="75"/>
  <c r="AC123" i="75"/>
  <c r="AO121" i="75"/>
  <c r="AD123" i="75"/>
  <c r="AJ124" i="75"/>
  <c r="H127" i="75"/>
  <c r="P104" i="75"/>
  <c r="X104" i="75"/>
  <c r="AF104" i="75"/>
  <c r="AN104" i="75"/>
  <c r="D110" i="75"/>
  <c r="L110" i="75"/>
  <c r="D111" i="75"/>
  <c r="L111" i="75"/>
  <c r="G92" i="75"/>
  <c r="AL120" i="75"/>
  <c r="AP121" i="75"/>
  <c r="AM122" i="75"/>
  <c r="AE123" i="75"/>
  <c r="U124" i="75"/>
  <c r="AK124" i="75"/>
  <c r="O127" i="75"/>
  <c r="AC93" i="75"/>
  <c r="AK122" i="75"/>
  <c r="AL122" i="75"/>
  <c r="T124" i="75"/>
  <c r="AN127" i="75"/>
  <c r="E122" i="75"/>
  <c r="M122" i="75"/>
  <c r="M123" i="75"/>
  <c r="E110" i="75"/>
  <c r="M110" i="75"/>
  <c r="E111" i="75"/>
  <c r="M111" i="75"/>
  <c r="K95" i="75"/>
  <c r="AJ105" i="75"/>
  <c r="AE121" i="75"/>
  <c r="AB122" i="75"/>
  <c r="J123" i="75"/>
  <c r="AJ123" i="75"/>
  <c r="Z124" i="75"/>
  <c r="AP124" i="75"/>
  <c r="P127" i="75"/>
  <c r="AH121" i="75"/>
  <c r="AM121" i="75"/>
  <c r="AJ122" i="75"/>
  <c r="F106" i="75"/>
  <c r="N106" i="75"/>
  <c r="V106" i="75"/>
  <c r="AD106" i="75"/>
  <c r="F107" i="75"/>
  <c r="V107" i="75"/>
  <c r="AD107" i="75"/>
  <c r="J108" i="75"/>
  <c r="R108" i="75"/>
  <c r="Z108" i="75"/>
  <c r="J109" i="75"/>
  <c r="R109" i="75"/>
  <c r="F110" i="75"/>
  <c r="N110" i="75"/>
  <c r="F111" i="75"/>
  <c r="N111" i="75"/>
  <c r="AF121" i="75"/>
  <c r="AC122" i="75"/>
  <c r="AK123" i="75"/>
  <c r="AA124" i="75"/>
  <c r="W127" i="75"/>
  <c r="K121" i="75"/>
  <c r="C124" i="75"/>
  <c r="K124" i="75"/>
  <c r="C105" i="75"/>
  <c r="K105" i="75"/>
  <c r="S105" i="75"/>
  <c r="AA105" i="75"/>
  <c r="O106" i="75"/>
  <c r="W106" i="75"/>
  <c r="G107" i="75"/>
  <c r="O107" i="75"/>
  <c r="W107" i="75"/>
  <c r="C108" i="75"/>
  <c r="S108" i="75"/>
  <c r="C109" i="75"/>
  <c r="K109" i="75"/>
  <c r="G110" i="75"/>
  <c r="AG121" i="75"/>
  <c r="AD122" i="75"/>
  <c r="R123" i="75"/>
  <c r="AL123" i="75"/>
  <c r="AB124" i="75"/>
  <c r="T126" i="75"/>
  <c r="X127" i="75"/>
  <c r="U125" i="75"/>
  <c r="U126" i="75"/>
  <c r="J125" i="75"/>
  <c r="AM119" i="75"/>
  <c r="AD125" i="75"/>
  <c r="AD126" i="75"/>
  <c r="Q127" i="75"/>
  <c r="O119" i="75"/>
  <c r="AA120" i="75"/>
  <c r="AM120" i="75"/>
  <c r="W125" i="75"/>
  <c r="O126" i="75"/>
  <c r="J127" i="75"/>
  <c r="Z127" i="75"/>
  <c r="AF118" i="75"/>
  <c r="H119" i="75"/>
  <c r="X119" i="75"/>
  <c r="AF119" i="75"/>
  <c r="T121" i="75"/>
  <c r="D125" i="75"/>
  <c r="L125" i="75"/>
  <c r="D118" i="75"/>
  <c r="AO119" i="75"/>
  <c r="AN120" i="75"/>
  <c r="AI121" i="75"/>
  <c r="J122" i="75"/>
  <c r="AF122" i="75"/>
  <c r="AN122" i="75"/>
  <c r="X123" i="75"/>
  <c r="AF123" i="75"/>
  <c r="AN123" i="75"/>
  <c r="V124" i="75"/>
  <c r="AD124" i="75"/>
  <c r="AL124" i="75"/>
  <c r="P125" i="75"/>
  <c r="X125" i="75"/>
  <c r="AF125" i="75"/>
  <c r="AN125" i="75"/>
  <c r="P126" i="75"/>
  <c r="X126" i="75"/>
  <c r="AF126" i="75"/>
  <c r="AN126" i="75"/>
  <c r="K127" i="75"/>
  <c r="S127" i="75"/>
  <c r="AA127" i="75"/>
  <c r="AI127" i="75"/>
  <c r="AB125" i="75"/>
  <c r="AC126" i="75"/>
  <c r="AL125" i="75"/>
  <c r="AG127" i="75"/>
  <c r="K120" i="75"/>
  <c r="AE126" i="75"/>
  <c r="I118" i="75"/>
  <c r="Q119" i="75"/>
  <c r="E121" i="75"/>
  <c r="Y122" i="75"/>
  <c r="Q123" i="75"/>
  <c r="E124" i="75"/>
  <c r="M124" i="75"/>
  <c r="AP119" i="75"/>
  <c r="AO120" i="75"/>
  <c r="AJ121" i="75"/>
  <c r="R122" i="75"/>
  <c r="AG122" i="75"/>
  <c r="AO122" i="75"/>
  <c r="Y123" i="75"/>
  <c r="AG123" i="75"/>
  <c r="AO123" i="75"/>
  <c r="W124" i="75"/>
  <c r="AE124" i="75"/>
  <c r="AM124" i="75"/>
  <c r="Q125" i="75"/>
  <c r="Y125" i="75"/>
  <c r="AG125" i="75"/>
  <c r="AO125" i="75"/>
  <c r="Q126" i="75"/>
  <c r="Y126" i="75"/>
  <c r="AG126" i="75"/>
  <c r="AO126" i="75"/>
  <c r="L127" i="75"/>
  <c r="T127" i="75"/>
  <c r="AB127" i="75"/>
  <c r="AJ127" i="75"/>
  <c r="AJ125" i="75"/>
  <c r="AC118" i="75"/>
  <c r="E125" i="75"/>
  <c r="AK125" i="75"/>
  <c r="G125" i="75"/>
  <c r="N126" i="75"/>
  <c r="AL126" i="75"/>
  <c r="Y127" i="75"/>
  <c r="G126" i="75"/>
  <c r="AE125" i="75"/>
  <c r="W126" i="75"/>
  <c r="R127" i="75"/>
  <c r="AP127" i="75"/>
  <c r="K119" i="75"/>
  <c r="V120" i="75"/>
  <c r="AP120" i="75"/>
  <c r="AK121" i="75"/>
  <c r="S122" i="75"/>
  <c r="AH122" i="75"/>
  <c r="AP122" i="75"/>
  <c r="Z123" i="75"/>
  <c r="AH123" i="75"/>
  <c r="AP123" i="75"/>
  <c r="X124" i="75"/>
  <c r="AF124" i="75"/>
  <c r="AN124" i="75"/>
  <c r="R125" i="75"/>
  <c r="Z125" i="75"/>
  <c r="AH125" i="75"/>
  <c r="AP125" i="75"/>
  <c r="R126" i="75"/>
  <c r="Z126" i="75"/>
  <c r="AH126" i="75"/>
  <c r="AP126" i="75"/>
  <c r="M127" i="75"/>
  <c r="U127" i="75"/>
  <c r="AC127" i="75"/>
  <c r="AK127" i="75"/>
  <c r="T125" i="75"/>
  <c r="M118" i="75"/>
  <c r="AC125" i="75"/>
  <c r="M126" i="75"/>
  <c r="AK126" i="75"/>
  <c r="V125" i="75"/>
  <c r="V126" i="75"/>
  <c r="I127" i="75"/>
  <c r="AO127" i="75"/>
  <c r="AN119" i="75"/>
  <c r="O125" i="75"/>
  <c r="AM125" i="75"/>
  <c r="AM126" i="75"/>
  <c r="AH127" i="75"/>
  <c r="K118" i="75"/>
  <c r="AA118" i="75"/>
  <c r="AC121" i="75"/>
  <c r="AA122" i="75"/>
  <c r="H123" i="75"/>
  <c r="AA123" i="75"/>
  <c r="G124" i="75"/>
  <c r="Y124" i="75"/>
  <c r="AG124" i="75"/>
  <c r="S125" i="75"/>
  <c r="AA125" i="75"/>
  <c r="K126" i="75"/>
  <c r="S126" i="75"/>
  <c r="AA126" i="75"/>
  <c r="F127" i="75"/>
  <c r="N127" i="75"/>
  <c r="V127" i="75"/>
  <c r="AD127" i="75"/>
  <c r="Q92" i="74"/>
  <c r="AG92" i="74"/>
  <c r="Q110" i="74"/>
  <c r="AD91" i="74"/>
  <c r="G104" i="74"/>
  <c r="O104" i="74"/>
  <c r="W104" i="74"/>
  <c r="AA107" i="74"/>
  <c r="G108" i="74"/>
  <c r="O108" i="74"/>
  <c r="W108" i="74"/>
  <c r="G109" i="74"/>
  <c r="O109" i="74"/>
  <c r="C110" i="74"/>
  <c r="K110" i="74"/>
  <c r="P91" i="74"/>
  <c r="D107" i="74"/>
  <c r="X108" i="74"/>
  <c r="P109" i="74"/>
  <c r="L97" i="74"/>
  <c r="AA124" i="74"/>
  <c r="AD124" i="74"/>
  <c r="AF127" i="74"/>
  <c r="AF91" i="74"/>
  <c r="L106" i="74"/>
  <c r="D93" i="74"/>
  <c r="L121" i="74"/>
  <c r="T93" i="74"/>
  <c r="D96" i="74"/>
  <c r="D97" i="74"/>
  <c r="AJ122" i="74"/>
  <c r="Y122" i="74"/>
  <c r="P125" i="74"/>
  <c r="Y90" i="74"/>
  <c r="I94" i="74"/>
  <c r="Y94" i="74"/>
  <c r="Q123" i="74"/>
  <c r="E96" i="74"/>
  <c r="I98" i="74"/>
  <c r="U119" i="74"/>
  <c r="AE121" i="74"/>
  <c r="AL122" i="74"/>
  <c r="C120" i="74"/>
  <c r="AF121" i="74"/>
  <c r="AN122" i="74"/>
  <c r="K126" i="74"/>
  <c r="R94" i="74"/>
  <c r="L126" i="74"/>
  <c r="X126" i="74"/>
  <c r="AI127" i="74"/>
  <c r="AG121" i="74"/>
  <c r="T125" i="74"/>
  <c r="AN126" i="74"/>
  <c r="J90" i="74"/>
  <c r="R91" i="74"/>
  <c r="AH91" i="74"/>
  <c r="N106" i="74"/>
  <c r="N93" i="74"/>
  <c r="V93" i="74"/>
  <c r="Z122" i="74"/>
  <c r="J95" i="74"/>
  <c r="R95" i="74"/>
  <c r="N96" i="74"/>
  <c r="J98" i="74"/>
  <c r="AI121" i="74"/>
  <c r="AC122" i="74"/>
  <c r="AO122" i="74"/>
  <c r="U125" i="74"/>
  <c r="P126" i="74"/>
  <c r="AC126" i="74"/>
  <c r="K127" i="74"/>
  <c r="W126" i="74"/>
  <c r="O118" i="74"/>
  <c r="X118" i="74"/>
  <c r="H126" i="74"/>
  <c r="F92" i="74"/>
  <c r="M126" i="74"/>
  <c r="AA126" i="74"/>
  <c r="AM127" i="74"/>
  <c r="O126" i="74"/>
  <c r="AN127" i="74"/>
  <c r="K118" i="74"/>
  <c r="S90" i="74"/>
  <c r="AA118" i="74"/>
  <c r="AI90" i="74"/>
  <c r="C119" i="74"/>
  <c r="K105" i="74"/>
  <c r="S105" i="74"/>
  <c r="AA119" i="74"/>
  <c r="AI91" i="74"/>
  <c r="O106" i="74"/>
  <c r="W92" i="74"/>
  <c r="O107" i="74"/>
  <c r="C108" i="74"/>
  <c r="K122" i="74"/>
  <c r="S94" i="74"/>
  <c r="S95" i="74"/>
  <c r="G96" i="74"/>
  <c r="G90" i="74"/>
  <c r="AD92" i="74"/>
  <c r="F106" i="74"/>
  <c r="AJ121" i="74"/>
  <c r="AD122" i="74"/>
  <c r="AD123" i="74"/>
  <c r="X125" i="74"/>
  <c r="S126" i="74"/>
  <c r="AE126" i="74"/>
  <c r="O127" i="74"/>
  <c r="AJ126" i="74"/>
  <c r="G118" i="74"/>
  <c r="AK126" i="74"/>
  <c r="AM126" i="74"/>
  <c r="AB126" i="74"/>
  <c r="D118" i="74"/>
  <c r="AB118" i="74"/>
  <c r="D119" i="74"/>
  <c r="H92" i="74"/>
  <c r="P106" i="74"/>
  <c r="X106" i="74"/>
  <c r="X107" i="74"/>
  <c r="T109" i="74"/>
  <c r="P110" i="74"/>
  <c r="D112" i="74"/>
  <c r="O90" i="74"/>
  <c r="AM121" i="74"/>
  <c r="AF122" i="74"/>
  <c r="AG123" i="74"/>
  <c r="AK125" i="74"/>
  <c r="T126" i="74"/>
  <c r="AF126" i="74"/>
  <c r="P127" i="74"/>
  <c r="M90" i="74"/>
  <c r="AC118" i="74"/>
  <c r="U105" i="74"/>
  <c r="AC105" i="74"/>
  <c r="I92" i="74"/>
  <c r="Q120" i="74"/>
  <c r="Q121" i="74"/>
  <c r="I111" i="74"/>
  <c r="M121" i="74"/>
  <c r="U93" i="74"/>
  <c r="AN121" i="74"/>
  <c r="AG122" i="74"/>
  <c r="Z124" i="74"/>
  <c r="AN125" i="74"/>
  <c r="U126" i="74"/>
  <c r="AI126" i="74"/>
  <c r="S127" i="74"/>
  <c r="S109" i="74"/>
  <c r="T104" i="74"/>
  <c r="T118" i="74"/>
  <c r="U90" i="74"/>
  <c r="U104" i="74"/>
  <c r="AK118" i="74"/>
  <c r="AK90" i="74"/>
  <c r="E91" i="74"/>
  <c r="E119" i="74"/>
  <c r="M119" i="74"/>
  <c r="M91" i="74"/>
  <c r="Y92" i="74"/>
  <c r="Y120" i="74"/>
  <c r="Y106" i="74"/>
  <c r="AA90" i="74"/>
  <c r="R123" i="74"/>
  <c r="AO123" i="74"/>
  <c r="AI124" i="74"/>
  <c r="AB125" i="74"/>
  <c r="W127" i="74"/>
  <c r="AD119" i="74"/>
  <c r="C91" i="74"/>
  <c r="S118" i="74"/>
  <c r="AL120" i="74"/>
  <c r="S123" i="74"/>
  <c r="R124" i="74"/>
  <c r="X127" i="74"/>
  <c r="G121" i="74"/>
  <c r="G93" i="74"/>
  <c r="AO124" i="74"/>
  <c r="AG124" i="74"/>
  <c r="Y124" i="74"/>
  <c r="AE124" i="74"/>
  <c r="AN124" i="74"/>
  <c r="AF124" i="74"/>
  <c r="X124" i="74"/>
  <c r="AM124" i="74"/>
  <c r="W124" i="74"/>
  <c r="AK124" i="74"/>
  <c r="AC124" i="74"/>
  <c r="U124" i="74"/>
  <c r="AJ124" i="74"/>
  <c r="AB124" i="74"/>
  <c r="T124" i="74"/>
  <c r="P93" i="74"/>
  <c r="P121" i="74"/>
  <c r="AB104" i="74"/>
  <c r="AL123" i="74"/>
  <c r="AI125" i="74"/>
  <c r="AA125" i="74"/>
  <c r="S125" i="74"/>
  <c r="AG125" i="74"/>
  <c r="Q125" i="74"/>
  <c r="AP125" i="74"/>
  <c r="AH125" i="74"/>
  <c r="Z125" i="74"/>
  <c r="R125" i="74"/>
  <c r="AO125" i="74"/>
  <c r="Y125" i="74"/>
  <c r="AM125" i="74"/>
  <c r="AE125" i="74"/>
  <c r="W125" i="74"/>
  <c r="O125" i="74"/>
  <c r="AL125" i="74"/>
  <c r="AD125" i="74"/>
  <c r="V125" i="74"/>
  <c r="F125" i="74"/>
  <c r="AP119" i="74"/>
  <c r="AO119" i="74"/>
  <c r="AN119" i="74"/>
  <c r="V119" i="74"/>
  <c r="AE119" i="74"/>
  <c r="S120" i="74"/>
  <c r="G123" i="74"/>
  <c r="C104" i="74"/>
  <c r="K104" i="74"/>
  <c r="S104" i="74"/>
  <c r="AA104" i="74"/>
  <c r="AI104" i="74"/>
  <c r="C105" i="74"/>
  <c r="AA105" i="74"/>
  <c r="AI105" i="74"/>
  <c r="O92" i="74"/>
  <c r="W106" i="74"/>
  <c r="AE106" i="74"/>
  <c r="W107" i="74"/>
  <c r="C112" i="74"/>
  <c r="C113" i="74"/>
  <c r="K91" i="74"/>
  <c r="S124" i="74"/>
  <c r="AP124" i="74"/>
  <c r="AF125" i="74"/>
  <c r="G127" i="74"/>
  <c r="AJ123" i="74"/>
  <c r="AB123" i="74"/>
  <c r="AP123" i="74"/>
  <c r="Z123" i="74"/>
  <c r="AI123" i="74"/>
  <c r="AA123" i="74"/>
  <c r="AH123" i="74"/>
  <c r="AN123" i="74"/>
  <c r="AF123" i="74"/>
  <c r="X123" i="74"/>
  <c r="AM123" i="74"/>
  <c r="AE123" i="74"/>
  <c r="W123" i="74"/>
  <c r="G106" i="74"/>
  <c r="G92" i="74"/>
  <c r="S122" i="74"/>
  <c r="S108" i="74"/>
  <c r="O124" i="74"/>
  <c r="O96" i="74"/>
  <c r="O110" i="74"/>
  <c r="AK123" i="74"/>
  <c r="L119" i="74"/>
  <c r="L105" i="74"/>
  <c r="AH124" i="74"/>
  <c r="AL127" i="74"/>
  <c r="AD127" i="74"/>
  <c r="V127" i="74"/>
  <c r="N127" i="74"/>
  <c r="AJ127" i="74"/>
  <c r="T127" i="74"/>
  <c r="AK127" i="74"/>
  <c r="AC127" i="74"/>
  <c r="U127" i="74"/>
  <c r="M127" i="74"/>
  <c r="AB127" i="74"/>
  <c r="L127" i="74"/>
  <c r="AP127" i="74"/>
  <c r="AH127" i="74"/>
  <c r="Z127" i="74"/>
  <c r="R127" i="74"/>
  <c r="J127" i="74"/>
  <c r="AO127" i="74"/>
  <c r="AG127" i="74"/>
  <c r="Y127" i="74"/>
  <c r="Q127" i="74"/>
  <c r="I127" i="74"/>
  <c r="AK120" i="74"/>
  <c r="AI120" i="74"/>
  <c r="AJ120" i="74"/>
  <c r="AO120" i="74"/>
  <c r="AN120" i="74"/>
  <c r="F119" i="74"/>
  <c r="AP120" i="74"/>
  <c r="AC123" i="74"/>
  <c r="V124" i="74"/>
  <c r="D125" i="74"/>
  <c r="AJ125" i="74"/>
  <c r="H127" i="74"/>
  <c r="AE127" i="74"/>
  <c r="AG120" i="74"/>
  <c r="M123" i="74"/>
  <c r="E127" i="74"/>
  <c r="F118" i="74"/>
  <c r="AL118" i="74"/>
  <c r="N119" i="74"/>
  <c r="AH120" i="74"/>
  <c r="J104" i="74"/>
  <c r="R104" i="74"/>
  <c r="Z104" i="74"/>
  <c r="AH104" i="74"/>
  <c r="AP104" i="74"/>
  <c r="J105" i="74"/>
  <c r="R105" i="74"/>
  <c r="Z105" i="74"/>
  <c r="AH105" i="74"/>
  <c r="V106" i="74"/>
  <c r="AD106" i="74"/>
  <c r="AD107" i="74"/>
  <c r="J108" i="74"/>
  <c r="N91" i="74"/>
  <c r="N92" i="74"/>
  <c r="Q95" i="74"/>
  <c r="F104" i="74"/>
  <c r="AL104" i="74"/>
  <c r="AD105" i="74"/>
  <c r="AG106" i="74"/>
  <c r="I108" i="74"/>
  <c r="AH121" i="74"/>
  <c r="AP121" i="74"/>
  <c r="AE122" i="74"/>
  <c r="AM122" i="74"/>
  <c r="N126" i="74"/>
  <c r="V126" i="74"/>
  <c r="AD126" i="74"/>
  <c r="AL126" i="74"/>
  <c r="L104" i="74"/>
  <c r="D105" i="74"/>
  <c r="T105" i="74"/>
  <c r="D121" i="74"/>
  <c r="I118" i="74"/>
  <c r="Q122" i="74"/>
  <c r="M125" i="74"/>
  <c r="E104" i="74"/>
  <c r="M104" i="74"/>
  <c r="AC104" i="74"/>
  <c r="AK104" i="74"/>
  <c r="E105" i="74"/>
  <c r="M105" i="74"/>
  <c r="AK105" i="74"/>
  <c r="I106" i="74"/>
  <c r="Q96" i="74"/>
  <c r="I97" i="74"/>
  <c r="E112" i="74"/>
  <c r="N107" i="74"/>
  <c r="AK121" i="74"/>
  <c r="AH122" i="74"/>
  <c r="AP122" i="74"/>
  <c r="D124" i="74"/>
  <c r="Q126" i="74"/>
  <c r="Y126" i="74"/>
  <c r="AG126" i="74"/>
  <c r="AO126" i="74"/>
  <c r="AF119" i="74"/>
  <c r="L120" i="74"/>
  <c r="L125" i="74"/>
  <c r="D104" i="74"/>
  <c r="AJ104" i="74"/>
  <c r="AJ105" i="74"/>
  <c r="J122" i="74"/>
  <c r="R122" i="74"/>
  <c r="F124" i="74"/>
  <c r="N124" i="74"/>
  <c r="N104" i="74"/>
  <c r="N105" i="74"/>
  <c r="F108" i="74"/>
  <c r="N108" i="74"/>
  <c r="V108" i="74"/>
  <c r="V109" i="74"/>
  <c r="J110" i="74"/>
  <c r="J111" i="74"/>
  <c r="AL90" i="74"/>
  <c r="Q94" i="74"/>
  <c r="J109" i="74"/>
  <c r="AA122" i="74"/>
  <c r="E124" i="74"/>
  <c r="J126" i="74"/>
  <c r="R126" i="74"/>
  <c r="Z126" i="74"/>
  <c r="AH126" i="74"/>
  <c r="C104" i="73"/>
  <c r="K104" i="73"/>
  <c r="AA104" i="73"/>
  <c r="AI105" i="73"/>
  <c r="AE106" i="73"/>
  <c r="G107" i="73"/>
  <c r="O107" i="73"/>
  <c r="K95" i="73"/>
  <c r="L104" i="73"/>
  <c r="D105" i="73"/>
  <c r="AJ105" i="73"/>
  <c r="H106" i="73"/>
  <c r="P106" i="73"/>
  <c r="T94" i="73"/>
  <c r="L109" i="73"/>
  <c r="H125" i="73"/>
  <c r="D113" i="73"/>
  <c r="M125" i="73"/>
  <c r="P126" i="73"/>
  <c r="Q126" i="73"/>
  <c r="Q125" i="73"/>
  <c r="Y126" i="73"/>
  <c r="M118" i="73"/>
  <c r="AC125" i="73"/>
  <c r="AA126" i="73"/>
  <c r="J122" i="73"/>
  <c r="F90" i="73"/>
  <c r="N118" i="73"/>
  <c r="F95" i="73"/>
  <c r="R96" i="73"/>
  <c r="AJ125" i="73"/>
  <c r="AB126" i="73"/>
  <c r="T125" i="73"/>
  <c r="W90" i="73"/>
  <c r="G108" i="73"/>
  <c r="O109" i="73"/>
  <c r="C97" i="73"/>
  <c r="AG126" i="73"/>
  <c r="P124" i="73"/>
  <c r="D107" i="73"/>
  <c r="L107" i="73"/>
  <c r="T107" i="73"/>
  <c r="AB107" i="73"/>
  <c r="H95" i="73"/>
  <c r="P95" i="73"/>
  <c r="D110" i="73"/>
  <c r="L110" i="73"/>
  <c r="D111" i="73"/>
  <c r="L111" i="73"/>
  <c r="S124" i="73"/>
  <c r="M126" i="73"/>
  <c r="AI126" i="73"/>
  <c r="G90" i="73"/>
  <c r="K106" i="73"/>
  <c r="C110" i="73"/>
  <c r="G112" i="73"/>
  <c r="L126" i="73"/>
  <c r="I90" i="73"/>
  <c r="E106" i="73"/>
  <c r="U106" i="73"/>
  <c r="AC106" i="73"/>
  <c r="E93" i="73"/>
  <c r="AC93" i="73"/>
  <c r="Q108" i="73"/>
  <c r="Y94" i="73"/>
  <c r="I109" i="73"/>
  <c r="Q109" i="73"/>
  <c r="E110" i="73"/>
  <c r="M110" i="73"/>
  <c r="I112" i="73"/>
  <c r="N126" i="73"/>
  <c r="AJ126" i="73"/>
  <c r="AC90" i="73"/>
  <c r="AK104" i="73"/>
  <c r="AC91" i="73"/>
  <c r="U95" i="73"/>
  <c r="Q96" i="73"/>
  <c r="E99" i="73"/>
  <c r="D93" i="73"/>
  <c r="P123" i="73"/>
  <c r="V104" i="73"/>
  <c r="AL90" i="73"/>
  <c r="R92" i="73"/>
  <c r="R93" i="73"/>
  <c r="V108" i="73"/>
  <c r="J111" i="73"/>
  <c r="F99" i="73"/>
  <c r="P109" i="73"/>
  <c r="AE123" i="73"/>
  <c r="G118" i="73"/>
  <c r="W118" i="73"/>
  <c r="AM118" i="73"/>
  <c r="G91" i="73"/>
  <c r="W91" i="73"/>
  <c r="K92" i="73"/>
  <c r="S93" i="73"/>
  <c r="W108" i="73"/>
  <c r="K96" i="73"/>
  <c r="G98" i="73"/>
  <c r="N93" i="73"/>
  <c r="I95" i="73"/>
  <c r="M105" i="73"/>
  <c r="AF123" i="73"/>
  <c r="AD125" i="73"/>
  <c r="V126" i="73"/>
  <c r="AK126" i="73"/>
  <c r="L97" i="73"/>
  <c r="AC122" i="73"/>
  <c r="U105" i="73"/>
  <c r="AK91" i="73"/>
  <c r="U94" i="73"/>
  <c r="E98" i="73"/>
  <c r="N90" i="73"/>
  <c r="AD104" i="73"/>
  <c r="F91" i="73"/>
  <c r="AH92" i="73"/>
  <c r="Z93" i="73"/>
  <c r="J96" i="73"/>
  <c r="F98" i="73"/>
  <c r="X118" i="73"/>
  <c r="X90" i="73"/>
  <c r="AN90" i="73"/>
  <c r="L92" i="73"/>
  <c r="L93" i="73"/>
  <c r="T93" i="73"/>
  <c r="AB93" i="73"/>
  <c r="H108" i="73"/>
  <c r="P94" i="73"/>
  <c r="X94" i="73"/>
  <c r="H109" i="73"/>
  <c r="D97" i="73"/>
  <c r="AP123" i="73"/>
  <c r="AG125" i="73"/>
  <c r="X126" i="73"/>
  <c r="AL126" i="73"/>
  <c r="AH122" i="73"/>
  <c r="AI123" i="73"/>
  <c r="K125" i="73"/>
  <c r="S104" i="73"/>
  <c r="C105" i="73"/>
  <c r="S105" i="73"/>
  <c r="G106" i="73"/>
  <c r="W106" i="73"/>
  <c r="C108" i="73"/>
  <c r="S108" i="73"/>
  <c r="C112" i="73"/>
  <c r="U91" i="73"/>
  <c r="K110" i="73"/>
  <c r="H122" i="73"/>
  <c r="Z123" i="73"/>
  <c r="AK123" i="73"/>
  <c r="AA124" i="73"/>
  <c r="U125" i="73"/>
  <c r="AK125" i="73"/>
  <c r="Z118" i="73"/>
  <c r="R122" i="73"/>
  <c r="N125" i="73"/>
  <c r="F104" i="73"/>
  <c r="N104" i="73"/>
  <c r="AL104" i="73"/>
  <c r="F109" i="73"/>
  <c r="N109" i="73"/>
  <c r="V109" i="73"/>
  <c r="F113" i="73"/>
  <c r="AM90" i="73"/>
  <c r="W94" i="73"/>
  <c r="I108" i="73"/>
  <c r="AL120" i="73"/>
  <c r="Y122" i="73"/>
  <c r="AP122" i="73"/>
  <c r="AD123" i="73"/>
  <c r="AN123" i="73"/>
  <c r="AP124" i="73"/>
  <c r="AB125" i="73"/>
  <c r="K126" i="73"/>
  <c r="U126" i="73"/>
  <c r="AF126" i="73"/>
  <c r="L121" i="73"/>
  <c r="AD122" i="73"/>
  <c r="Q121" i="73"/>
  <c r="E122" i="73"/>
  <c r="M123" i="73"/>
  <c r="U108" i="73"/>
  <c r="AJ121" i="73"/>
  <c r="AE122" i="73"/>
  <c r="W123" i="73"/>
  <c r="AH123" i="73"/>
  <c r="R124" i="73"/>
  <c r="AC118" i="73"/>
  <c r="AK121" i="73"/>
  <c r="X123" i="73"/>
  <c r="Z124" i="73"/>
  <c r="AK122" i="73"/>
  <c r="H118" i="73"/>
  <c r="D104" i="73"/>
  <c r="T104" i="73"/>
  <c r="AJ104" i="73"/>
  <c r="T105" i="73"/>
  <c r="AB105" i="73"/>
  <c r="X106" i="73"/>
  <c r="AF106" i="73"/>
  <c r="D109" i="73"/>
  <c r="H110" i="73"/>
  <c r="P110" i="73"/>
  <c r="H111" i="73"/>
  <c r="AD90" i="73"/>
  <c r="E108" i="73"/>
  <c r="AN118" i="73"/>
  <c r="AL122" i="73"/>
  <c r="AA123" i="73"/>
  <c r="AL123" i="73"/>
  <c r="AH124" i="73"/>
  <c r="V125" i="73"/>
  <c r="AL125" i="73"/>
  <c r="S126" i="73"/>
  <c r="AC126" i="73"/>
  <c r="AN126" i="73"/>
  <c r="S121" i="73"/>
  <c r="K123" i="73"/>
  <c r="T121" i="73"/>
  <c r="U122" i="73"/>
  <c r="U123" i="73"/>
  <c r="V122" i="73"/>
  <c r="G123" i="73"/>
  <c r="C125" i="73"/>
  <c r="AI104" i="73"/>
  <c r="K105" i="73"/>
  <c r="AA105" i="73"/>
  <c r="O106" i="73"/>
  <c r="W107" i="73"/>
  <c r="K108" i="73"/>
  <c r="AL118" i="73"/>
  <c r="U119" i="73"/>
  <c r="I118" i="73"/>
  <c r="AO118" i="73"/>
  <c r="U90" i="73"/>
  <c r="AC104" i="73"/>
  <c r="AK118" i="73"/>
  <c r="E105" i="73"/>
  <c r="AC105" i="73"/>
  <c r="AK105" i="73"/>
  <c r="I106" i="73"/>
  <c r="Q106" i="73"/>
  <c r="Y106" i="73"/>
  <c r="I96" i="73"/>
  <c r="Q110" i="73"/>
  <c r="E112" i="73"/>
  <c r="V94" i="73"/>
  <c r="N111" i="73"/>
  <c r="F120" i="73"/>
  <c r="AM122" i="73"/>
  <c r="AC123" i="73"/>
  <c r="AM123" i="73"/>
  <c r="AI124" i="73"/>
  <c r="Y125" i="73"/>
  <c r="AO125" i="73"/>
  <c r="T126" i="73"/>
  <c r="AD126" i="73"/>
  <c r="AO126" i="73"/>
  <c r="V119" i="73"/>
  <c r="C127" i="73"/>
  <c r="K127" i="73"/>
  <c r="S127" i="73"/>
  <c r="AI127" i="73"/>
  <c r="O119" i="73"/>
  <c r="L120" i="73"/>
  <c r="D127" i="73"/>
  <c r="L127" i="73"/>
  <c r="T127" i="73"/>
  <c r="AJ127" i="73"/>
  <c r="AF119" i="73"/>
  <c r="K120" i="73"/>
  <c r="S120" i="73"/>
  <c r="AK119" i="73"/>
  <c r="M120" i="73"/>
  <c r="AN120" i="73"/>
  <c r="U121" i="73"/>
  <c r="AL121" i="73"/>
  <c r="T124" i="73"/>
  <c r="AB124" i="73"/>
  <c r="AJ124" i="73"/>
  <c r="E127" i="73"/>
  <c r="M127" i="73"/>
  <c r="U127" i="73"/>
  <c r="AC127" i="73"/>
  <c r="AK127" i="73"/>
  <c r="AB121" i="73"/>
  <c r="D124" i="73"/>
  <c r="L124" i="73"/>
  <c r="AM119" i="73"/>
  <c r="N120" i="73"/>
  <c r="AO120" i="73"/>
  <c r="AE121" i="73"/>
  <c r="AM121" i="73"/>
  <c r="T122" i="73"/>
  <c r="AF122" i="73"/>
  <c r="AN122" i="73"/>
  <c r="U124" i="73"/>
  <c r="AC124" i="73"/>
  <c r="AK124" i="73"/>
  <c r="O125" i="73"/>
  <c r="W125" i="73"/>
  <c r="AE125" i="73"/>
  <c r="AM125" i="73"/>
  <c r="F127" i="73"/>
  <c r="N127" i="73"/>
  <c r="V127" i="73"/>
  <c r="AD127" i="73"/>
  <c r="AL127" i="73"/>
  <c r="AC121" i="73"/>
  <c r="Q123" i="73"/>
  <c r="L118" i="73"/>
  <c r="F118" i="73"/>
  <c r="C119" i="73"/>
  <c r="AN119" i="73"/>
  <c r="AC120" i="73"/>
  <c r="AP120" i="73"/>
  <c r="AF121" i="73"/>
  <c r="AN121" i="73"/>
  <c r="X122" i="73"/>
  <c r="AG122" i="73"/>
  <c r="AO122" i="73"/>
  <c r="Y123" i="73"/>
  <c r="AG123" i="73"/>
  <c r="AO123" i="73"/>
  <c r="V124" i="73"/>
  <c r="AD124" i="73"/>
  <c r="AL124" i="73"/>
  <c r="P125" i="73"/>
  <c r="X125" i="73"/>
  <c r="AF125" i="73"/>
  <c r="AN125" i="73"/>
  <c r="O126" i="73"/>
  <c r="W126" i="73"/>
  <c r="AE126" i="73"/>
  <c r="AM126" i="73"/>
  <c r="G127" i="73"/>
  <c r="O127" i="73"/>
  <c r="W127" i="73"/>
  <c r="AE127" i="73"/>
  <c r="AM127" i="73"/>
  <c r="W119" i="73"/>
  <c r="AA127" i="73"/>
  <c r="AE119" i="73"/>
  <c r="AB119" i="73"/>
  <c r="AM120" i="73"/>
  <c r="AB127" i="73"/>
  <c r="K119" i="73"/>
  <c r="AJ119" i="73"/>
  <c r="F119" i="73"/>
  <c r="AO119" i="73"/>
  <c r="AI120" i="73"/>
  <c r="D121" i="73"/>
  <c r="AG121" i="73"/>
  <c r="AO121" i="73"/>
  <c r="W124" i="73"/>
  <c r="AE124" i="73"/>
  <c r="AM124" i="73"/>
  <c r="H127" i="73"/>
  <c r="P127" i="73"/>
  <c r="X127" i="73"/>
  <c r="AF127" i="73"/>
  <c r="AN127" i="73"/>
  <c r="T119" i="73"/>
  <c r="AP119" i="73"/>
  <c r="AJ120" i="73"/>
  <c r="E121" i="73"/>
  <c r="AH121" i="73"/>
  <c r="AP121" i="73"/>
  <c r="AA122" i="73"/>
  <c r="AI122" i="73"/>
  <c r="I124" i="73"/>
  <c r="X124" i="73"/>
  <c r="AF124" i="73"/>
  <c r="AN124" i="73"/>
  <c r="R125" i="73"/>
  <c r="Z125" i="73"/>
  <c r="AH125" i="73"/>
  <c r="AP125" i="73"/>
  <c r="I127" i="73"/>
  <c r="Q127" i="73"/>
  <c r="Y127" i="73"/>
  <c r="AG127" i="73"/>
  <c r="AO127" i="73"/>
  <c r="V118" i="73"/>
  <c r="AD118" i="73"/>
  <c r="E119" i="73"/>
  <c r="M119" i="73"/>
  <c r="R121" i="73"/>
  <c r="AB122" i="73"/>
  <c r="I123" i="73"/>
  <c r="AB123" i="73"/>
  <c r="J124" i="73"/>
  <c r="Y124" i="73"/>
  <c r="AG124" i="73"/>
  <c r="S125" i="73"/>
  <c r="AA125" i="73"/>
  <c r="F126" i="73"/>
  <c r="R126" i="73"/>
  <c r="Z126" i="73"/>
  <c r="AH126" i="73"/>
  <c r="J127" i="73"/>
  <c r="R127" i="73"/>
  <c r="Z127" i="73"/>
  <c r="AH127" i="73"/>
  <c r="T121" i="72"/>
  <c r="AH124" i="72"/>
  <c r="C108" i="72"/>
  <c r="K90" i="72"/>
  <c r="AI118" i="72"/>
  <c r="Z91" i="72"/>
  <c r="M120" i="72"/>
  <c r="M121" i="72"/>
  <c r="E111" i="72"/>
  <c r="S126" i="72"/>
  <c r="AI125" i="72"/>
  <c r="J104" i="72"/>
  <c r="R104" i="72"/>
  <c r="Z104" i="72"/>
  <c r="AH104" i="72"/>
  <c r="AP104" i="72"/>
  <c r="I105" i="72"/>
  <c r="Q105" i="72"/>
  <c r="Y105" i="72"/>
  <c r="AG105" i="72"/>
  <c r="AK125" i="72"/>
  <c r="T90" i="72"/>
  <c r="K105" i="72"/>
  <c r="S91" i="72"/>
  <c r="AA105" i="72"/>
  <c r="N92" i="72"/>
  <c r="V93" i="72"/>
  <c r="Z94" i="72"/>
  <c r="AI90" i="72"/>
  <c r="F120" i="72"/>
  <c r="AD120" i="72"/>
  <c r="J123" i="72"/>
  <c r="F110" i="72"/>
  <c r="G97" i="72"/>
  <c r="AD123" i="72"/>
  <c r="V124" i="72"/>
  <c r="AP124" i="72"/>
  <c r="U126" i="72"/>
  <c r="AB104" i="72"/>
  <c r="AI91" i="72"/>
  <c r="G92" i="72"/>
  <c r="O92" i="72"/>
  <c r="W106" i="72"/>
  <c r="W107" i="72"/>
  <c r="C94" i="72"/>
  <c r="C123" i="72"/>
  <c r="K95" i="72"/>
  <c r="S123" i="72"/>
  <c r="O96" i="72"/>
  <c r="U123" i="72"/>
  <c r="D98" i="72"/>
  <c r="AE123" i="72"/>
  <c r="W124" i="72"/>
  <c r="R125" i="72"/>
  <c r="Y126" i="72"/>
  <c r="AP123" i="72"/>
  <c r="S124" i="72"/>
  <c r="AI124" i="72"/>
  <c r="AC123" i="72"/>
  <c r="AJ124" i="72"/>
  <c r="J91" i="72"/>
  <c r="N120" i="72"/>
  <c r="J94" i="72"/>
  <c r="R123" i="72"/>
  <c r="N96" i="72"/>
  <c r="AG123" i="72"/>
  <c r="AB124" i="72"/>
  <c r="S125" i="72"/>
  <c r="M123" i="72"/>
  <c r="I124" i="72"/>
  <c r="Q118" i="72"/>
  <c r="C124" i="72"/>
  <c r="E94" i="72"/>
  <c r="E99" i="72"/>
  <c r="AA120" i="72"/>
  <c r="AH123" i="72"/>
  <c r="AD124" i="72"/>
  <c r="U125" i="72"/>
  <c r="N127" i="72"/>
  <c r="T124" i="72"/>
  <c r="L91" i="72"/>
  <c r="J106" i="72"/>
  <c r="Z106" i="72"/>
  <c r="R93" i="72"/>
  <c r="N94" i="72"/>
  <c r="F109" i="72"/>
  <c r="V95" i="72"/>
  <c r="L94" i="72"/>
  <c r="AO123" i="72"/>
  <c r="AE124" i="72"/>
  <c r="AH125" i="72"/>
  <c r="D118" i="72"/>
  <c r="T118" i="72"/>
  <c r="AE120" i="72"/>
  <c r="C126" i="72"/>
  <c r="I107" i="72"/>
  <c r="I93" i="72"/>
  <c r="I111" i="72"/>
  <c r="I97" i="72"/>
  <c r="AG104" i="72"/>
  <c r="AL121" i="72"/>
  <c r="O127" i="72"/>
  <c r="AJ120" i="72"/>
  <c r="AP120" i="72"/>
  <c r="AN120" i="72"/>
  <c r="AM120" i="72"/>
  <c r="AL120" i="72"/>
  <c r="H92" i="72"/>
  <c r="T94" i="72"/>
  <c r="H111" i="72"/>
  <c r="D99" i="72"/>
  <c r="X104" i="72"/>
  <c r="X90" i="72"/>
  <c r="AP121" i="72"/>
  <c r="AK126" i="72"/>
  <c r="K126" i="72"/>
  <c r="AI126" i="72"/>
  <c r="AH126" i="72"/>
  <c r="AA126" i="72"/>
  <c r="D109" i="72"/>
  <c r="D95" i="72"/>
  <c r="T95" i="72"/>
  <c r="AO127" i="72"/>
  <c r="AG127" i="72"/>
  <c r="AE127" i="72"/>
  <c r="AD127" i="72"/>
  <c r="F90" i="72"/>
  <c r="V90" i="72"/>
  <c r="M91" i="72"/>
  <c r="U119" i="72"/>
  <c r="AC91" i="72"/>
  <c r="Q120" i="72"/>
  <c r="Y120" i="72"/>
  <c r="AG120" i="72"/>
  <c r="I90" i="72"/>
  <c r="I104" i="72"/>
  <c r="Q90" i="72"/>
  <c r="Q104" i="72"/>
  <c r="Y90" i="72"/>
  <c r="Y118" i="72"/>
  <c r="H91" i="72"/>
  <c r="H105" i="72"/>
  <c r="D94" i="72"/>
  <c r="G120" i="72"/>
  <c r="R126" i="72"/>
  <c r="J125" i="72"/>
  <c r="D120" i="72"/>
  <c r="O91" i="72"/>
  <c r="W91" i="72"/>
  <c r="AE91" i="72"/>
  <c r="K92" i="72"/>
  <c r="S92" i="72"/>
  <c r="AA92" i="72"/>
  <c r="O94" i="72"/>
  <c r="W94" i="72"/>
  <c r="C110" i="72"/>
  <c r="C97" i="72"/>
  <c r="G98" i="72"/>
  <c r="W123" i="72"/>
  <c r="AK123" i="72"/>
  <c r="AG118" i="72"/>
  <c r="H119" i="72"/>
  <c r="AF91" i="72"/>
  <c r="AB120" i="72"/>
  <c r="D107" i="72"/>
  <c r="H123" i="72"/>
  <c r="P123" i="72"/>
  <c r="D124" i="72"/>
  <c r="T93" i="72"/>
  <c r="Y123" i="72"/>
  <c r="AL123" i="72"/>
  <c r="Z124" i="72"/>
  <c r="AL124" i="72"/>
  <c r="Z118" i="72"/>
  <c r="AP118" i="72"/>
  <c r="M92" i="72"/>
  <c r="AC106" i="72"/>
  <c r="E107" i="72"/>
  <c r="U121" i="72"/>
  <c r="AC93" i="72"/>
  <c r="Y122" i="72"/>
  <c r="I109" i="72"/>
  <c r="Q109" i="72"/>
  <c r="E96" i="72"/>
  <c r="M96" i="72"/>
  <c r="Z123" i="72"/>
  <c r="AM123" i="72"/>
  <c r="AA124" i="72"/>
  <c r="AM124" i="72"/>
  <c r="J93" i="72"/>
  <c r="J121" i="72"/>
  <c r="Z93" i="72"/>
  <c r="Z121" i="72"/>
  <c r="F94" i="72"/>
  <c r="F108" i="72"/>
  <c r="V94" i="72"/>
  <c r="V108" i="72"/>
  <c r="AM122" i="72"/>
  <c r="L122" i="72"/>
  <c r="AN122" i="72"/>
  <c r="Y125" i="72"/>
  <c r="AO125" i="72"/>
  <c r="U127" i="72"/>
  <c r="AK127" i="72"/>
  <c r="AM126" i="72"/>
  <c r="AE126" i="72"/>
  <c r="W126" i="72"/>
  <c r="O126" i="72"/>
  <c r="AL126" i="72"/>
  <c r="AD126" i="72"/>
  <c r="V126" i="72"/>
  <c r="N126" i="72"/>
  <c r="AJ126" i="72"/>
  <c r="AB126" i="72"/>
  <c r="T126" i="72"/>
  <c r="L126" i="72"/>
  <c r="AN126" i="72"/>
  <c r="AF126" i="72"/>
  <c r="X126" i="72"/>
  <c r="P126" i="72"/>
  <c r="C90" i="72"/>
  <c r="C118" i="72"/>
  <c r="K118" i="72"/>
  <c r="S118" i="72"/>
  <c r="AA118" i="72"/>
  <c r="R119" i="72"/>
  <c r="Z119" i="72"/>
  <c r="AH119" i="72"/>
  <c r="V92" i="72"/>
  <c r="V120" i="72"/>
  <c r="F121" i="72"/>
  <c r="F93" i="72"/>
  <c r="F107" i="72"/>
  <c r="N121" i="72"/>
  <c r="V121" i="72"/>
  <c r="AD121" i="72"/>
  <c r="R122" i="72"/>
  <c r="Z122" i="72"/>
  <c r="N125" i="72"/>
  <c r="N97" i="72"/>
  <c r="J126" i="72"/>
  <c r="J98" i="72"/>
  <c r="AD104" i="72"/>
  <c r="M105" i="72"/>
  <c r="AC105" i="72"/>
  <c r="D122" i="72"/>
  <c r="AA90" i="72"/>
  <c r="J119" i="72"/>
  <c r="AC121" i="72"/>
  <c r="Q124" i="72"/>
  <c r="C125" i="72"/>
  <c r="Z125" i="72"/>
  <c r="Z126" i="72"/>
  <c r="AP126" i="72"/>
  <c r="V127" i="72"/>
  <c r="AL127" i="72"/>
  <c r="AJ122" i="72"/>
  <c r="AB122" i="72"/>
  <c r="AI122" i="72"/>
  <c r="AA122" i="72"/>
  <c r="AO122" i="72"/>
  <c r="AG122" i="72"/>
  <c r="AK122" i="72"/>
  <c r="AC122" i="72"/>
  <c r="AD91" i="72"/>
  <c r="AD105" i="72"/>
  <c r="J96" i="72"/>
  <c r="J110" i="72"/>
  <c r="J124" i="72"/>
  <c r="AH122" i="72"/>
  <c r="AL122" i="72"/>
  <c r="J122" i="72"/>
  <c r="AM125" i="72"/>
  <c r="AE125" i="72"/>
  <c r="W125" i="72"/>
  <c r="O125" i="72"/>
  <c r="AL125" i="72"/>
  <c r="AD125" i="72"/>
  <c r="V125" i="72"/>
  <c r="AJ125" i="72"/>
  <c r="AB125" i="72"/>
  <c r="T125" i="72"/>
  <c r="AN125" i="72"/>
  <c r="AF125" i="72"/>
  <c r="X125" i="72"/>
  <c r="P125" i="72"/>
  <c r="AN119" i="72"/>
  <c r="AM119" i="72"/>
  <c r="AO119" i="72"/>
  <c r="L118" i="72"/>
  <c r="L90" i="72"/>
  <c r="L104" i="72"/>
  <c r="AB118" i="72"/>
  <c r="AB90" i="72"/>
  <c r="AJ118" i="72"/>
  <c r="AJ104" i="72"/>
  <c r="C119" i="72"/>
  <c r="C91" i="72"/>
  <c r="K119" i="72"/>
  <c r="S119" i="72"/>
  <c r="S105" i="72"/>
  <c r="AA119" i="72"/>
  <c r="AA91" i="72"/>
  <c r="AI119" i="72"/>
  <c r="G121" i="72"/>
  <c r="O121" i="72"/>
  <c r="O93" i="72"/>
  <c r="W121" i="72"/>
  <c r="K122" i="72"/>
  <c r="S122" i="72"/>
  <c r="G124" i="72"/>
  <c r="G96" i="72"/>
  <c r="G125" i="72"/>
  <c r="C127" i="72"/>
  <c r="C113" i="72"/>
  <c r="C99" i="72"/>
  <c r="G104" i="72"/>
  <c r="Q106" i="72"/>
  <c r="AJ90" i="72"/>
  <c r="C112" i="72"/>
  <c r="AH121" i="72"/>
  <c r="AD122" i="72"/>
  <c r="F125" i="72"/>
  <c r="AA125" i="72"/>
  <c r="G127" i="72"/>
  <c r="W127" i="72"/>
  <c r="AM127" i="72"/>
  <c r="M106" i="72"/>
  <c r="V119" i="72"/>
  <c r="AE122" i="72"/>
  <c r="V123" i="72"/>
  <c r="I125" i="72"/>
  <c r="AC125" i="72"/>
  <c r="M126" i="72"/>
  <c r="AC126" i="72"/>
  <c r="I127" i="72"/>
  <c r="Y127" i="72"/>
  <c r="U93" i="72"/>
  <c r="U107" i="72"/>
  <c r="AI127" i="72"/>
  <c r="AA127" i="72"/>
  <c r="S127" i="72"/>
  <c r="K127" i="72"/>
  <c r="AP127" i="72"/>
  <c r="AH127" i="72"/>
  <c r="Z127" i="72"/>
  <c r="R127" i="72"/>
  <c r="J127" i="72"/>
  <c r="AN127" i="72"/>
  <c r="AF127" i="72"/>
  <c r="X127" i="72"/>
  <c r="P127" i="72"/>
  <c r="H127" i="72"/>
  <c r="AJ127" i="72"/>
  <c r="AB127" i="72"/>
  <c r="T127" i="72"/>
  <c r="L127" i="72"/>
  <c r="AN121" i="72"/>
  <c r="AF121" i="72"/>
  <c r="AM121" i="72"/>
  <c r="AE121" i="72"/>
  <c r="D121" i="72"/>
  <c r="AK121" i="72"/>
  <c r="AO121" i="72"/>
  <c r="AG121" i="72"/>
  <c r="E91" i="72"/>
  <c r="E119" i="72"/>
  <c r="E105" i="72"/>
  <c r="U105" i="72"/>
  <c r="U91" i="72"/>
  <c r="AK119" i="72"/>
  <c r="M122" i="72"/>
  <c r="E95" i="72"/>
  <c r="E123" i="72"/>
  <c r="E127" i="72"/>
  <c r="D90" i="72"/>
  <c r="K91" i="72"/>
  <c r="G93" i="72"/>
  <c r="V106" i="72"/>
  <c r="J108" i="72"/>
  <c r="AL119" i="72"/>
  <c r="AJ121" i="72"/>
  <c r="AF122" i="72"/>
  <c r="Q125" i="72"/>
  <c r="AG125" i="72"/>
  <c r="Q126" i="72"/>
  <c r="AG126" i="72"/>
  <c r="M127" i="72"/>
  <c r="AC127" i="72"/>
  <c r="P119" i="72"/>
  <c r="X119" i="72"/>
  <c r="L121" i="72"/>
  <c r="AB121" i="72"/>
  <c r="H122" i="72"/>
  <c r="P122" i="72"/>
  <c r="X122" i="72"/>
  <c r="L124" i="72"/>
  <c r="D125" i="72"/>
  <c r="L125" i="72"/>
  <c r="AI105" i="72"/>
  <c r="F106" i="72"/>
  <c r="N107" i="72"/>
  <c r="AD107" i="72"/>
  <c r="R108" i="72"/>
  <c r="Z108" i="72"/>
  <c r="F96" i="72"/>
  <c r="N110" i="72"/>
  <c r="F111" i="72"/>
  <c r="N111" i="72"/>
  <c r="J112" i="72"/>
  <c r="H109" i="72"/>
  <c r="AK120" i="72"/>
  <c r="T123" i="72"/>
  <c r="AB123" i="72"/>
  <c r="AJ123" i="72"/>
  <c r="Y124" i="72"/>
  <c r="AG124" i="72"/>
  <c r="AO124" i="72"/>
  <c r="E118" i="72"/>
  <c r="M118" i="72"/>
  <c r="U118" i="72"/>
  <c r="AC118" i="72"/>
  <c r="AK118" i="72"/>
  <c r="D119" i="72"/>
  <c r="T119" i="72"/>
  <c r="AB119" i="72"/>
  <c r="AJ119" i="72"/>
  <c r="P120" i="72"/>
  <c r="X120" i="72"/>
  <c r="AF120" i="72"/>
  <c r="H121" i="72"/>
  <c r="P121" i="72"/>
  <c r="X121" i="72"/>
  <c r="D123" i="72"/>
  <c r="H124" i="72"/>
  <c r="P124" i="72"/>
  <c r="D126" i="72"/>
  <c r="H90" i="72"/>
  <c r="P118" i="72"/>
  <c r="X118" i="72"/>
  <c r="AF118" i="72"/>
  <c r="AN118" i="72"/>
  <c r="O105" i="72"/>
  <c r="W105" i="72"/>
  <c r="AE119" i="72"/>
  <c r="R106" i="72"/>
  <c r="AH106" i="72"/>
  <c r="J107" i="72"/>
  <c r="Z107" i="72"/>
  <c r="N108" i="72"/>
  <c r="R110" i="72"/>
  <c r="J111" i="72"/>
  <c r="F112" i="72"/>
  <c r="AB93" i="72"/>
  <c r="W119" i="72"/>
  <c r="AO120" i="72"/>
  <c r="X123" i="72"/>
  <c r="AF123" i="72"/>
  <c r="AN123" i="72"/>
  <c r="U124" i="72"/>
  <c r="AC124" i="72"/>
  <c r="AK124" i="72"/>
  <c r="H125" i="72"/>
  <c r="G119" i="72"/>
  <c r="C120" i="72"/>
  <c r="C104" i="72"/>
  <c r="K104" i="72"/>
  <c r="S104" i="72"/>
  <c r="AA104" i="72"/>
  <c r="AI104" i="72"/>
  <c r="J105" i="72"/>
  <c r="R105" i="72"/>
  <c r="Z105" i="72"/>
  <c r="AH105" i="72"/>
  <c r="AC107" i="72"/>
  <c r="I108" i="72"/>
  <c r="Q108" i="72"/>
  <c r="Y108" i="72"/>
  <c r="M110" i="72"/>
  <c r="E97" i="72"/>
  <c r="M97" i="72"/>
  <c r="H94" i="72"/>
  <c r="AE105" i="72"/>
  <c r="AA123" i="72"/>
  <c r="X124" i="72"/>
  <c r="AF124" i="72"/>
  <c r="AM126" i="71"/>
  <c r="AF126" i="71"/>
  <c r="AN120" i="71"/>
  <c r="AO120" i="71"/>
  <c r="AP120" i="71"/>
  <c r="AB123" i="71"/>
  <c r="AN126" i="71"/>
  <c r="AE123" i="71"/>
  <c r="AM120" i="71"/>
  <c r="AO123" i="71"/>
  <c r="AP123" i="71"/>
  <c r="Y124" i="71"/>
  <c r="AO121" i="71"/>
  <c r="AN122" i="71"/>
  <c r="AO122" i="71"/>
  <c r="AE122" i="71"/>
  <c r="AF124" i="71"/>
  <c r="AE121" i="71"/>
  <c r="AF122" i="71"/>
  <c r="W123" i="71"/>
  <c r="AH123" i="71"/>
  <c r="AG124" i="71"/>
  <c r="AF123" i="71"/>
  <c r="AG123" i="71"/>
  <c r="AF121" i="71"/>
  <c r="AG122" i="71"/>
  <c r="X123" i="71"/>
  <c r="AJ123" i="71"/>
  <c r="O125" i="71"/>
  <c r="AG121" i="71"/>
  <c r="AH122" i="71"/>
  <c r="Y123" i="71"/>
  <c r="AM123" i="71"/>
  <c r="AB122" i="71"/>
  <c r="AP122" i="71"/>
  <c r="AJ120" i="71"/>
  <c r="AM121" i="71"/>
  <c r="AJ122" i="71"/>
  <c r="Z123" i="71"/>
  <c r="AN123" i="71"/>
  <c r="AL125" i="71"/>
  <c r="AD125" i="71"/>
  <c r="V125" i="71"/>
  <c r="AB125" i="71"/>
  <c r="T125" i="71"/>
  <c r="AK125" i="71"/>
  <c r="AC125" i="71"/>
  <c r="U125" i="71"/>
  <c r="AJ125" i="71"/>
  <c r="AI125" i="71"/>
  <c r="AA125" i="71"/>
  <c r="S125" i="71"/>
  <c r="AP125" i="71"/>
  <c r="AH125" i="71"/>
  <c r="Z125" i="71"/>
  <c r="R125" i="71"/>
  <c r="AO119" i="71"/>
  <c r="AE125" i="71"/>
  <c r="O127" i="71"/>
  <c r="AG127" i="71"/>
  <c r="AL126" i="71"/>
  <c r="AD126" i="71"/>
  <c r="V126" i="71"/>
  <c r="N126" i="71"/>
  <c r="AJ126" i="71"/>
  <c r="AB126" i="71"/>
  <c r="L126" i="71"/>
  <c r="AK126" i="71"/>
  <c r="AC126" i="71"/>
  <c r="U126" i="71"/>
  <c r="M126" i="71"/>
  <c r="T126" i="71"/>
  <c r="AI126" i="71"/>
  <c r="AA126" i="71"/>
  <c r="S126" i="71"/>
  <c r="K126" i="71"/>
  <c r="AP126" i="71"/>
  <c r="AH126" i="71"/>
  <c r="Z126" i="71"/>
  <c r="R126" i="71"/>
  <c r="AE124" i="71"/>
  <c r="AF125" i="71"/>
  <c r="O126" i="71"/>
  <c r="AG126" i="71"/>
  <c r="P127" i="71"/>
  <c r="AM127" i="71"/>
  <c r="AM124" i="71"/>
  <c r="Q125" i="71"/>
  <c r="AN125" i="71"/>
  <c r="W126" i="71"/>
  <c r="X127" i="71"/>
  <c r="AN127" i="71"/>
  <c r="AM125" i="71"/>
  <c r="W127" i="71"/>
  <c r="AO126" i="71"/>
  <c r="AN124" i="71"/>
  <c r="W125" i="71"/>
  <c r="AO125" i="71"/>
  <c r="X126" i="71"/>
  <c r="G127" i="71"/>
  <c r="Y127" i="71"/>
  <c r="Q127" i="71"/>
  <c r="P125" i="71"/>
  <c r="AO127" i="71"/>
  <c r="AM119" i="71"/>
  <c r="W124" i="71"/>
  <c r="X125" i="71"/>
  <c r="Y126" i="71"/>
  <c r="H127" i="71"/>
  <c r="AL127" i="71"/>
  <c r="AD127" i="71"/>
  <c r="V127" i="71"/>
  <c r="N127" i="71"/>
  <c r="AJ127" i="71"/>
  <c r="T127" i="71"/>
  <c r="L127" i="71"/>
  <c r="AK127" i="71"/>
  <c r="AC127" i="71"/>
  <c r="U127" i="71"/>
  <c r="M127" i="71"/>
  <c r="AB127" i="71"/>
  <c r="AI127" i="71"/>
  <c r="AA127" i="71"/>
  <c r="S127" i="71"/>
  <c r="K127" i="71"/>
  <c r="AP127" i="71"/>
  <c r="AH127" i="71"/>
  <c r="Z127" i="71"/>
  <c r="R127" i="71"/>
  <c r="J127" i="71"/>
  <c r="AL124" i="71"/>
  <c r="AD124" i="71"/>
  <c r="V124" i="71"/>
  <c r="AB124" i="71"/>
  <c r="T124" i="71"/>
  <c r="AK124" i="71"/>
  <c r="AC124" i="71"/>
  <c r="U124" i="71"/>
  <c r="AJ124" i="71"/>
  <c r="AI124" i="71"/>
  <c r="AA124" i="71"/>
  <c r="S124" i="71"/>
  <c r="AP124" i="71"/>
  <c r="AH124" i="71"/>
  <c r="Z124" i="71"/>
  <c r="AN119" i="71"/>
  <c r="X124" i="71"/>
  <c r="Y125" i="71"/>
  <c r="AE126" i="71"/>
  <c r="I127" i="71"/>
  <c r="AF127" i="71"/>
  <c r="AH121" i="71"/>
  <c r="AP121" i="71"/>
  <c r="AI120" i="71"/>
  <c r="AI121" i="71"/>
  <c r="AA122" i="71"/>
  <c r="AI122" i="71"/>
  <c r="AA123" i="71"/>
  <c r="AI123" i="71"/>
  <c r="AJ121" i="71"/>
  <c r="AK120" i="71"/>
  <c r="AK121" i="71"/>
  <c r="AC122" i="71"/>
  <c r="AK122" i="71"/>
  <c r="AC123" i="71"/>
  <c r="AK123" i="71"/>
  <c r="AD122" i="71"/>
  <c r="AD123" i="71"/>
  <c r="F127" i="72"/>
  <c r="F99" i="72"/>
  <c r="L92" i="72"/>
  <c r="C121" i="72"/>
  <c r="S121" i="72"/>
  <c r="AD104" i="75"/>
  <c r="AD90" i="75"/>
  <c r="E105" i="75"/>
  <c r="E119" i="75"/>
  <c r="D108" i="75"/>
  <c r="D122" i="75"/>
  <c r="I121" i="74"/>
  <c r="I93" i="74"/>
  <c r="E122" i="74"/>
  <c r="E94" i="74"/>
  <c r="N118" i="72"/>
  <c r="N90" i="72"/>
  <c r="AL118" i="72"/>
  <c r="AL90" i="72"/>
  <c r="AJ91" i="72"/>
  <c r="Y92" i="72"/>
  <c r="AH118" i="72"/>
  <c r="S106" i="75"/>
  <c r="S120" i="75"/>
  <c r="N122" i="75"/>
  <c r="N108" i="75"/>
  <c r="V123" i="75"/>
  <c r="V109" i="75"/>
  <c r="V95" i="75"/>
  <c r="F105" i="75"/>
  <c r="F119" i="75"/>
  <c r="F91" i="75"/>
  <c r="Q106" i="75"/>
  <c r="Q92" i="75"/>
  <c r="N94" i="75"/>
  <c r="P118" i="74"/>
  <c r="P90" i="74"/>
  <c r="AF118" i="74"/>
  <c r="AF90" i="74"/>
  <c r="O119" i="74"/>
  <c r="O91" i="74"/>
  <c r="W119" i="74"/>
  <c r="W91" i="74"/>
  <c r="F99" i="74"/>
  <c r="F127" i="74"/>
  <c r="U106" i="74"/>
  <c r="U120" i="74"/>
  <c r="U92" i="74"/>
  <c r="H122" i="74"/>
  <c r="H108" i="74"/>
  <c r="P95" i="74"/>
  <c r="E108" i="74"/>
  <c r="AM118" i="72"/>
  <c r="AM90" i="72"/>
  <c r="M90" i="72"/>
  <c r="AB92" i="72"/>
  <c r="E110" i="72"/>
  <c r="G118" i="72"/>
  <c r="I120" i="72"/>
  <c r="Q118" i="75"/>
  <c r="Q90" i="75"/>
  <c r="AO118" i="75"/>
  <c r="AO90" i="75"/>
  <c r="P119" i="75"/>
  <c r="P105" i="75"/>
  <c r="G122" i="75"/>
  <c r="G94" i="75"/>
  <c r="G95" i="75"/>
  <c r="G123" i="75"/>
  <c r="I125" i="75"/>
  <c r="I97" i="75"/>
  <c r="AF91" i="75"/>
  <c r="K106" i="75"/>
  <c r="AB120" i="75"/>
  <c r="C121" i="74"/>
  <c r="C93" i="74"/>
  <c r="AA121" i="74"/>
  <c r="AA93" i="74"/>
  <c r="K125" i="74"/>
  <c r="K97" i="74"/>
  <c r="M107" i="74"/>
  <c r="R118" i="74"/>
  <c r="X122" i="74"/>
  <c r="J118" i="73"/>
  <c r="J90" i="73"/>
  <c r="J104" i="73"/>
  <c r="AP118" i="73"/>
  <c r="AP90" i="73"/>
  <c r="AP104" i="73"/>
  <c r="Y119" i="73"/>
  <c r="Y91" i="73"/>
  <c r="K93" i="72"/>
  <c r="AA121" i="72"/>
  <c r="AA93" i="72"/>
  <c r="M104" i="72"/>
  <c r="AK104" i="72"/>
  <c r="L105" i="72"/>
  <c r="AB105" i="72"/>
  <c r="AP90" i="72"/>
  <c r="P92" i="72"/>
  <c r="J95" i="72"/>
  <c r="X107" i="72"/>
  <c r="L119" i="72"/>
  <c r="N122" i="72"/>
  <c r="E124" i="72"/>
  <c r="J118" i="75"/>
  <c r="J90" i="75"/>
  <c r="R118" i="75"/>
  <c r="R90" i="75"/>
  <c r="AH118" i="75"/>
  <c r="AH90" i="75"/>
  <c r="AG119" i="75"/>
  <c r="AG105" i="75"/>
  <c r="E120" i="75"/>
  <c r="E92" i="75"/>
  <c r="H94" i="75"/>
  <c r="H122" i="75"/>
  <c r="X108" i="75"/>
  <c r="X94" i="75"/>
  <c r="X122" i="75"/>
  <c r="P95" i="75"/>
  <c r="P123" i="75"/>
  <c r="Q104" i="75"/>
  <c r="K107" i="75"/>
  <c r="AG91" i="75"/>
  <c r="T93" i="75"/>
  <c r="S107" i="75"/>
  <c r="I111" i="75"/>
  <c r="AC120" i="75"/>
  <c r="R90" i="74"/>
  <c r="AP118" i="74"/>
  <c r="Q119" i="74"/>
  <c r="Q91" i="74"/>
  <c r="Y119" i="74"/>
  <c r="AB120" i="74"/>
  <c r="AB92" i="74"/>
  <c r="P122" i="74"/>
  <c r="L92" i="74"/>
  <c r="T120" i="72"/>
  <c r="G94" i="72"/>
  <c r="G122" i="72"/>
  <c r="F123" i="72"/>
  <c r="F95" i="72"/>
  <c r="N109" i="72"/>
  <c r="N123" i="72"/>
  <c r="N95" i="72"/>
  <c r="AK105" i="72"/>
  <c r="P106" i="72"/>
  <c r="H126" i="72"/>
  <c r="H112" i="72"/>
  <c r="R90" i="72"/>
  <c r="AC90" i="72"/>
  <c r="AB91" i="72"/>
  <c r="F92" i="72"/>
  <c r="Q92" i="72"/>
  <c r="AE92" i="72"/>
  <c r="L93" i="72"/>
  <c r="X93" i="72"/>
  <c r="P96" i="72"/>
  <c r="AN104" i="72"/>
  <c r="AL105" i="72"/>
  <c r="N106" i="72"/>
  <c r="AD106" i="72"/>
  <c r="L107" i="72"/>
  <c r="Y107" i="72"/>
  <c r="M119" i="72"/>
  <c r="AC119" i="72"/>
  <c r="O120" i="72"/>
  <c r="K121" i="72"/>
  <c r="C122" i="72"/>
  <c r="O122" i="72"/>
  <c r="G126" i="72"/>
  <c r="C118" i="75"/>
  <c r="C90" i="75"/>
  <c r="S118" i="75"/>
  <c r="S90" i="75"/>
  <c r="AI118" i="75"/>
  <c r="AI90" i="75"/>
  <c r="J119" i="75"/>
  <c r="J91" i="75"/>
  <c r="J105" i="75"/>
  <c r="R119" i="75"/>
  <c r="R91" i="75"/>
  <c r="R105" i="75"/>
  <c r="Z119" i="75"/>
  <c r="Z91" i="75"/>
  <c r="AH119" i="75"/>
  <c r="AH91" i="75"/>
  <c r="AH105" i="75"/>
  <c r="F92" i="75"/>
  <c r="F120" i="75"/>
  <c r="N92" i="75"/>
  <c r="N120" i="75"/>
  <c r="V92" i="75"/>
  <c r="AD92" i="75"/>
  <c r="AD120" i="75"/>
  <c r="M121" i="75"/>
  <c r="M93" i="75"/>
  <c r="M107" i="75"/>
  <c r="U93" i="75"/>
  <c r="U121" i="75"/>
  <c r="I122" i="75"/>
  <c r="I94" i="75"/>
  <c r="Q122" i="75"/>
  <c r="Q94" i="75"/>
  <c r="H112" i="75"/>
  <c r="H126" i="75"/>
  <c r="H98" i="75"/>
  <c r="I90" i="75"/>
  <c r="O91" i="75"/>
  <c r="AK91" i="75"/>
  <c r="AA104" i="75"/>
  <c r="J111" i="75"/>
  <c r="X118" i="75"/>
  <c r="U119" i="75"/>
  <c r="I121" i="75"/>
  <c r="C127" i="75"/>
  <c r="M93" i="74"/>
  <c r="U121" i="74"/>
  <c r="S121" i="74"/>
  <c r="X92" i="72"/>
  <c r="R95" i="72"/>
  <c r="S108" i="72"/>
  <c r="C126" i="75"/>
  <c r="C98" i="75"/>
  <c r="C112" i="75"/>
  <c r="Y121" i="74"/>
  <c r="Y93" i="74"/>
  <c r="M122" i="74"/>
  <c r="M108" i="74"/>
  <c r="M94" i="74"/>
  <c r="E123" i="74"/>
  <c r="E95" i="74"/>
  <c r="D127" i="74"/>
  <c r="D113" i="74"/>
  <c r="M95" i="74"/>
  <c r="AD118" i="72"/>
  <c r="AD90" i="72"/>
  <c r="AK90" i="72"/>
  <c r="R118" i="72"/>
  <c r="H120" i="72"/>
  <c r="Z93" i="75"/>
  <c r="Z121" i="75"/>
  <c r="Z107" i="75"/>
  <c r="V122" i="75"/>
  <c r="V108" i="75"/>
  <c r="N123" i="75"/>
  <c r="N95" i="75"/>
  <c r="N109" i="75"/>
  <c r="Q124" i="75"/>
  <c r="Q96" i="75"/>
  <c r="AE104" i="75"/>
  <c r="AE90" i="75"/>
  <c r="AD105" i="75"/>
  <c r="AD119" i="75"/>
  <c r="E91" i="75"/>
  <c r="N118" i="75"/>
  <c r="H118" i="74"/>
  <c r="H90" i="74"/>
  <c r="AN118" i="74"/>
  <c r="AN90" i="74"/>
  <c r="Z120" i="74"/>
  <c r="Z92" i="74"/>
  <c r="F126" i="74"/>
  <c r="F98" i="74"/>
  <c r="M106" i="74"/>
  <c r="M92" i="74"/>
  <c r="AC107" i="74"/>
  <c r="AC121" i="74"/>
  <c r="AC93" i="74"/>
  <c r="F119" i="72"/>
  <c r="F91" i="72"/>
  <c r="H93" i="72"/>
  <c r="S94" i="72"/>
  <c r="AL104" i="72"/>
  <c r="AG118" i="75"/>
  <c r="AG90" i="75"/>
  <c r="C93" i="75"/>
  <c r="C121" i="75"/>
  <c r="C107" i="75"/>
  <c r="AA121" i="75"/>
  <c r="AA107" i="75"/>
  <c r="W122" i="75"/>
  <c r="W94" i="75"/>
  <c r="J110" i="75"/>
  <c r="J124" i="75"/>
  <c r="D99" i="75"/>
  <c r="W105" i="75"/>
  <c r="W91" i="75"/>
  <c r="W119" i="75"/>
  <c r="R106" i="75"/>
  <c r="R120" i="75"/>
  <c r="R92" i="75"/>
  <c r="C125" i="74"/>
  <c r="C97" i="74"/>
  <c r="R118" i="73"/>
  <c r="R90" i="73"/>
  <c r="AH118" i="73"/>
  <c r="AH90" i="73"/>
  <c r="AG119" i="73"/>
  <c r="AG105" i="73"/>
  <c r="AG91" i="73"/>
  <c r="AB92" i="73"/>
  <c r="AB120" i="73"/>
  <c r="C93" i="72"/>
  <c r="S93" i="72"/>
  <c r="E104" i="72"/>
  <c r="U104" i="72"/>
  <c r="AC104" i="72"/>
  <c r="D105" i="72"/>
  <c r="T105" i="72"/>
  <c r="V107" i="72"/>
  <c r="L111" i="72"/>
  <c r="D92" i="72"/>
  <c r="AD92" i="72"/>
  <c r="L97" i="72"/>
  <c r="N104" i="72"/>
  <c r="AM104" i="72"/>
  <c r="V105" i="72"/>
  <c r="H107" i="72"/>
  <c r="H118" i="72"/>
  <c r="Z118" i="75"/>
  <c r="Z90" i="75"/>
  <c r="AP118" i="75"/>
  <c r="AP90" i="75"/>
  <c r="I119" i="75"/>
  <c r="I91" i="75"/>
  <c r="Y119" i="75"/>
  <c r="Y91" i="75"/>
  <c r="M92" i="75"/>
  <c r="M106" i="75"/>
  <c r="M120" i="75"/>
  <c r="U120" i="75"/>
  <c r="U106" i="75"/>
  <c r="D93" i="75"/>
  <c r="D121" i="75"/>
  <c r="D107" i="75"/>
  <c r="L121" i="75"/>
  <c r="L93" i="75"/>
  <c r="AB121" i="75"/>
  <c r="AB107" i="75"/>
  <c r="P122" i="75"/>
  <c r="P94" i="75"/>
  <c r="AG104" i="75"/>
  <c r="C106" i="75"/>
  <c r="N91" i="75"/>
  <c r="AA92" i="75"/>
  <c r="C96" i="75"/>
  <c r="Z104" i="75"/>
  <c r="L106" i="75"/>
  <c r="H109" i="75"/>
  <c r="W118" i="75"/>
  <c r="I124" i="75"/>
  <c r="D126" i="75"/>
  <c r="J118" i="74"/>
  <c r="Z118" i="74"/>
  <c r="Z90" i="74"/>
  <c r="AH118" i="74"/>
  <c r="AH90" i="74"/>
  <c r="I91" i="74"/>
  <c r="I119" i="74"/>
  <c r="AG91" i="74"/>
  <c r="D120" i="74"/>
  <c r="D92" i="74"/>
  <c r="T120" i="74"/>
  <c r="T92" i="74"/>
  <c r="X94" i="74"/>
  <c r="Y91" i="74"/>
  <c r="AH92" i="74"/>
  <c r="L120" i="72"/>
  <c r="X106" i="72"/>
  <c r="K108" i="72"/>
  <c r="J109" i="72"/>
  <c r="O104" i="72"/>
  <c r="J118" i="72"/>
  <c r="I119" i="72"/>
  <c r="I91" i="72"/>
  <c r="Q91" i="72"/>
  <c r="Y91" i="72"/>
  <c r="Y119" i="72"/>
  <c r="AG91" i="72"/>
  <c r="AG119" i="72"/>
  <c r="E120" i="72"/>
  <c r="E92" i="72"/>
  <c r="U92" i="72"/>
  <c r="U120" i="72"/>
  <c r="AC92" i="72"/>
  <c r="AC120" i="72"/>
  <c r="E93" i="72"/>
  <c r="E121" i="72"/>
  <c r="M107" i="72"/>
  <c r="M93" i="72"/>
  <c r="G123" i="72"/>
  <c r="G95" i="72"/>
  <c r="O123" i="72"/>
  <c r="O95" i="72"/>
  <c r="R124" i="72"/>
  <c r="R96" i="72"/>
  <c r="I106" i="72"/>
  <c r="Y106" i="72"/>
  <c r="AG106" i="72"/>
  <c r="I112" i="72"/>
  <c r="I98" i="72"/>
  <c r="E90" i="72"/>
  <c r="S90" i="72"/>
  <c r="AF90" i="72"/>
  <c r="D91" i="72"/>
  <c r="R91" i="72"/>
  <c r="T92" i="72"/>
  <c r="AF92" i="72"/>
  <c r="N93" i="72"/>
  <c r="K94" i="72"/>
  <c r="X94" i="72"/>
  <c r="L95" i="72"/>
  <c r="C98" i="72"/>
  <c r="D104" i="72"/>
  <c r="P104" i="72"/>
  <c r="C109" i="72"/>
  <c r="L110" i="72"/>
  <c r="N119" i="72"/>
  <c r="AD119" i="72"/>
  <c r="T122" i="72"/>
  <c r="K123" i="72"/>
  <c r="I126" i="72"/>
  <c r="L118" i="75"/>
  <c r="AJ118" i="75"/>
  <c r="S91" i="75"/>
  <c r="AI91" i="75"/>
  <c r="E107" i="75"/>
  <c r="Q108" i="75"/>
  <c r="I109" i="75"/>
  <c r="I123" i="75"/>
  <c r="Q109" i="75"/>
  <c r="Q95" i="75"/>
  <c r="K90" i="75"/>
  <c r="AJ90" i="75"/>
  <c r="P91" i="75"/>
  <c r="AB93" i="75"/>
  <c r="Y94" i="75"/>
  <c r="K96" i="75"/>
  <c r="E99" i="75"/>
  <c r="AH104" i="75"/>
  <c r="X105" i="75"/>
  <c r="AA106" i="75"/>
  <c r="H108" i="75"/>
  <c r="AE119" i="75"/>
  <c r="D120" i="75"/>
  <c r="Q121" i="75"/>
  <c r="D127" i="75"/>
  <c r="AP90" i="74"/>
  <c r="AE91" i="74"/>
  <c r="Q93" i="74"/>
  <c r="E126" i="74"/>
  <c r="C95" i="73"/>
  <c r="C123" i="73"/>
  <c r="S95" i="73"/>
  <c r="S123" i="73"/>
  <c r="G96" i="73"/>
  <c r="G124" i="73"/>
  <c r="G110" i="73"/>
  <c r="O96" i="73"/>
  <c r="O124" i="73"/>
  <c r="G97" i="73"/>
  <c r="G125" i="73"/>
  <c r="G111" i="73"/>
  <c r="J126" i="73"/>
  <c r="J98" i="73"/>
  <c r="AG106" i="73"/>
  <c r="AG92" i="73"/>
  <c r="Z90" i="73"/>
  <c r="H106" i="72"/>
  <c r="D127" i="72"/>
  <c r="AL104" i="75"/>
  <c r="AL118" i="75"/>
  <c r="T122" i="75"/>
  <c r="U122" i="74"/>
  <c r="U108" i="74"/>
  <c r="U94" i="74"/>
  <c r="U95" i="74"/>
  <c r="U123" i="74"/>
  <c r="Z90" i="72"/>
  <c r="F118" i="72"/>
  <c r="C92" i="75"/>
  <c r="C120" i="75"/>
  <c r="J107" i="75"/>
  <c r="J121" i="75"/>
  <c r="F122" i="75"/>
  <c r="F94" i="75"/>
  <c r="F123" i="75"/>
  <c r="F95" i="75"/>
  <c r="O104" i="75"/>
  <c r="O118" i="75"/>
  <c r="V105" i="75"/>
  <c r="V119" i="75"/>
  <c r="AG106" i="75"/>
  <c r="AG92" i="75"/>
  <c r="I110" i="75"/>
  <c r="V90" i="75"/>
  <c r="S92" i="75"/>
  <c r="G119" i="74"/>
  <c r="G91" i="74"/>
  <c r="J92" i="74"/>
  <c r="J120" i="74"/>
  <c r="R92" i="74"/>
  <c r="R120" i="74"/>
  <c r="P108" i="74"/>
  <c r="P94" i="74"/>
  <c r="H109" i="74"/>
  <c r="H95" i="74"/>
  <c r="W118" i="72"/>
  <c r="W90" i="72"/>
  <c r="F113" i="72"/>
  <c r="AK91" i="72"/>
  <c r="D111" i="72"/>
  <c r="V118" i="72"/>
  <c r="Y118" i="75"/>
  <c r="Y90" i="75"/>
  <c r="Y104" i="75"/>
  <c r="T120" i="75"/>
  <c r="T92" i="75"/>
  <c r="T106" i="75"/>
  <c r="O122" i="75"/>
  <c r="O108" i="75"/>
  <c r="O95" i="75"/>
  <c r="O123" i="75"/>
  <c r="R96" i="75"/>
  <c r="R110" i="75"/>
  <c r="R124" i="75"/>
  <c r="E98" i="75"/>
  <c r="E126" i="75"/>
  <c r="H104" i="75"/>
  <c r="H90" i="75"/>
  <c r="H118" i="75"/>
  <c r="G105" i="75"/>
  <c r="G119" i="75"/>
  <c r="G91" i="75"/>
  <c r="Z106" i="75"/>
  <c r="Z120" i="75"/>
  <c r="F108" i="75"/>
  <c r="F109" i="75"/>
  <c r="H91" i="75"/>
  <c r="Q93" i="75"/>
  <c r="H105" i="75"/>
  <c r="R107" i="75"/>
  <c r="V118" i="75"/>
  <c r="K121" i="74"/>
  <c r="K93" i="74"/>
  <c r="H94" i="74"/>
  <c r="I119" i="73"/>
  <c r="I91" i="73"/>
  <c r="Q119" i="73"/>
  <c r="Q91" i="73"/>
  <c r="D120" i="73"/>
  <c r="D92" i="73"/>
  <c r="T92" i="73"/>
  <c r="T120" i="73"/>
  <c r="T106" i="73"/>
  <c r="I94" i="72"/>
  <c r="I122" i="72"/>
  <c r="Q94" i="72"/>
  <c r="Q122" i="72"/>
  <c r="Y94" i="72"/>
  <c r="C96" i="72"/>
  <c r="K124" i="72"/>
  <c r="K96" i="72"/>
  <c r="J97" i="72"/>
  <c r="E126" i="72"/>
  <c r="U108" i="72"/>
  <c r="U122" i="72"/>
  <c r="H110" i="72"/>
  <c r="AH90" i="72"/>
  <c r="AG92" i="72"/>
  <c r="M95" i="72"/>
  <c r="D97" i="72"/>
  <c r="F104" i="72"/>
  <c r="AE104" i="72"/>
  <c r="N105" i="72"/>
  <c r="D106" i="72"/>
  <c r="AF106" i="72"/>
  <c r="R109" i="72"/>
  <c r="O118" i="72"/>
  <c r="Q119" i="72"/>
  <c r="E122" i="72"/>
  <c r="V122" i="72"/>
  <c r="L123" i="72"/>
  <c r="M124" i="72"/>
  <c r="I126" i="75"/>
  <c r="I98" i="75"/>
  <c r="AB104" i="75"/>
  <c r="AB118" i="75"/>
  <c r="AI119" i="75"/>
  <c r="AI105" i="75"/>
  <c r="L90" i="75"/>
  <c r="AL90" i="75"/>
  <c r="Q91" i="75"/>
  <c r="I92" i="75"/>
  <c r="Y105" i="75"/>
  <c r="C110" i="75"/>
  <c r="C113" i="75"/>
  <c r="AM118" i="75"/>
  <c r="R121" i="75"/>
  <c r="H125" i="75"/>
  <c r="E127" i="75"/>
  <c r="AB106" i="74"/>
  <c r="W120" i="72"/>
  <c r="I123" i="72"/>
  <c r="I95" i="72"/>
  <c r="Q123" i="72"/>
  <c r="Q95" i="72"/>
  <c r="K97" i="72"/>
  <c r="K125" i="72"/>
  <c r="F126" i="72"/>
  <c r="F98" i="72"/>
  <c r="AO118" i="72"/>
  <c r="AO90" i="72"/>
  <c r="R107" i="72"/>
  <c r="R121" i="72"/>
  <c r="E109" i="72"/>
  <c r="U109" i="72"/>
  <c r="I110" i="72"/>
  <c r="Q110" i="72"/>
  <c r="J90" i="72"/>
  <c r="U90" i="72"/>
  <c r="T91" i="72"/>
  <c r="AH91" i="72"/>
  <c r="W92" i="72"/>
  <c r="D93" i="72"/>
  <c r="P93" i="72"/>
  <c r="AD93" i="72"/>
  <c r="M94" i="72"/>
  <c r="P95" i="72"/>
  <c r="H96" i="72"/>
  <c r="F97" i="72"/>
  <c r="E98" i="72"/>
  <c r="T104" i="72"/>
  <c r="AF104" i="72"/>
  <c r="C105" i="72"/>
  <c r="E106" i="72"/>
  <c r="U106" i="72"/>
  <c r="P108" i="72"/>
  <c r="G109" i="72"/>
  <c r="V109" i="72"/>
  <c r="M111" i="72"/>
  <c r="AE118" i="72"/>
  <c r="AF119" i="72"/>
  <c r="S120" i="72"/>
  <c r="F122" i="72"/>
  <c r="W122" i="72"/>
  <c r="O124" i="72"/>
  <c r="F118" i="75"/>
  <c r="N90" i="75"/>
  <c r="AD118" i="75"/>
  <c r="M91" i="75"/>
  <c r="U91" i="75"/>
  <c r="AC119" i="75"/>
  <c r="L122" i="75"/>
  <c r="D95" i="75"/>
  <c r="D123" i="75"/>
  <c r="L95" i="75"/>
  <c r="L123" i="75"/>
  <c r="T95" i="75"/>
  <c r="T123" i="75"/>
  <c r="O96" i="75"/>
  <c r="O124" i="75"/>
  <c r="F97" i="75"/>
  <c r="F125" i="75"/>
  <c r="N97" i="75"/>
  <c r="N125" i="75"/>
  <c r="K108" i="75"/>
  <c r="K122" i="75"/>
  <c r="S109" i="75"/>
  <c r="S95" i="75"/>
  <c r="S123" i="75"/>
  <c r="O110" i="75"/>
  <c r="AM90" i="75"/>
  <c r="X91" i="75"/>
  <c r="J92" i="75"/>
  <c r="I93" i="75"/>
  <c r="C94" i="75"/>
  <c r="I95" i="75"/>
  <c r="I104" i="75"/>
  <c r="AO104" i="75"/>
  <c r="AF105" i="75"/>
  <c r="AN118" i="75"/>
  <c r="AK119" i="75"/>
  <c r="L120" i="75"/>
  <c r="S121" i="75"/>
  <c r="C107" i="74"/>
  <c r="S107" i="74"/>
  <c r="F109" i="74"/>
  <c r="F95" i="74"/>
  <c r="N109" i="74"/>
  <c r="N123" i="74"/>
  <c r="N95" i="74"/>
  <c r="I110" i="74"/>
  <c r="I96" i="74"/>
  <c r="H111" i="74"/>
  <c r="H125" i="74"/>
  <c r="X90" i="74"/>
  <c r="J97" i="74"/>
  <c r="AG119" i="74"/>
  <c r="J120" i="72"/>
  <c r="R120" i="72"/>
  <c r="Z120" i="72"/>
  <c r="AH120" i="72"/>
  <c r="I121" i="72"/>
  <c r="Q121" i="72"/>
  <c r="Y121" i="72"/>
  <c r="F124" i="72"/>
  <c r="N124" i="72"/>
  <c r="E125" i="72"/>
  <c r="M125" i="72"/>
  <c r="J92" i="72"/>
  <c r="R92" i="72"/>
  <c r="Z92" i="72"/>
  <c r="AH92" i="72"/>
  <c r="O119" i="72"/>
  <c r="K120" i="72"/>
  <c r="T118" i="75"/>
  <c r="C119" i="75"/>
  <c r="C91" i="75"/>
  <c r="K91" i="75"/>
  <c r="AA119" i="75"/>
  <c r="G120" i="75"/>
  <c r="O120" i="75"/>
  <c r="O92" i="75"/>
  <c r="W120" i="75"/>
  <c r="W92" i="75"/>
  <c r="AE120" i="75"/>
  <c r="F121" i="75"/>
  <c r="F93" i="75"/>
  <c r="N121" i="75"/>
  <c r="N93" i="75"/>
  <c r="V121" i="75"/>
  <c r="V93" i="75"/>
  <c r="AD121" i="75"/>
  <c r="AD93" i="75"/>
  <c r="R104" i="75"/>
  <c r="AP104" i="75"/>
  <c r="Q105" i="75"/>
  <c r="D106" i="75"/>
  <c r="AB106" i="75"/>
  <c r="T107" i="75"/>
  <c r="G108" i="75"/>
  <c r="G109" i="75"/>
  <c r="K110" i="75"/>
  <c r="AE92" i="75"/>
  <c r="E94" i="75"/>
  <c r="M109" i="75"/>
  <c r="N124" i="75"/>
  <c r="C123" i="74"/>
  <c r="C95" i="74"/>
  <c r="K123" i="74"/>
  <c r="K95" i="74"/>
  <c r="G124" i="74"/>
  <c r="G110" i="74"/>
  <c r="G125" i="74"/>
  <c r="G97" i="74"/>
  <c r="C99" i="74"/>
  <c r="AF105" i="74"/>
  <c r="O122" i="74"/>
  <c r="R95" i="73"/>
  <c r="G91" i="72"/>
  <c r="C92" i="72"/>
  <c r="E118" i="75"/>
  <c r="E90" i="75"/>
  <c r="U118" i="75"/>
  <c r="D119" i="75"/>
  <c r="D91" i="75"/>
  <c r="L91" i="75"/>
  <c r="T91" i="75"/>
  <c r="AB119" i="75"/>
  <c r="C122" i="75"/>
  <c r="C123" i="75"/>
  <c r="M125" i="75"/>
  <c r="C104" i="75"/>
  <c r="S104" i="75"/>
  <c r="Z105" i="75"/>
  <c r="E106" i="75"/>
  <c r="AC106" i="75"/>
  <c r="U107" i="75"/>
  <c r="P108" i="75"/>
  <c r="P109" i="75"/>
  <c r="C111" i="75"/>
  <c r="C97" i="75"/>
  <c r="AK104" i="75"/>
  <c r="D94" i="74"/>
  <c r="D122" i="74"/>
  <c r="L122" i="74"/>
  <c r="L94" i="74"/>
  <c r="T122" i="74"/>
  <c r="T94" i="74"/>
  <c r="D123" i="74"/>
  <c r="D95" i="74"/>
  <c r="D109" i="74"/>
  <c r="L123" i="74"/>
  <c r="L95" i="74"/>
  <c r="T123" i="74"/>
  <c r="T95" i="74"/>
  <c r="H96" i="74"/>
  <c r="H124" i="74"/>
  <c r="P96" i="74"/>
  <c r="P124" i="74"/>
  <c r="E109" i="74"/>
  <c r="M109" i="74"/>
  <c r="U109" i="74"/>
  <c r="H110" i="74"/>
  <c r="G111" i="74"/>
  <c r="J112" i="74"/>
  <c r="I90" i="74"/>
  <c r="G94" i="74"/>
  <c r="E99" i="74"/>
  <c r="W122" i="74"/>
  <c r="G118" i="75"/>
  <c r="O90" i="75"/>
  <c r="W90" i="75"/>
  <c r="AE118" i="75"/>
  <c r="N119" i="75"/>
  <c r="V91" i="75"/>
  <c r="AD91" i="75"/>
  <c r="AL119" i="75"/>
  <c r="J120" i="75"/>
  <c r="Z92" i="75"/>
  <c r="AH120" i="75"/>
  <c r="Y93" i="75"/>
  <c r="U122" i="75"/>
  <c r="U108" i="75"/>
  <c r="E123" i="75"/>
  <c r="E95" i="75"/>
  <c r="U123" i="75"/>
  <c r="U109" i="75"/>
  <c r="P96" i="75"/>
  <c r="P124" i="75"/>
  <c r="G97" i="75"/>
  <c r="G111" i="75"/>
  <c r="J126" i="75"/>
  <c r="J98" i="75"/>
  <c r="I112" i="75"/>
  <c r="G93" i="75"/>
  <c r="M94" i="75"/>
  <c r="L119" i="75"/>
  <c r="Q118" i="74"/>
  <c r="Q90" i="74"/>
  <c r="Y118" i="74"/>
  <c r="Y104" i="74"/>
  <c r="AG118" i="74"/>
  <c r="AG90" i="74"/>
  <c r="AO118" i="74"/>
  <c r="AO90" i="74"/>
  <c r="H119" i="74"/>
  <c r="H91" i="74"/>
  <c r="H105" i="74"/>
  <c r="P119" i="74"/>
  <c r="P105" i="74"/>
  <c r="X119" i="74"/>
  <c r="X105" i="74"/>
  <c r="C92" i="74"/>
  <c r="C106" i="74"/>
  <c r="K120" i="74"/>
  <c r="K106" i="74"/>
  <c r="K92" i="74"/>
  <c r="S92" i="74"/>
  <c r="S106" i="74"/>
  <c r="AA120" i="74"/>
  <c r="AA92" i="74"/>
  <c r="J107" i="74"/>
  <c r="J121" i="74"/>
  <c r="J93" i="74"/>
  <c r="R121" i="74"/>
  <c r="R107" i="74"/>
  <c r="Z121" i="74"/>
  <c r="Z93" i="74"/>
  <c r="F122" i="74"/>
  <c r="F94" i="74"/>
  <c r="N94" i="74"/>
  <c r="N122" i="74"/>
  <c r="V122" i="74"/>
  <c r="V94" i="74"/>
  <c r="E98" i="74"/>
  <c r="Q104" i="74"/>
  <c r="D106" i="74"/>
  <c r="T106" i="74"/>
  <c r="L107" i="74"/>
  <c r="L93" i="74"/>
  <c r="T107" i="74"/>
  <c r="T121" i="74"/>
  <c r="AB107" i="74"/>
  <c r="AB93" i="74"/>
  <c r="AB121" i="74"/>
  <c r="R110" i="74"/>
  <c r="R96" i="74"/>
  <c r="X91" i="74"/>
  <c r="R93" i="74"/>
  <c r="Z107" i="74"/>
  <c r="E124" i="73"/>
  <c r="E96" i="73"/>
  <c r="M124" i="73"/>
  <c r="M96" i="73"/>
  <c r="E97" i="73"/>
  <c r="E125" i="73"/>
  <c r="H126" i="73"/>
  <c r="H98" i="73"/>
  <c r="AB104" i="73"/>
  <c r="AB118" i="73"/>
  <c r="H92" i="75"/>
  <c r="H120" i="75"/>
  <c r="P92" i="75"/>
  <c r="P120" i="75"/>
  <c r="X92" i="75"/>
  <c r="X120" i="75"/>
  <c r="AF92" i="75"/>
  <c r="AF120" i="75"/>
  <c r="G121" i="75"/>
  <c r="O121" i="75"/>
  <c r="W121" i="75"/>
  <c r="J94" i="75"/>
  <c r="R94" i="75"/>
  <c r="Z94" i="75"/>
  <c r="D124" i="75"/>
  <c r="L124" i="75"/>
  <c r="C125" i="75"/>
  <c r="K125" i="75"/>
  <c r="AF90" i="75"/>
  <c r="AC91" i="75"/>
  <c r="AL91" i="75"/>
  <c r="AH92" i="75"/>
  <c r="W93" i="75"/>
  <c r="C95" i="75"/>
  <c r="D96" i="75"/>
  <c r="M97" i="75"/>
  <c r="P118" i="75"/>
  <c r="M119" i="75"/>
  <c r="Y121" i="75"/>
  <c r="Z122" i="75"/>
  <c r="H123" i="74"/>
  <c r="L124" i="74"/>
  <c r="L96" i="74"/>
  <c r="G98" i="74"/>
  <c r="G126" i="74"/>
  <c r="I109" i="74"/>
  <c r="Q109" i="74"/>
  <c r="D110" i="74"/>
  <c r="L110" i="74"/>
  <c r="C111" i="74"/>
  <c r="K111" i="74"/>
  <c r="F112" i="74"/>
  <c r="E113" i="74"/>
  <c r="AC90" i="74"/>
  <c r="U91" i="74"/>
  <c r="J94" i="74"/>
  <c r="H98" i="74"/>
  <c r="P107" i="74"/>
  <c r="E110" i="74"/>
  <c r="L111" i="74"/>
  <c r="AE118" i="74"/>
  <c r="AH119" i="74"/>
  <c r="H120" i="74"/>
  <c r="H121" i="73"/>
  <c r="H93" i="73"/>
  <c r="P121" i="73"/>
  <c r="P93" i="73"/>
  <c r="X121" i="73"/>
  <c r="X93" i="73"/>
  <c r="D94" i="73"/>
  <c r="D122" i="73"/>
  <c r="L94" i="73"/>
  <c r="L122" i="73"/>
  <c r="H124" i="73"/>
  <c r="I120" i="75"/>
  <c r="Q120" i="75"/>
  <c r="Y120" i="75"/>
  <c r="AG120" i="75"/>
  <c r="H121" i="75"/>
  <c r="H93" i="75"/>
  <c r="P121" i="75"/>
  <c r="P93" i="75"/>
  <c r="X121" i="75"/>
  <c r="X93" i="75"/>
  <c r="F90" i="75"/>
  <c r="Y92" i="75"/>
  <c r="E96" i="75"/>
  <c r="F126" i="75"/>
  <c r="N118" i="74"/>
  <c r="N90" i="74"/>
  <c r="V90" i="74"/>
  <c r="V118" i="74"/>
  <c r="AD118" i="74"/>
  <c r="AD90" i="74"/>
  <c r="AC119" i="74"/>
  <c r="AC91" i="74"/>
  <c r="AK119" i="74"/>
  <c r="AK91" i="74"/>
  <c r="P92" i="74"/>
  <c r="P120" i="74"/>
  <c r="X120" i="74"/>
  <c r="X92" i="74"/>
  <c r="AF120" i="74"/>
  <c r="AF92" i="74"/>
  <c r="O121" i="74"/>
  <c r="O93" i="74"/>
  <c r="W121" i="74"/>
  <c r="W93" i="74"/>
  <c r="I123" i="74"/>
  <c r="I95" i="74"/>
  <c r="M124" i="74"/>
  <c r="M96" i="74"/>
  <c r="E125" i="74"/>
  <c r="E97" i="74"/>
  <c r="G107" i="74"/>
  <c r="Z108" i="74"/>
  <c r="R109" i="74"/>
  <c r="F91" i="74"/>
  <c r="V91" i="74"/>
  <c r="K94" i="74"/>
  <c r="AD104" i="74"/>
  <c r="Q106" i="74"/>
  <c r="F110" i="74"/>
  <c r="M118" i="74"/>
  <c r="AI118" i="74"/>
  <c r="AJ119" i="74"/>
  <c r="I120" i="74"/>
  <c r="J123" i="74"/>
  <c r="D94" i="75"/>
  <c r="L94" i="75"/>
  <c r="T94" i="75"/>
  <c r="F96" i="75"/>
  <c r="N96" i="75"/>
  <c r="G90" i="75"/>
  <c r="O93" i="75"/>
  <c r="D97" i="75"/>
  <c r="F124" i="75"/>
  <c r="W118" i="74"/>
  <c r="W90" i="74"/>
  <c r="AM118" i="74"/>
  <c r="AM90" i="74"/>
  <c r="AL119" i="74"/>
  <c r="AL91" i="74"/>
  <c r="H121" i="74"/>
  <c r="H93" i="74"/>
  <c r="X121" i="74"/>
  <c r="X93" i="74"/>
  <c r="C122" i="74"/>
  <c r="C94" i="74"/>
  <c r="F97" i="74"/>
  <c r="F111" i="74"/>
  <c r="N125" i="74"/>
  <c r="N111" i="74"/>
  <c r="I126" i="74"/>
  <c r="I112" i="74"/>
  <c r="H106" i="74"/>
  <c r="AF106" i="74"/>
  <c r="H107" i="74"/>
  <c r="K108" i="74"/>
  <c r="H112" i="74"/>
  <c r="F90" i="74"/>
  <c r="AE92" i="74"/>
  <c r="AE104" i="74"/>
  <c r="N110" i="74"/>
  <c r="AJ118" i="74"/>
  <c r="R119" i="74"/>
  <c r="C118" i="74"/>
  <c r="J119" i="74"/>
  <c r="Z119" i="74"/>
  <c r="E120" i="74"/>
  <c r="M120" i="74"/>
  <c r="AC120" i="74"/>
  <c r="W94" i="74"/>
  <c r="F123" i="74"/>
  <c r="V123" i="74"/>
  <c r="I124" i="74"/>
  <c r="Q124" i="74"/>
  <c r="H97" i="74"/>
  <c r="C126" i="74"/>
  <c r="M110" i="74"/>
  <c r="D111" i="74"/>
  <c r="G112" i="74"/>
  <c r="K90" i="74"/>
  <c r="Z91" i="74"/>
  <c r="C98" i="74"/>
  <c r="O90" i="73"/>
  <c r="O118" i="73"/>
  <c r="AE90" i="73"/>
  <c r="AE118" i="73"/>
  <c r="N91" i="73"/>
  <c r="N119" i="73"/>
  <c r="AD119" i="73"/>
  <c r="AD91" i="73"/>
  <c r="AL91" i="73"/>
  <c r="AL119" i="73"/>
  <c r="I120" i="73"/>
  <c r="I92" i="73"/>
  <c r="Q120" i="73"/>
  <c r="Y120" i="73"/>
  <c r="Y92" i="73"/>
  <c r="AG120" i="73"/>
  <c r="S107" i="73"/>
  <c r="V91" i="73"/>
  <c r="D90" i="74"/>
  <c r="L118" i="74"/>
  <c r="L90" i="74"/>
  <c r="T90" i="74"/>
  <c r="AB90" i="74"/>
  <c r="AJ90" i="74"/>
  <c r="K119" i="74"/>
  <c r="S119" i="74"/>
  <c r="AI119" i="74"/>
  <c r="N120" i="74"/>
  <c r="V120" i="74"/>
  <c r="E121" i="74"/>
  <c r="G95" i="74"/>
  <c r="O95" i="74"/>
  <c r="O123" i="74"/>
  <c r="J124" i="74"/>
  <c r="I125" i="74"/>
  <c r="D126" i="74"/>
  <c r="D98" i="74"/>
  <c r="C127" i="74"/>
  <c r="I107" i="74"/>
  <c r="Q107" i="74"/>
  <c r="Y107" i="74"/>
  <c r="D108" i="74"/>
  <c r="L108" i="74"/>
  <c r="T108" i="74"/>
  <c r="C109" i="74"/>
  <c r="E111" i="74"/>
  <c r="M111" i="74"/>
  <c r="C90" i="74"/>
  <c r="AA91" i="74"/>
  <c r="E93" i="74"/>
  <c r="AB106" i="73"/>
  <c r="E118" i="74"/>
  <c r="U118" i="74"/>
  <c r="D91" i="74"/>
  <c r="L91" i="74"/>
  <c r="T119" i="74"/>
  <c r="T91" i="74"/>
  <c r="AB119" i="74"/>
  <c r="AB91" i="74"/>
  <c r="AJ91" i="74"/>
  <c r="G120" i="74"/>
  <c r="O120" i="74"/>
  <c r="W120" i="74"/>
  <c r="AE120" i="74"/>
  <c r="F121" i="74"/>
  <c r="N121" i="74"/>
  <c r="V121" i="74"/>
  <c r="AD121" i="74"/>
  <c r="I122" i="74"/>
  <c r="P123" i="74"/>
  <c r="C124" i="74"/>
  <c r="C96" i="74"/>
  <c r="K124" i="74"/>
  <c r="K96" i="74"/>
  <c r="J125" i="74"/>
  <c r="D99" i="74"/>
  <c r="H104" i="74"/>
  <c r="P104" i="74"/>
  <c r="X104" i="74"/>
  <c r="AF104" i="74"/>
  <c r="AN104" i="74"/>
  <c r="G105" i="74"/>
  <c r="O105" i="74"/>
  <c r="W105" i="74"/>
  <c r="AE105" i="74"/>
  <c r="J106" i="74"/>
  <c r="R106" i="74"/>
  <c r="Z106" i="74"/>
  <c r="AH106" i="74"/>
  <c r="L109" i="74"/>
  <c r="E90" i="74"/>
  <c r="J91" i="74"/>
  <c r="S91" i="74"/>
  <c r="AC92" i="74"/>
  <c r="F93" i="74"/>
  <c r="V95" i="74"/>
  <c r="C121" i="73"/>
  <c r="C93" i="73"/>
  <c r="K121" i="73"/>
  <c r="K93" i="73"/>
  <c r="AA121" i="73"/>
  <c r="AA93" i="73"/>
  <c r="AH104" i="73"/>
  <c r="Y105" i="73"/>
  <c r="C94" i="73"/>
  <c r="C122" i="73"/>
  <c r="K94" i="73"/>
  <c r="K122" i="73"/>
  <c r="S94" i="73"/>
  <c r="J95" i="73"/>
  <c r="J123" i="73"/>
  <c r="R123" i="73"/>
  <c r="F124" i="73"/>
  <c r="F96" i="73"/>
  <c r="F97" i="73"/>
  <c r="F125" i="73"/>
  <c r="I126" i="73"/>
  <c r="I98" i="73"/>
  <c r="M104" i="73"/>
  <c r="M90" i="73"/>
  <c r="L105" i="73"/>
  <c r="L119" i="73"/>
  <c r="H107" i="73"/>
  <c r="P107" i="73"/>
  <c r="X107" i="73"/>
  <c r="O110" i="73"/>
  <c r="J112" i="73"/>
  <c r="H90" i="73"/>
  <c r="E94" i="73"/>
  <c r="U104" i="73"/>
  <c r="S106" i="73"/>
  <c r="I110" i="73"/>
  <c r="G119" i="73"/>
  <c r="R120" i="73"/>
  <c r="P118" i="73"/>
  <c r="P90" i="73"/>
  <c r="AF118" i="73"/>
  <c r="AF90" i="73"/>
  <c r="J120" i="73"/>
  <c r="J92" i="73"/>
  <c r="Z120" i="73"/>
  <c r="Z92" i="73"/>
  <c r="I93" i="73"/>
  <c r="I121" i="73"/>
  <c r="Y93" i="73"/>
  <c r="Y121" i="73"/>
  <c r="M122" i="73"/>
  <c r="M108" i="73"/>
  <c r="M94" i="73"/>
  <c r="D95" i="73"/>
  <c r="D123" i="73"/>
  <c r="L95" i="73"/>
  <c r="L123" i="73"/>
  <c r="T95" i="73"/>
  <c r="T123" i="73"/>
  <c r="T109" i="73"/>
  <c r="H96" i="73"/>
  <c r="P96" i="73"/>
  <c r="C99" i="73"/>
  <c r="C113" i="73"/>
  <c r="G104" i="73"/>
  <c r="O104" i="73"/>
  <c r="W104" i="73"/>
  <c r="AE104" i="73"/>
  <c r="AM104" i="73"/>
  <c r="F105" i="73"/>
  <c r="N105" i="73"/>
  <c r="V105" i="73"/>
  <c r="AD105" i="73"/>
  <c r="AL105" i="73"/>
  <c r="Z107" i="73"/>
  <c r="F108" i="73"/>
  <c r="N108" i="73"/>
  <c r="E109" i="73"/>
  <c r="M109" i="73"/>
  <c r="U109" i="73"/>
  <c r="AE91" i="73"/>
  <c r="Q93" i="73"/>
  <c r="R107" i="73"/>
  <c r="Z121" i="73"/>
  <c r="Q118" i="73"/>
  <c r="Q90" i="73"/>
  <c r="Q104" i="73"/>
  <c r="Y118" i="73"/>
  <c r="Y90" i="73"/>
  <c r="AG118" i="73"/>
  <c r="AG90" i="73"/>
  <c r="AG104" i="73"/>
  <c r="H119" i="73"/>
  <c r="H105" i="73"/>
  <c r="H91" i="73"/>
  <c r="P119" i="73"/>
  <c r="P91" i="73"/>
  <c r="X119" i="73"/>
  <c r="X91" i="73"/>
  <c r="C92" i="73"/>
  <c r="C120" i="73"/>
  <c r="AA120" i="73"/>
  <c r="AA92" i="73"/>
  <c r="J93" i="73"/>
  <c r="J107" i="73"/>
  <c r="J121" i="73"/>
  <c r="F122" i="73"/>
  <c r="F94" i="73"/>
  <c r="N122" i="73"/>
  <c r="N94" i="73"/>
  <c r="E123" i="73"/>
  <c r="E95" i="73"/>
  <c r="I125" i="73"/>
  <c r="I97" i="73"/>
  <c r="D98" i="73"/>
  <c r="D126" i="73"/>
  <c r="AA106" i="73"/>
  <c r="C107" i="73"/>
  <c r="K107" i="73"/>
  <c r="AA107" i="73"/>
  <c r="O108" i="73"/>
  <c r="O94" i="73"/>
  <c r="AO90" i="73"/>
  <c r="AF91" i="73"/>
  <c r="S92" i="73"/>
  <c r="M95" i="73"/>
  <c r="P105" i="73"/>
  <c r="C106" i="73"/>
  <c r="AH120" i="73"/>
  <c r="S122" i="73"/>
  <c r="N124" i="73"/>
  <c r="E120" i="73"/>
  <c r="M92" i="73"/>
  <c r="U120" i="73"/>
  <c r="O95" i="73"/>
  <c r="O123" i="73"/>
  <c r="E126" i="73"/>
  <c r="I104" i="73"/>
  <c r="AO104" i="73"/>
  <c r="AF105" i="73"/>
  <c r="D106" i="73"/>
  <c r="L106" i="73"/>
  <c r="P108" i="73"/>
  <c r="X108" i="73"/>
  <c r="J110" i="73"/>
  <c r="I111" i="73"/>
  <c r="D112" i="73"/>
  <c r="E92" i="73"/>
  <c r="U92" i="73"/>
  <c r="F93" i="73"/>
  <c r="G95" i="73"/>
  <c r="C96" i="73"/>
  <c r="H123" i="73"/>
  <c r="D90" i="73"/>
  <c r="L90" i="73"/>
  <c r="T90" i="73"/>
  <c r="AB90" i="73"/>
  <c r="AJ90" i="73"/>
  <c r="AJ118" i="73"/>
  <c r="C91" i="73"/>
  <c r="K91" i="73"/>
  <c r="S91" i="73"/>
  <c r="S119" i="73"/>
  <c r="AA91" i="73"/>
  <c r="AA119" i="73"/>
  <c r="AI91" i="73"/>
  <c r="V120" i="73"/>
  <c r="V92" i="73"/>
  <c r="AD120" i="73"/>
  <c r="AD92" i="73"/>
  <c r="M93" i="73"/>
  <c r="M121" i="73"/>
  <c r="R104" i="73"/>
  <c r="Z104" i="73"/>
  <c r="I105" i="73"/>
  <c r="Q105" i="73"/>
  <c r="M107" i="73"/>
  <c r="U107" i="73"/>
  <c r="R110" i="73"/>
  <c r="AI119" i="73"/>
  <c r="E90" i="73"/>
  <c r="U118" i="73"/>
  <c r="AK90" i="73"/>
  <c r="D125" i="73"/>
  <c r="L125" i="73"/>
  <c r="G126" i="73"/>
  <c r="N106" i="73"/>
  <c r="V106" i="73"/>
  <c r="J91" i="73"/>
  <c r="G109" i="73"/>
  <c r="T118" i="73"/>
  <c r="P122" i="73"/>
  <c r="C118" i="73"/>
  <c r="C90" i="73"/>
  <c r="K118" i="73"/>
  <c r="K90" i="73"/>
  <c r="S118" i="73"/>
  <c r="S90" i="73"/>
  <c r="AA118" i="73"/>
  <c r="AA90" i="73"/>
  <c r="AI118" i="73"/>
  <c r="AI90" i="73"/>
  <c r="J119" i="73"/>
  <c r="R119" i="73"/>
  <c r="Z119" i="73"/>
  <c r="AH119" i="73"/>
  <c r="G122" i="73"/>
  <c r="O122" i="73"/>
  <c r="W122" i="73"/>
  <c r="F123" i="73"/>
  <c r="N123" i="73"/>
  <c r="V123" i="73"/>
  <c r="H97" i="73"/>
  <c r="C126" i="73"/>
  <c r="C98" i="73"/>
  <c r="C111" i="73"/>
  <c r="K111" i="73"/>
  <c r="F112" i="73"/>
  <c r="E113" i="73"/>
  <c r="V90" i="73"/>
  <c r="AH91" i="73"/>
  <c r="V95" i="73"/>
  <c r="L96" i="73"/>
  <c r="E118" i="73"/>
  <c r="Z122" i="73"/>
  <c r="D91" i="73"/>
  <c r="L91" i="73"/>
  <c r="T91" i="73"/>
  <c r="AB91" i="73"/>
  <c r="AJ91" i="73"/>
  <c r="G92" i="73"/>
  <c r="G120" i="73"/>
  <c r="O92" i="73"/>
  <c r="O120" i="73"/>
  <c r="W92" i="73"/>
  <c r="W120" i="73"/>
  <c r="AE92" i="73"/>
  <c r="AE120" i="73"/>
  <c r="F121" i="73"/>
  <c r="N121" i="73"/>
  <c r="V121" i="73"/>
  <c r="AD121" i="73"/>
  <c r="C124" i="73"/>
  <c r="K124" i="73"/>
  <c r="J125" i="73"/>
  <c r="D99" i="73"/>
  <c r="H104" i="73"/>
  <c r="P104" i="73"/>
  <c r="X104" i="73"/>
  <c r="AF104" i="73"/>
  <c r="AN104" i="73"/>
  <c r="G105" i="73"/>
  <c r="O105" i="73"/>
  <c r="W105" i="73"/>
  <c r="AE105" i="73"/>
  <c r="J106" i="73"/>
  <c r="R106" i="73"/>
  <c r="Z106" i="73"/>
  <c r="AH106" i="73"/>
  <c r="I107" i="73"/>
  <c r="Q107" i="73"/>
  <c r="Y107" i="73"/>
  <c r="D108" i="73"/>
  <c r="L108" i="73"/>
  <c r="T108" i="73"/>
  <c r="C109" i="73"/>
  <c r="K109" i="73"/>
  <c r="S109" i="73"/>
  <c r="F110" i="73"/>
  <c r="N110" i="73"/>
  <c r="E111" i="73"/>
  <c r="M111" i="73"/>
  <c r="H112" i="73"/>
  <c r="Z91" i="73"/>
  <c r="V93" i="73"/>
  <c r="N95" i="73"/>
  <c r="D96" i="73"/>
  <c r="J97" i="73"/>
  <c r="D119" i="73"/>
  <c r="AC119" i="73"/>
  <c r="Q122" i="73"/>
  <c r="Q124" i="73"/>
  <c r="H92" i="73"/>
  <c r="H120" i="73"/>
  <c r="P92" i="73"/>
  <c r="P120" i="73"/>
  <c r="X92" i="73"/>
  <c r="X120" i="73"/>
  <c r="AF92" i="73"/>
  <c r="AF120" i="73"/>
  <c r="G121" i="73"/>
  <c r="G93" i="73"/>
  <c r="O121" i="73"/>
  <c r="O93" i="73"/>
  <c r="W121" i="73"/>
  <c r="W93" i="73"/>
  <c r="G94" i="73"/>
  <c r="K97" i="73"/>
  <c r="B101" i="23" l="1"/>
  <c r="B28" i="74" l="1"/>
  <c r="B29" i="74" s="1"/>
  <c r="B30" i="74" s="1"/>
  <c r="B31" i="74" s="1"/>
  <c r="B32" i="74" s="1"/>
  <c r="B33" i="74" s="1"/>
  <c r="B34" i="74" s="1"/>
  <c r="B35" i="74" s="1"/>
  <c r="B36" i="74" s="1"/>
  <c r="B7" i="74"/>
  <c r="B8" i="74" s="1"/>
  <c r="B9" i="74" s="1"/>
  <c r="B10" i="74" s="1"/>
  <c r="B11" i="74" s="1"/>
  <c r="B12" i="74" s="1"/>
  <c r="B13" i="74" s="1"/>
  <c r="B14" i="74" s="1"/>
  <c r="B15" i="74" s="1"/>
  <c r="B7" i="1" l="1"/>
  <c r="B8" i="1" l="1"/>
  <c r="B7" i="4"/>
  <c r="B7" i="19"/>
  <c r="B7" i="9"/>
  <c r="B7" i="44"/>
  <c r="B7" i="3"/>
  <c r="B7" i="20"/>
  <c r="B7" i="5"/>
  <c r="B7" i="63"/>
  <c r="B7" i="11"/>
  <c r="AH30" i="23"/>
  <c r="AH31" i="23" s="1"/>
  <c r="AH32" i="23" s="1"/>
  <c r="AH33" i="23" s="1"/>
  <c r="AH34" i="23" s="1"/>
  <c r="AH35" i="23" s="1"/>
  <c r="AH36" i="23" s="1"/>
  <c r="AH37" i="23" s="1"/>
  <c r="AH38" i="23" s="1"/>
  <c r="AH39" i="23" s="1"/>
  <c r="AH40" i="23" s="1"/>
  <c r="AH41" i="23" s="1"/>
  <c r="AH42" i="23" s="1"/>
  <c r="AH43" i="23" s="1"/>
  <c r="AH44" i="23" s="1"/>
  <c r="AH45" i="23" s="1"/>
  <c r="AH46" i="23" s="1"/>
  <c r="AH47" i="23" s="1"/>
  <c r="AH48" i="23" s="1"/>
  <c r="AH49" i="23" s="1"/>
  <c r="Z30" i="23"/>
  <c r="Z31" i="23" s="1"/>
  <c r="Z32" i="23" s="1"/>
  <c r="Z33" i="23" s="1"/>
  <c r="Z34" i="23" s="1"/>
  <c r="Z35" i="23" s="1"/>
  <c r="Z36" i="23" s="1"/>
  <c r="Z37" i="23" s="1"/>
  <c r="Z38" i="23" s="1"/>
  <c r="Z39" i="23" s="1"/>
  <c r="Z40" i="23" s="1"/>
  <c r="Z41" i="23" s="1"/>
  <c r="Z42" i="23" s="1"/>
  <c r="Z43" i="23" s="1"/>
  <c r="Z44" i="23" s="1"/>
  <c r="Z45" i="23" s="1"/>
  <c r="Z46" i="23" s="1"/>
  <c r="Z47" i="23" s="1"/>
  <c r="Z48" i="23" s="1"/>
  <c r="Z49" i="23" s="1"/>
  <c r="R30" i="23"/>
  <c r="R31" i="23" s="1"/>
  <c r="R32" i="23" s="1"/>
  <c r="R33" i="23" s="1"/>
  <c r="R34" i="23" s="1"/>
  <c r="R35" i="23" s="1"/>
  <c r="R36" i="23" s="1"/>
  <c r="R37" i="23" s="1"/>
  <c r="R38" i="23" s="1"/>
  <c r="R39" i="23" s="1"/>
  <c r="R40" i="23" s="1"/>
  <c r="R41" i="23" s="1"/>
  <c r="R42" i="23" s="1"/>
  <c r="R43" i="23" s="1"/>
  <c r="R44" i="23" s="1"/>
  <c r="R45" i="23" s="1"/>
  <c r="R46" i="23" s="1"/>
  <c r="R47" i="23" s="1"/>
  <c r="R48" i="23" s="1"/>
  <c r="R49" i="23" s="1"/>
  <c r="J30" i="23"/>
  <c r="J31" i="23" s="1"/>
  <c r="J32" i="23" s="1"/>
  <c r="J33" i="23" s="1"/>
  <c r="J34" i="23" s="1"/>
  <c r="J35" i="23" s="1"/>
  <c r="J36" i="23" s="1"/>
  <c r="J37" i="23" s="1"/>
  <c r="J38" i="23" s="1"/>
  <c r="J39" i="23" s="1"/>
  <c r="J40" i="23" s="1"/>
  <c r="J41" i="23" s="1"/>
  <c r="J42" i="23" s="1"/>
  <c r="J43" i="23" s="1"/>
  <c r="J44" i="23" s="1"/>
  <c r="J45" i="23" s="1"/>
  <c r="J46" i="23" s="1"/>
  <c r="J47" i="23" s="1"/>
  <c r="J48" i="23" s="1"/>
  <c r="J49" i="23" s="1"/>
  <c r="B9" i="1" l="1"/>
  <c r="B8" i="4"/>
  <c r="B8" i="9"/>
  <c r="B8" i="19"/>
  <c r="B8" i="44"/>
  <c r="B8" i="3"/>
  <c r="B8" i="5"/>
  <c r="B8" i="63"/>
  <c r="B8" i="11"/>
  <c r="B8" i="20"/>
  <c r="R80" i="23"/>
  <c r="J80" i="23"/>
  <c r="B80" i="23"/>
  <c r="B81" i="23" s="1"/>
  <c r="B82" i="23" s="1"/>
  <c r="B83" i="23" s="1"/>
  <c r="B84" i="23" s="1"/>
  <c r="B85" i="23" s="1"/>
  <c r="B86" i="23" s="1"/>
  <c r="B87" i="23" s="1"/>
  <c r="B88" i="23" s="1"/>
  <c r="B89" i="23" s="1"/>
  <c r="B90" i="23" s="1"/>
  <c r="B91" i="23" s="1"/>
  <c r="B92" i="23" s="1"/>
  <c r="B93" i="23" s="1"/>
  <c r="B94" i="23" s="1"/>
  <c r="B95" i="23" s="1"/>
  <c r="B96" i="23" s="1"/>
  <c r="B97" i="23" s="1"/>
  <c r="B98" i="23" s="1"/>
  <c r="B99" i="23" s="1"/>
  <c r="B30" i="23"/>
  <c r="B31" i="23" s="1"/>
  <c r="B32" i="23" s="1"/>
  <c r="B33" i="23" s="1"/>
  <c r="B34" i="23" s="1"/>
  <c r="B35" i="23" s="1"/>
  <c r="B36" i="23" s="1"/>
  <c r="B37" i="23" s="1"/>
  <c r="B38" i="23" s="1"/>
  <c r="B39" i="23" s="1"/>
  <c r="B40" i="23" s="1"/>
  <c r="B41" i="23" s="1"/>
  <c r="B42" i="23" s="1"/>
  <c r="B43" i="23" s="1"/>
  <c r="B44" i="23" s="1"/>
  <c r="B45" i="23" s="1"/>
  <c r="B46" i="23" s="1"/>
  <c r="B47" i="23" s="1"/>
  <c r="B48" i="23" s="1"/>
  <c r="B49" i="23" s="1"/>
  <c r="R81" i="23"/>
  <c r="R82" i="23" s="1"/>
  <c r="R83" i="23" s="1"/>
  <c r="R84" i="23" s="1"/>
  <c r="R85" i="23" s="1"/>
  <c r="R86" i="23" s="1"/>
  <c r="R87" i="23" s="1"/>
  <c r="R88" i="23" s="1"/>
  <c r="R89" i="23" s="1"/>
  <c r="R90" i="23" s="1"/>
  <c r="R91" i="23" s="1"/>
  <c r="R92" i="23" s="1"/>
  <c r="R93" i="23" s="1"/>
  <c r="R94" i="23" s="1"/>
  <c r="R95" i="23" s="1"/>
  <c r="R96" i="23" s="1"/>
  <c r="R97" i="23" s="1"/>
  <c r="R98" i="23" s="1"/>
  <c r="R99" i="23" s="1"/>
  <c r="J81" i="23"/>
  <c r="J82" i="23" s="1"/>
  <c r="J83" i="23" s="1"/>
  <c r="J84" i="23" s="1"/>
  <c r="J85" i="23" s="1"/>
  <c r="J86" i="23" s="1"/>
  <c r="J87" i="23" s="1"/>
  <c r="J88" i="23" s="1"/>
  <c r="J89" i="23" s="1"/>
  <c r="J90" i="23" s="1"/>
  <c r="J91" i="23" s="1"/>
  <c r="J92" i="23" s="1"/>
  <c r="J93" i="23" s="1"/>
  <c r="J94" i="23" s="1"/>
  <c r="J95" i="23" s="1"/>
  <c r="J96" i="23" s="1"/>
  <c r="J97" i="23" s="1"/>
  <c r="J98" i="23" s="1"/>
  <c r="J99" i="23" s="1"/>
  <c r="J5" i="23"/>
  <c r="J6" i="23" s="1"/>
  <c r="J7" i="23" s="1"/>
  <c r="J8" i="23" s="1"/>
  <c r="J9" i="23" s="1"/>
  <c r="J10" i="23" s="1"/>
  <c r="J11" i="23" s="1"/>
  <c r="J12" i="23" s="1"/>
  <c r="J13" i="23" s="1"/>
  <c r="J14" i="23" s="1"/>
  <c r="J15" i="23" s="1"/>
  <c r="J16" i="23" s="1"/>
  <c r="J17" i="23" s="1"/>
  <c r="J18" i="23" s="1"/>
  <c r="J19" i="23" s="1"/>
  <c r="J20" i="23" s="1"/>
  <c r="J21" i="23" s="1"/>
  <c r="J22" i="23" s="1"/>
  <c r="J23" i="23" s="1"/>
  <c r="J24" i="23" s="1"/>
  <c r="B6" i="23"/>
  <c r="B7" i="23" s="1"/>
  <c r="B8" i="23" s="1"/>
  <c r="B9" i="23" s="1"/>
  <c r="B10" i="23" s="1"/>
  <c r="B11" i="23" s="1"/>
  <c r="B12" i="23" s="1"/>
  <c r="B13" i="23" s="1"/>
  <c r="B14" i="23" s="1"/>
  <c r="B15" i="23" s="1"/>
  <c r="B16" i="23" s="1"/>
  <c r="B17" i="23" s="1"/>
  <c r="B18" i="23" s="1"/>
  <c r="B19" i="23" s="1"/>
  <c r="B20" i="23" s="1"/>
  <c r="B21" i="23" s="1"/>
  <c r="B22" i="23" s="1"/>
  <c r="B23" i="23" s="1"/>
  <c r="B24" i="23" s="1"/>
  <c r="B10" i="1" l="1"/>
  <c r="B9" i="4"/>
  <c r="B9" i="9"/>
  <c r="B9" i="19"/>
  <c r="B9" i="44"/>
  <c r="B9" i="3"/>
  <c r="B9" i="5"/>
  <c r="B9" i="63"/>
  <c r="B9" i="11"/>
  <c r="B9" i="20"/>
  <c r="W99" i="23"/>
  <c r="V98" i="23"/>
  <c r="U97" i="23"/>
  <c r="T96" i="23"/>
  <c r="V94" i="23"/>
  <c r="U93" i="23"/>
  <c r="T92" i="23"/>
  <c r="W91" i="23"/>
  <c r="V90" i="23"/>
  <c r="U89" i="23"/>
  <c r="T88" i="23"/>
  <c r="W87" i="23"/>
  <c r="V86" i="23"/>
  <c r="U85" i="23"/>
  <c r="T84" i="23"/>
  <c r="W83" i="23"/>
  <c r="V82" i="23"/>
  <c r="U81" i="23"/>
  <c r="B11" i="1" l="1"/>
  <c r="B10" i="20"/>
  <c r="B10" i="63"/>
  <c r="B10" i="11"/>
  <c r="B10" i="4"/>
  <c r="B10" i="5"/>
  <c r="B10" i="44"/>
  <c r="B10" i="3"/>
  <c r="B10" i="9"/>
  <c r="B10" i="19"/>
  <c r="N5" i="23"/>
  <c r="M12" i="23"/>
  <c r="O15" i="23"/>
  <c r="K18" i="23"/>
  <c r="O23" i="23"/>
  <c r="L15" i="23"/>
  <c r="N17" i="23"/>
  <c r="O19" i="23"/>
  <c r="K6" i="23"/>
  <c r="L7" i="23"/>
  <c r="L6" i="23"/>
  <c r="N22" i="23"/>
  <c r="M15" i="23"/>
  <c r="M22" i="23"/>
  <c r="O10" i="23"/>
  <c r="L22" i="23"/>
  <c r="AL31" i="23"/>
  <c r="AM32" i="23"/>
  <c r="AJ33" i="23"/>
  <c r="AK34" i="23"/>
  <c r="AL35" i="23"/>
  <c r="AM36" i="23"/>
  <c r="AJ37" i="23"/>
  <c r="AK38" i="23"/>
  <c r="AL39" i="23"/>
  <c r="AM40" i="23"/>
  <c r="AJ41" i="23"/>
  <c r="AK42" i="23"/>
  <c r="AL43" i="23"/>
  <c r="AM44" i="23"/>
  <c r="AJ45" i="23"/>
  <c r="AK46" i="23"/>
  <c r="AL47" i="23"/>
  <c r="AM48" i="23"/>
  <c r="AJ49" i="23"/>
  <c r="N13" i="23"/>
  <c r="M20" i="23"/>
  <c r="M5" i="23"/>
  <c r="L11" i="23"/>
  <c r="AK31" i="23"/>
  <c r="AL32" i="23"/>
  <c r="AM33" i="23"/>
  <c r="AJ34" i="23"/>
  <c r="AK35" i="23"/>
  <c r="AL36" i="23"/>
  <c r="AM37" i="23"/>
  <c r="AJ38" i="23"/>
  <c r="AK39" i="23"/>
  <c r="AL40" i="23"/>
  <c r="AM41" i="23"/>
  <c r="AJ42" i="23"/>
  <c r="AK43" i="23"/>
  <c r="AL44" i="23"/>
  <c r="AM45" i="23"/>
  <c r="AJ46" i="23"/>
  <c r="AK47" i="23"/>
  <c r="AL48" i="23"/>
  <c r="AM49" i="23"/>
  <c r="AK76" i="71"/>
  <c r="AC76" i="71"/>
  <c r="Q76" i="71"/>
  <c r="I76" i="71"/>
  <c r="AJ76" i="71"/>
  <c r="AB76" i="71"/>
  <c r="T76" i="71"/>
  <c r="L76" i="71"/>
  <c r="D76" i="71"/>
  <c r="AM76" i="71"/>
  <c r="AE76" i="71"/>
  <c r="W76" i="71"/>
  <c r="AP76" i="71"/>
  <c r="AL76" i="71"/>
  <c r="AH76" i="71"/>
  <c r="AD76" i="71"/>
  <c r="Z76" i="71"/>
  <c r="V76" i="71"/>
  <c r="R76" i="71"/>
  <c r="N76" i="71"/>
  <c r="J76" i="71"/>
  <c r="F76" i="71"/>
  <c r="AO76" i="71"/>
  <c r="AG76" i="71"/>
  <c r="Y76" i="71"/>
  <c r="U76" i="71"/>
  <c r="M76" i="71"/>
  <c r="E76" i="71"/>
  <c r="AN76" i="71"/>
  <c r="AF76" i="71"/>
  <c r="X76" i="71"/>
  <c r="P76" i="71"/>
  <c r="H76" i="71"/>
  <c r="AI76" i="71"/>
  <c r="AA76" i="71"/>
  <c r="S76" i="71"/>
  <c r="O76" i="71"/>
  <c r="K76" i="71"/>
  <c r="G76" i="71"/>
  <c r="C76" i="71"/>
  <c r="AH78" i="71"/>
  <c r="AD78" i="71"/>
  <c r="Z78" i="71"/>
  <c r="N78" i="71"/>
  <c r="F78" i="71"/>
  <c r="Y78" i="71"/>
  <c r="Q78" i="71"/>
  <c r="I78" i="71"/>
  <c r="AB78" i="71"/>
  <c r="T78" i="71"/>
  <c r="L78" i="71"/>
  <c r="D78" i="71"/>
  <c r="AF78" i="71"/>
  <c r="AA78" i="71"/>
  <c r="W78" i="71"/>
  <c r="S78" i="71"/>
  <c r="O78" i="71"/>
  <c r="K78" i="71"/>
  <c r="G78" i="71"/>
  <c r="C78" i="71"/>
  <c r="AE78" i="71"/>
  <c r="V78" i="71"/>
  <c r="R78" i="71"/>
  <c r="J78" i="71"/>
  <c r="AC78" i="71"/>
  <c r="U78" i="71"/>
  <c r="M78" i="71"/>
  <c r="E78" i="71"/>
  <c r="AG78" i="71"/>
  <c r="X78" i="71"/>
  <c r="P78" i="71"/>
  <c r="H78" i="71"/>
  <c r="AD79" i="71"/>
  <c r="Z79" i="71"/>
  <c r="V79" i="71"/>
  <c r="R79" i="71"/>
  <c r="N79" i="71"/>
  <c r="J79" i="71"/>
  <c r="F79" i="71"/>
  <c r="T79" i="71"/>
  <c r="D79" i="71"/>
  <c r="AC79" i="71"/>
  <c r="S79" i="71"/>
  <c r="H79" i="71"/>
  <c r="AB79" i="71"/>
  <c r="Q79" i="71"/>
  <c r="G79" i="71"/>
  <c r="AA79" i="71"/>
  <c r="U79" i="71"/>
  <c r="P79" i="71"/>
  <c r="K79" i="71"/>
  <c r="E79" i="71"/>
  <c r="Y79" i="71"/>
  <c r="O79" i="71"/>
  <c r="I79" i="71"/>
  <c r="X79" i="71"/>
  <c r="M79" i="71"/>
  <c r="C79" i="71"/>
  <c r="W79" i="71"/>
  <c r="L79" i="71"/>
  <c r="Y80" i="71"/>
  <c r="U80" i="71"/>
  <c r="Q80" i="71"/>
  <c r="Z80" i="71"/>
  <c r="V80" i="71"/>
  <c r="R80" i="71"/>
  <c r="N80" i="71"/>
  <c r="J80" i="71"/>
  <c r="F80" i="71"/>
  <c r="M80" i="71"/>
  <c r="L80" i="71"/>
  <c r="X80" i="71"/>
  <c r="K80" i="71"/>
  <c r="W80" i="71"/>
  <c r="O80" i="71"/>
  <c r="I80" i="71"/>
  <c r="D80" i="71"/>
  <c r="T80" i="71"/>
  <c r="H80" i="71"/>
  <c r="C80" i="71"/>
  <c r="S80" i="71"/>
  <c r="G80" i="71"/>
  <c r="P80" i="71"/>
  <c r="E80" i="71"/>
  <c r="U81" i="71"/>
  <c r="Q81" i="71"/>
  <c r="M81" i="71"/>
  <c r="I81" i="71"/>
  <c r="E81" i="71"/>
  <c r="V81" i="71"/>
  <c r="R81" i="71"/>
  <c r="N81" i="71"/>
  <c r="J81" i="71"/>
  <c r="F81" i="71"/>
  <c r="L81" i="71"/>
  <c r="S81" i="71"/>
  <c r="C81" i="71"/>
  <c r="P81" i="71"/>
  <c r="O81" i="71"/>
  <c r="G81" i="71"/>
  <c r="T81" i="71"/>
  <c r="D81" i="71"/>
  <c r="K81" i="71"/>
  <c r="H81" i="71"/>
  <c r="Q82" i="71"/>
  <c r="M82" i="71"/>
  <c r="I82" i="71"/>
  <c r="E82" i="71"/>
  <c r="R82" i="71"/>
  <c r="N82" i="71"/>
  <c r="J82" i="71"/>
  <c r="F82" i="71"/>
  <c r="O82" i="71"/>
  <c r="K82" i="71"/>
  <c r="C82" i="71"/>
  <c r="P82" i="71"/>
  <c r="H82" i="71"/>
  <c r="G82" i="71"/>
  <c r="L82" i="71"/>
  <c r="D82" i="71"/>
  <c r="M83" i="71"/>
  <c r="I83" i="71"/>
  <c r="E83" i="71"/>
  <c r="N83" i="71"/>
  <c r="J83" i="71"/>
  <c r="F83" i="71"/>
  <c r="D83" i="71"/>
  <c r="K83" i="71"/>
  <c r="C83" i="71"/>
  <c r="H83" i="71"/>
  <c r="G83" i="71"/>
  <c r="L83" i="71"/>
  <c r="I84" i="71"/>
  <c r="E84" i="71"/>
  <c r="J84" i="71"/>
  <c r="F84" i="71"/>
  <c r="D84" i="71"/>
  <c r="C84" i="71"/>
  <c r="G84" i="71"/>
  <c r="H84" i="71"/>
  <c r="L19" i="23"/>
  <c r="M8" i="23"/>
  <c r="K10" i="23"/>
  <c r="T81" i="23"/>
  <c r="U82" i="23"/>
  <c r="V83" i="23"/>
  <c r="W84" i="23"/>
  <c r="T85" i="23"/>
  <c r="U86" i="23"/>
  <c r="V87" i="23"/>
  <c r="W88" i="23"/>
  <c r="T89" i="23"/>
  <c r="U90" i="23"/>
  <c r="V91" i="23"/>
  <c r="W92" i="23"/>
  <c r="T93" i="23"/>
  <c r="U94" i="23"/>
  <c r="W96" i="23"/>
  <c r="T97" i="23"/>
  <c r="U98" i="23"/>
  <c r="V99" i="23"/>
  <c r="N9" i="23"/>
  <c r="O11" i="23"/>
  <c r="M16" i="23"/>
  <c r="K22" i="23"/>
  <c r="M24" i="23"/>
  <c r="V10" i="1"/>
  <c r="AB10" i="1" s="1"/>
  <c r="AH10" i="1" s="1"/>
  <c r="AA30" i="23"/>
  <c r="S30" i="23"/>
  <c r="T31" i="23"/>
  <c r="AB31" i="23"/>
  <c r="AC32" i="23"/>
  <c r="U32" i="23"/>
  <c r="V33" i="23"/>
  <c r="AD33" i="23"/>
  <c r="AE34" i="23"/>
  <c r="W34" i="23"/>
  <c r="AA38" i="23"/>
  <c r="S38" i="23"/>
  <c r="T39" i="23"/>
  <c r="AB39" i="23"/>
  <c r="U40" i="23"/>
  <c r="AC40" i="23"/>
  <c r="AD41" i="23"/>
  <c r="V41" i="23"/>
  <c r="AE42" i="23"/>
  <c r="W42" i="23"/>
  <c r="AE46" i="23"/>
  <c r="W46" i="23"/>
  <c r="AC48" i="23"/>
  <c r="U48" i="23"/>
  <c r="V49" i="23"/>
  <c r="AD49" i="23"/>
  <c r="S83" i="23"/>
  <c r="S87" i="23"/>
  <c r="S102" i="23"/>
  <c r="S95" i="23"/>
  <c r="AJ30" i="23"/>
  <c r="AI37" i="23"/>
  <c r="AI45" i="23"/>
  <c r="M30" i="23"/>
  <c r="E30" i="23"/>
  <c r="N31" i="23"/>
  <c r="F31" i="23"/>
  <c r="O32" i="23"/>
  <c r="G32" i="23"/>
  <c r="K36" i="23"/>
  <c r="C36" i="23"/>
  <c r="K40" i="23"/>
  <c r="C40" i="23"/>
  <c r="L41" i="23"/>
  <c r="D41" i="23"/>
  <c r="M42" i="23"/>
  <c r="E42" i="23"/>
  <c r="N43" i="23"/>
  <c r="F43" i="23"/>
  <c r="O44" i="23"/>
  <c r="G44" i="23"/>
  <c r="L45" i="23"/>
  <c r="D45" i="23"/>
  <c r="M46" i="23"/>
  <c r="E46" i="23"/>
  <c r="N47" i="23"/>
  <c r="F47" i="23"/>
  <c r="O48" i="23"/>
  <c r="G48" i="23"/>
  <c r="C82" i="23"/>
  <c r="K82" i="23"/>
  <c r="D83" i="23"/>
  <c r="L83" i="23"/>
  <c r="E84" i="23"/>
  <c r="M84" i="23"/>
  <c r="F85" i="23"/>
  <c r="N85" i="23"/>
  <c r="G86" i="23"/>
  <c r="O86" i="23"/>
  <c r="D87" i="23"/>
  <c r="L87" i="23"/>
  <c r="E88" i="23"/>
  <c r="M88" i="23"/>
  <c r="F89" i="23"/>
  <c r="N89" i="23"/>
  <c r="D91" i="23"/>
  <c r="L91" i="23"/>
  <c r="E92" i="23"/>
  <c r="M92" i="23"/>
  <c r="F93" i="23"/>
  <c r="N93" i="23"/>
  <c r="G94" i="23"/>
  <c r="O94" i="23"/>
  <c r="K98" i="23"/>
  <c r="C98" i="23"/>
  <c r="D99" i="23"/>
  <c r="L99" i="23"/>
  <c r="R9" i="1"/>
  <c r="X9" i="1" s="1"/>
  <c r="AD9" i="1" s="1"/>
  <c r="R17" i="1"/>
  <c r="X17" i="1" s="1"/>
  <c r="AD17" i="1" s="1"/>
  <c r="R25" i="1"/>
  <c r="X25" i="1" s="1"/>
  <c r="AD25" i="1" s="1"/>
  <c r="T30" i="23"/>
  <c r="AB30" i="23"/>
  <c r="AC31" i="23"/>
  <c r="U31" i="23"/>
  <c r="AD32" i="23"/>
  <c r="V32" i="23"/>
  <c r="AE33" i="23"/>
  <c r="W33" i="23"/>
  <c r="AC35" i="23"/>
  <c r="U35" i="23"/>
  <c r="V36" i="23"/>
  <c r="AD36" i="23"/>
  <c r="AE37" i="23"/>
  <c r="W37" i="23"/>
  <c r="T38" i="23"/>
  <c r="AB38" i="23"/>
  <c r="AC39" i="23"/>
  <c r="U39" i="23"/>
  <c r="AA41" i="23"/>
  <c r="S41" i="23"/>
  <c r="T42" i="23"/>
  <c r="AB42" i="23"/>
  <c r="U43" i="23"/>
  <c r="AC43" i="23"/>
  <c r="S45" i="23"/>
  <c r="AA45" i="23"/>
  <c r="AB46" i="23"/>
  <c r="T46" i="23"/>
  <c r="AC47" i="23"/>
  <c r="U47" i="23"/>
  <c r="V48" i="23"/>
  <c r="AD48" i="23"/>
  <c r="W49" i="23"/>
  <c r="AE49" i="23"/>
  <c r="U80" i="23"/>
  <c r="V81" i="23"/>
  <c r="W82" i="23"/>
  <c r="S86" i="23"/>
  <c r="T87" i="23"/>
  <c r="U88" i="23"/>
  <c r="V89" i="23"/>
  <c r="W90" i="23"/>
  <c r="U92" i="23"/>
  <c r="W94" i="23"/>
  <c r="T102" i="23"/>
  <c r="T95" i="23"/>
  <c r="U96" i="23"/>
  <c r="V97" i="23"/>
  <c r="W98" i="23"/>
  <c r="AI32" i="23"/>
  <c r="AI36" i="23"/>
  <c r="AI48" i="23"/>
  <c r="K31" i="23"/>
  <c r="C31" i="23"/>
  <c r="L32" i="23"/>
  <c r="D32" i="23"/>
  <c r="M33" i="23"/>
  <c r="E33" i="23"/>
  <c r="N34" i="23"/>
  <c r="F34" i="23"/>
  <c r="O35" i="23"/>
  <c r="G35" i="23"/>
  <c r="K39" i="23"/>
  <c r="C39" i="23"/>
  <c r="L40" i="23"/>
  <c r="D40" i="23"/>
  <c r="M41" i="23"/>
  <c r="E41" i="23"/>
  <c r="N42" i="23"/>
  <c r="F42" i="23"/>
  <c r="O43" i="23"/>
  <c r="G43" i="23"/>
  <c r="K47" i="23"/>
  <c r="C47" i="23"/>
  <c r="L48" i="23"/>
  <c r="D48" i="23"/>
  <c r="M49" i="23"/>
  <c r="E49" i="23"/>
  <c r="R14" i="1"/>
  <c r="X14" i="1" s="1"/>
  <c r="AD14" i="1" s="1"/>
  <c r="R18" i="1"/>
  <c r="X18" i="1" s="1"/>
  <c r="AD18" i="1" s="1"/>
  <c r="V22" i="1"/>
  <c r="AB22" i="1" s="1"/>
  <c r="AH22" i="1" s="1"/>
  <c r="AE30" i="23"/>
  <c r="W30" i="23"/>
  <c r="AA34" i="23"/>
  <c r="S34" i="23"/>
  <c r="T35" i="23"/>
  <c r="AB35" i="23"/>
  <c r="AC36" i="23"/>
  <c r="U36" i="23"/>
  <c r="V37" i="23"/>
  <c r="AD37" i="23"/>
  <c r="W38" i="23"/>
  <c r="AE38" i="23"/>
  <c r="AA42" i="23"/>
  <c r="S42" i="23"/>
  <c r="T43" i="23"/>
  <c r="AB43" i="23"/>
  <c r="AC44" i="23"/>
  <c r="U44" i="23"/>
  <c r="V45" i="23"/>
  <c r="AD45" i="23"/>
  <c r="AA46" i="23"/>
  <c r="S46" i="23"/>
  <c r="T47" i="23"/>
  <c r="AB47" i="23"/>
  <c r="T80" i="23"/>
  <c r="S91" i="23"/>
  <c r="W102" i="23"/>
  <c r="W95" i="23"/>
  <c r="S99" i="23"/>
  <c r="AI33" i="23"/>
  <c r="AI41" i="23"/>
  <c r="AI49" i="23"/>
  <c r="K32" i="23"/>
  <c r="C32" i="23"/>
  <c r="L33" i="23"/>
  <c r="D33" i="23"/>
  <c r="M34" i="23"/>
  <c r="E34" i="23"/>
  <c r="N35" i="23"/>
  <c r="F35" i="23"/>
  <c r="O36" i="23"/>
  <c r="G36" i="23"/>
  <c r="L37" i="23"/>
  <c r="D37" i="23"/>
  <c r="M38" i="23"/>
  <c r="E38" i="23"/>
  <c r="N39" i="23"/>
  <c r="F39" i="23"/>
  <c r="O40" i="23"/>
  <c r="G40" i="23"/>
  <c r="K44" i="23"/>
  <c r="C44" i="23"/>
  <c r="K48" i="23"/>
  <c r="C48" i="23"/>
  <c r="L49" i="23"/>
  <c r="D49" i="23"/>
  <c r="E80" i="23"/>
  <c r="M80" i="23"/>
  <c r="F81" i="23"/>
  <c r="N81" i="23"/>
  <c r="G82" i="23"/>
  <c r="O82" i="23"/>
  <c r="C86" i="23"/>
  <c r="K86" i="23"/>
  <c r="C90" i="23"/>
  <c r="K90" i="23"/>
  <c r="G90" i="23"/>
  <c r="O90" i="23"/>
  <c r="C94" i="23"/>
  <c r="K94" i="23"/>
  <c r="D95" i="23"/>
  <c r="L95" i="23"/>
  <c r="E96" i="23"/>
  <c r="M96" i="23"/>
  <c r="F97" i="23"/>
  <c r="N97" i="23"/>
  <c r="G98" i="23"/>
  <c r="O98" i="23"/>
  <c r="R13" i="1"/>
  <c r="X13" i="1" s="1"/>
  <c r="AD13" i="1" s="1"/>
  <c r="V21" i="1"/>
  <c r="AB21" i="1" s="1"/>
  <c r="AH21" i="1" s="1"/>
  <c r="AA33" i="23"/>
  <c r="S33" i="23"/>
  <c r="AB34" i="23"/>
  <c r="T34" i="23"/>
  <c r="AA37" i="23"/>
  <c r="S37" i="23"/>
  <c r="AD40" i="23"/>
  <c r="V40" i="23"/>
  <c r="W41" i="23"/>
  <c r="AE41" i="23"/>
  <c r="AD44" i="23"/>
  <c r="V44" i="23"/>
  <c r="AE45" i="23"/>
  <c r="W45" i="23"/>
  <c r="AA49" i="23"/>
  <c r="S49" i="23"/>
  <c r="S82" i="23"/>
  <c r="T83" i="23"/>
  <c r="U84" i="23"/>
  <c r="V85" i="23"/>
  <c r="W86" i="23"/>
  <c r="S90" i="23"/>
  <c r="T91" i="23"/>
  <c r="V93" i="23"/>
  <c r="S94" i="23"/>
  <c r="S98" i="23"/>
  <c r="T99" i="23"/>
  <c r="AK30" i="23"/>
  <c r="AI40" i="23"/>
  <c r="AI44" i="23"/>
  <c r="N30" i="23"/>
  <c r="F30" i="23"/>
  <c r="O31" i="23"/>
  <c r="G31" i="23"/>
  <c r="K35" i="23"/>
  <c r="C35" i="23"/>
  <c r="L36" i="23"/>
  <c r="D36" i="23"/>
  <c r="M37" i="23"/>
  <c r="E37" i="23"/>
  <c r="N38" i="23"/>
  <c r="F38" i="23"/>
  <c r="O39" i="23"/>
  <c r="G39" i="23"/>
  <c r="K43" i="23"/>
  <c r="C43" i="23"/>
  <c r="L44" i="23"/>
  <c r="D44" i="23"/>
  <c r="M45" i="23"/>
  <c r="E45" i="23"/>
  <c r="N46" i="23"/>
  <c r="F46" i="23"/>
  <c r="O47" i="23"/>
  <c r="G47" i="23"/>
  <c r="C81" i="23"/>
  <c r="K81" i="23"/>
  <c r="D82" i="23"/>
  <c r="L82" i="23"/>
  <c r="E83" i="23"/>
  <c r="M83" i="23"/>
  <c r="F84" i="23"/>
  <c r="N84" i="23"/>
  <c r="G85" i="23"/>
  <c r="O85" i="23"/>
  <c r="F88" i="23"/>
  <c r="N88" i="23"/>
  <c r="G89" i="23"/>
  <c r="O89" i="23"/>
  <c r="C93" i="23"/>
  <c r="K93" i="23"/>
  <c r="D94" i="23"/>
  <c r="L94" i="23"/>
  <c r="E95" i="23"/>
  <c r="M95" i="23"/>
  <c r="F96" i="23"/>
  <c r="N96" i="23"/>
  <c r="G97" i="23"/>
  <c r="O97" i="23"/>
  <c r="E99" i="23"/>
  <c r="M99" i="23"/>
  <c r="T8" i="1"/>
  <c r="Z8" i="1" s="1"/>
  <c r="AF8" i="1" s="1"/>
  <c r="U12" i="1"/>
  <c r="AA12" i="1" s="1"/>
  <c r="AG12" i="1" s="1"/>
  <c r="R16" i="1"/>
  <c r="X16" i="1" s="1"/>
  <c r="AD16" i="1" s="1"/>
  <c r="V20" i="1"/>
  <c r="AB20" i="1" s="1"/>
  <c r="AH20" i="1" s="1"/>
  <c r="T24" i="1"/>
  <c r="Z24" i="1" s="1"/>
  <c r="AF24" i="1" s="1"/>
  <c r="U30" i="23"/>
  <c r="AC30" i="23"/>
  <c r="AD31" i="23"/>
  <c r="V31" i="23"/>
  <c r="S32" i="23"/>
  <c r="AA32" i="23"/>
  <c r="W32" i="23"/>
  <c r="AE32" i="23"/>
  <c r="AB33" i="23"/>
  <c r="T33" i="23"/>
  <c r="U34" i="23"/>
  <c r="AC34" i="23"/>
  <c r="AD35" i="23"/>
  <c r="V35" i="23"/>
  <c r="S36" i="23"/>
  <c r="AA36" i="23"/>
  <c r="W36" i="23"/>
  <c r="AE36" i="23"/>
  <c r="T37" i="23"/>
  <c r="AB37" i="23"/>
  <c r="U38" i="23"/>
  <c r="AC38" i="23"/>
  <c r="AD39" i="23"/>
  <c r="V39" i="23"/>
  <c r="S40" i="23"/>
  <c r="AA40" i="23"/>
  <c r="W40" i="23"/>
  <c r="AE40" i="23"/>
  <c r="AB41" i="23"/>
  <c r="T41" i="23"/>
  <c r="U42" i="23"/>
  <c r="AC42" i="23"/>
  <c r="AD43" i="23"/>
  <c r="V43" i="23"/>
  <c r="S44" i="23"/>
  <c r="AA44" i="23"/>
  <c r="W44" i="23"/>
  <c r="AE44" i="23"/>
  <c r="AB45" i="23"/>
  <c r="T45" i="23"/>
  <c r="U46" i="23"/>
  <c r="AC46" i="23"/>
  <c r="AD47" i="23"/>
  <c r="V47" i="23"/>
  <c r="S48" i="23"/>
  <c r="AA48" i="23"/>
  <c r="W48" i="23"/>
  <c r="AE48" i="23"/>
  <c r="AB49" i="23"/>
  <c r="T49" i="23"/>
  <c r="V80" i="23"/>
  <c r="S81" i="23"/>
  <c r="W81" i="23"/>
  <c r="T82" i="23"/>
  <c r="U83" i="23"/>
  <c r="V84" i="23"/>
  <c r="S85" i="23"/>
  <c r="W85" i="23"/>
  <c r="T86" i="23"/>
  <c r="U87" i="23"/>
  <c r="V88" i="23"/>
  <c r="S89" i="23"/>
  <c r="W89" i="23"/>
  <c r="T90" i="23"/>
  <c r="U91" i="23"/>
  <c r="V92" i="23"/>
  <c r="S93" i="23"/>
  <c r="W93" i="23"/>
  <c r="T94" i="23"/>
  <c r="U102" i="23"/>
  <c r="U95" i="23"/>
  <c r="V96" i="23"/>
  <c r="S97" i="23"/>
  <c r="W97" i="23"/>
  <c r="T98" i="23"/>
  <c r="U99" i="23"/>
  <c r="AL30" i="23"/>
  <c r="AI31" i="23"/>
  <c r="AM31" i="23"/>
  <c r="AJ32" i="23"/>
  <c r="AK33" i="23"/>
  <c r="AL34" i="23"/>
  <c r="AI35" i="23"/>
  <c r="AM35" i="23"/>
  <c r="AJ36" i="23"/>
  <c r="AK37" i="23"/>
  <c r="AL38" i="23"/>
  <c r="AI39" i="23"/>
  <c r="AM39" i="23"/>
  <c r="AJ40" i="23"/>
  <c r="AK41" i="23"/>
  <c r="AL42" i="23"/>
  <c r="AI43" i="23"/>
  <c r="AM43" i="23"/>
  <c r="AJ44" i="23"/>
  <c r="AK45" i="23"/>
  <c r="AL46" i="23"/>
  <c r="AI47" i="23"/>
  <c r="AM47" i="23"/>
  <c r="AJ48" i="23"/>
  <c r="AK49" i="23"/>
  <c r="K30" i="23"/>
  <c r="C30" i="23"/>
  <c r="O30" i="23"/>
  <c r="G30" i="23"/>
  <c r="L31" i="23"/>
  <c r="D31" i="23"/>
  <c r="M32" i="23"/>
  <c r="E32" i="23"/>
  <c r="N33" i="23"/>
  <c r="F33" i="23"/>
  <c r="K34" i="23"/>
  <c r="C34" i="23"/>
  <c r="O34" i="23"/>
  <c r="G34" i="23"/>
  <c r="L35" i="23"/>
  <c r="D35" i="23"/>
  <c r="M36" i="23"/>
  <c r="E36" i="23"/>
  <c r="N37" i="23"/>
  <c r="F37" i="23"/>
  <c r="K38" i="23"/>
  <c r="C38" i="23"/>
  <c r="O38" i="23"/>
  <c r="G38" i="23"/>
  <c r="L39" i="23"/>
  <c r="D39" i="23"/>
  <c r="M40" i="23"/>
  <c r="E40" i="23"/>
  <c r="N41" i="23"/>
  <c r="F41" i="23"/>
  <c r="K42" i="23"/>
  <c r="C42" i="23"/>
  <c r="O42" i="23"/>
  <c r="G42" i="23"/>
  <c r="L43" i="23"/>
  <c r="D43" i="23"/>
  <c r="M44" i="23"/>
  <c r="E44" i="23"/>
  <c r="N45" i="23"/>
  <c r="F45" i="23"/>
  <c r="K46" i="23"/>
  <c r="C46" i="23"/>
  <c r="O46" i="23"/>
  <c r="G46" i="23"/>
  <c r="L47" i="23"/>
  <c r="D47" i="23"/>
  <c r="M48" i="23"/>
  <c r="E48" i="23"/>
  <c r="N49" i="23"/>
  <c r="F49" i="23"/>
  <c r="C80" i="23"/>
  <c r="K80" i="23"/>
  <c r="G80" i="23"/>
  <c r="O80" i="23"/>
  <c r="D81" i="23"/>
  <c r="L81" i="23"/>
  <c r="E82" i="23"/>
  <c r="M82" i="23"/>
  <c r="F83" i="23"/>
  <c r="N83" i="23"/>
  <c r="C84" i="23"/>
  <c r="K84" i="23"/>
  <c r="G84" i="23"/>
  <c r="O84" i="23"/>
  <c r="D85" i="23"/>
  <c r="L85" i="23"/>
  <c r="E86" i="23"/>
  <c r="M86" i="23"/>
  <c r="F87" i="23"/>
  <c r="N87" i="23"/>
  <c r="C88" i="23"/>
  <c r="K88" i="23"/>
  <c r="G88" i="23"/>
  <c r="O88" i="23"/>
  <c r="D89" i="23"/>
  <c r="L89" i="23"/>
  <c r="E90" i="23"/>
  <c r="M90" i="23"/>
  <c r="F91" i="23"/>
  <c r="N91" i="23"/>
  <c r="C92" i="23"/>
  <c r="K92" i="23"/>
  <c r="G92" i="23"/>
  <c r="O92" i="23"/>
  <c r="D93" i="23"/>
  <c r="L93" i="23"/>
  <c r="E94" i="23"/>
  <c r="M94" i="23"/>
  <c r="F95" i="23"/>
  <c r="N95" i="23"/>
  <c r="C96" i="23"/>
  <c r="K96" i="23"/>
  <c r="G96" i="23"/>
  <c r="O96" i="23"/>
  <c r="D97" i="23"/>
  <c r="L97" i="23"/>
  <c r="M98" i="23"/>
  <c r="E98" i="23"/>
  <c r="N99" i="23"/>
  <c r="F99" i="23"/>
  <c r="F80" i="23"/>
  <c r="N80" i="23"/>
  <c r="G81" i="23"/>
  <c r="O81" i="23"/>
  <c r="C85" i="23"/>
  <c r="K85" i="23"/>
  <c r="D86" i="23"/>
  <c r="L86" i="23"/>
  <c r="E87" i="23"/>
  <c r="M87" i="23"/>
  <c r="C89" i="23"/>
  <c r="K89" i="23"/>
  <c r="D90" i="23"/>
  <c r="L90" i="23"/>
  <c r="E91" i="23"/>
  <c r="M91" i="23"/>
  <c r="F92" i="23"/>
  <c r="N92" i="23"/>
  <c r="G93" i="23"/>
  <c r="O93" i="23"/>
  <c r="C97" i="23"/>
  <c r="K97" i="23"/>
  <c r="L98" i="23"/>
  <c r="D98" i="23"/>
  <c r="S7" i="1"/>
  <c r="Y7" i="1" s="1"/>
  <c r="AE7" i="1" s="1"/>
  <c r="S11" i="1"/>
  <c r="Y11" i="1" s="1"/>
  <c r="AE11" i="1" s="1"/>
  <c r="V15" i="1"/>
  <c r="AB15" i="1" s="1"/>
  <c r="AH15" i="1" s="1"/>
  <c r="Q19" i="1"/>
  <c r="S23" i="1"/>
  <c r="Y23" i="1" s="1"/>
  <c r="AE23" i="1" s="1"/>
  <c r="V30" i="23"/>
  <c r="AD30" i="23"/>
  <c r="AA31" i="23"/>
  <c r="S31" i="23"/>
  <c r="W31" i="23"/>
  <c r="AE31" i="23"/>
  <c r="AB32" i="23"/>
  <c r="T32" i="23"/>
  <c r="U33" i="23"/>
  <c r="AC33" i="23"/>
  <c r="AD34" i="23"/>
  <c r="V34" i="23"/>
  <c r="S35" i="23"/>
  <c r="AA35" i="23"/>
  <c r="AE35" i="23"/>
  <c r="W35" i="23"/>
  <c r="AB36" i="23"/>
  <c r="T36" i="23"/>
  <c r="AC37" i="23"/>
  <c r="U37" i="23"/>
  <c r="AD38" i="23"/>
  <c r="V38" i="23"/>
  <c r="AA39" i="23"/>
  <c r="S39" i="23"/>
  <c r="W39" i="23"/>
  <c r="AE39" i="23"/>
  <c r="AB40" i="23"/>
  <c r="T40" i="23"/>
  <c r="U41" i="23"/>
  <c r="AC41" i="23"/>
  <c r="AD42" i="23"/>
  <c r="V42" i="23"/>
  <c r="AA43" i="23"/>
  <c r="S43" i="23"/>
  <c r="W43" i="23"/>
  <c r="AE43" i="23"/>
  <c r="AB44" i="23"/>
  <c r="T44" i="23"/>
  <c r="U45" i="23"/>
  <c r="AC45" i="23"/>
  <c r="V46" i="23"/>
  <c r="AD46" i="23"/>
  <c r="S47" i="23"/>
  <c r="AA47" i="23"/>
  <c r="AE47" i="23"/>
  <c r="W47" i="23"/>
  <c r="T48" i="23"/>
  <c r="AB48" i="23"/>
  <c r="AC49" i="23"/>
  <c r="U49" i="23"/>
  <c r="S80" i="23"/>
  <c r="W80" i="23"/>
  <c r="S84" i="23"/>
  <c r="S88" i="23"/>
  <c r="S92" i="23"/>
  <c r="V102" i="23"/>
  <c r="V95" i="23"/>
  <c r="S96" i="23"/>
  <c r="AI30" i="23"/>
  <c r="AM30" i="23"/>
  <c r="AJ31" i="23"/>
  <c r="AK32" i="23"/>
  <c r="AL33" i="23"/>
  <c r="AI34" i="23"/>
  <c r="AM34" i="23"/>
  <c r="AJ35" i="23"/>
  <c r="AK36" i="23"/>
  <c r="AL37" i="23"/>
  <c r="AI38" i="23"/>
  <c r="AM38" i="23"/>
  <c r="AJ39" i="23"/>
  <c r="AK40" i="23"/>
  <c r="AL41" i="23"/>
  <c r="AI42" i="23"/>
  <c r="AM42" i="23"/>
  <c r="AJ43" i="23"/>
  <c r="AK44" i="23"/>
  <c r="AL45" i="23"/>
  <c r="AI46" i="23"/>
  <c r="AM46" i="23"/>
  <c r="AJ47" i="23"/>
  <c r="AK48" i="23"/>
  <c r="AL49" i="23"/>
  <c r="L30" i="23"/>
  <c r="D30" i="23"/>
  <c r="M31" i="23"/>
  <c r="E31" i="23"/>
  <c r="N32" i="23"/>
  <c r="F32" i="23"/>
  <c r="K33" i="23"/>
  <c r="C33" i="23"/>
  <c r="O33" i="23"/>
  <c r="G33" i="23"/>
  <c r="L34" i="23"/>
  <c r="D34" i="23"/>
  <c r="M35" i="23"/>
  <c r="E35" i="23"/>
  <c r="N36" i="23"/>
  <c r="F36" i="23"/>
  <c r="K37" i="23"/>
  <c r="C37" i="23"/>
  <c r="O37" i="23"/>
  <c r="G37" i="23"/>
  <c r="L38" i="23"/>
  <c r="D38" i="23"/>
  <c r="M39" i="23"/>
  <c r="E39" i="23"/>
  <c r="N40" i="23"/>
  <c r="F40" i="23"/>
  <c r="K41" i="23"/>
  <c r="C41" i="23"/>
  <c r="O41" i="23"/>
  <c r="G41" i="23"/>
  <c r="L42" i="23"/>
  <c r="D42" i="23"/>
  <c r="M43" i="23"/>
  <c r="E43" i="23"/>
  <c r="N44" i="23"/>
  <c r="F44" i="23"/>
  <c r="K45" i="23"/>
  <c r="C45" i="23"/>
  <c r="O45" i="23"/>
  <c r="G45" i="23"/>
  <c r="L46" i="23"/>
  <c r="D46" i="23"/>
  <c r="M47" i="23"/>
  <c r="E47" i="23"/>
  <c r="N48" i="23"/>
  <c r="F48" i="23"/>
  <c r="K49" i="23"/>
  <c r="C49" i="23"/>
  <c r="O49" i="23"/>
  <c r="G49" i="23"/>
  <c r="D80" i="23"/>
  <c r="L80" i="23"/>
  <c r="E81" i="23"/>
  <c r="M81" i="23"/>
  <c r="F82" i="23"/>
  <c r="N82" i="23"/>
  <c r="C83" i="23"/>
  <c r="K83" i="23"/>
  <c r="G83" i="23"/>
  <c r="O83" i="23"/>
  <c r="D84" i="23"/>
  <c r="L84" i="23"/>
  <c r="E85" i="23"/>
  <c r="M85" i="23"/>
  <c r="F86" i="23"/>
  <c r="N86" i="23"/>
  <c r="C87" i="23"/>
  <c r="K87" i="23"/>
  <c r="G87" i="23"/>
  <c r="O87" i="23"/>
  <c r="D88" i="23"/>
  <c r="L88" i="23"/>
  <c r="E89" i="23"/>
  <c r="M89" i="23"/>
  <c r="F90" i="23"/>
  <c r="N90" i="23"/>
  <c r="C91" i="23"/>
  <c r="K91" i="23"/>
  <c r="G91" i="23"/>
  <c r="O91" i="23"/>
  <c r="D92" i="23"/>
  <c r="L92" i="23"/>
  <c r="E93" i="23"/>
  <c r="M93" i="23"/>
  <c r="F94" i="23"/>
  <c r="N94" i="23"/>
  <c r="C95" i="23"/>
  <c r="K95" i="23"/>
  <c r="G95" i="23"/>
  <c r="O95" i="23"/>
  <c r="D96" i="23"/>
  <c r="L96" i="23"/>
  <c r="E97" i="23"/>
  <c r="M97" i="23"/>
  <c r="N98" i="23"/>
  <c r="F98" i="23"/>
  <c r="K99" i="23"/>
  <c r="C99" i="23"/>
  <c r="O99" i="23"/>
  <c r="G99" i="23"/>
  <c r="B12" i="1" l="1"/>
  <c r="B11" i="44"/>
  <c r="B11" i="5"/>
  <c r="B11" i="11"/>
  <c r="B11" i="20"/>
  <c r="B11" i="63"/>
  <c r="B11" i="3"/>
  <c r="B11" i="4"/>
  <c r="B11" i="9"/>
  <c r="B11" i="19"/>
  <c r="V25" i="1"/>
  <c r="AB25" i="1" s="1"/>
  <c r="AH25" i="1" s="1"/>
  <c r="S25" i="1"/>
  <c r="Y25" i="1" s="1"/>
  <c r="AE25" i="1" s="1"/>
  <c r="U25" i="1"/>
  <c r="AA25" i="1" s="1"/>
  <c r="AG25" i="1" s="1"/>
  <c r="D22" i="23"/>
  <c r="D6" i="23"/>
  <c r="G19" i="23"/>
  <c r="C12" i="23"/>
  <c r="C17" i="23"/>
  <c r="C8" i="23"/>
  <c r="C24" i="23"/>
  <c r="G9" i="23"/>
  <c r="C15" i="23"/>
  <c r="C13" i="23"/>
  <c r="G14" i="23"/>
  <c r="F11" i="23"/>
  <c r="D10" i="23"/>
  <c r="E23" i="23"/>
  <c r="E7" i="23"/>
  <c r="G20" i="23"/>
  <c r="G21" i="23"/>
  <c r="C16" i="23"/>
  <c r="M17" i="23"/>
  <c r="N6" i="23"/>
  <c r="N14" i="23"/>
  <c r="M9" i="23"/>
  <c r="U10" i="1"/>
  <c r="AA10" i="1" s="1"/>
  <c r="AG10" i="1" s="1"/>
  <c r="N12" i="23"/>
  <c r="L18" i="23"/>
  <c r="R15" i="1"/>
  <c r="X15" i="1" s="1"/>
  <c r="AD15" i="1" s="1"/>
  <c r="T25" i="1"/>
  <c r="Z25" i="1" s="1"/>
  <c r="AF25" i="1" s="1"/>
  <c r="Q24" i="1"/>
  <c r="Q25" i="1"/>
  <c r="T21" i="1"/>
  <c r="Z21" i="1" s="1"/>
  <c r="AF21" i="1" s="1"/>
  <c r="Q21" i="1"/>
  <c r="T10" i="1"/>
  <c r="Z10" i="1" s="1"/>
  <c r="AF10" i="1" s="1"/>
  <c r="S8" i="1"/>
  <c r="Y8" i="1" s="1"/>
  <c r="AE8" i="1" s="1"/>
  <c r="Q10" i="1"/>
  <c r="V19" i="1"/>
  <c r="AB19" i="1" s="1"/>
  <c r="AH19" i="1" s="1"/>
  <c r="R24" i="1"/>
  <c r="X24" i="1" s="1"/>
  <c r="AD24" i="1" s="1"/>
  <c r="R21" i="1"/>
  <c r="X21" i="1" s="1"/>
  <c r="AD21" i="1" s="1"/>
  <c r="S10" i="1"/>
  <c r="Y10" i="1" s="1"/>
  <c r="AE10" i="1" s="1"/>
  <c r="R23" i="1"/>
  <c r="X23" i="1" s="1"/>
  <c r="AD23" i="1" s="1"/>
  <c r="R19" i="1"/>
  <c r="X19" i="1" s="1"/>
  <c r="AD19" i="1" s="1"/>
  <c r="S13" i="1"/>
  <c r="Y13" i="1" s="1"/>
  <c r="AE13" i="1" s="1"/>
  <c r="T19" i="1"/>
  <c r="Z19" i="1" s="1"/>
  <c r="AF19" i="1" s="1"/>
  <c r="Q7" i="1"/>
  <c r="Q12" i="1"/>
  <c r="Q9" i="1"/>
  <c r="R10" i="1"/>
  <c r="X10" i="1" s="1"/>
  <c r="AD10" i="1" s="1"/>
  <c r="U7" i="1"/>
  <c r="AA7" i="1" s="1"/>
  <c r="AG7" i="1" s="1"/>
  <c r="S12" i="1"/>
  <c r="Y12" i="1" s="1"/>
  <c r="AE12" i="1" s="1"/>
  <c r="V7" i="1"/>
  <c r="AB7" i="1" s="1"/>
  <c r="AH7" i="1" s="1"/>
  <c r="R20" i="1"/>
  <c r="X20" i="1" s="1"/>
  <c r="AD20" i="1" s="1"/>
  <c r="V12" i="1"/>
  <c r="AB12" i="1" s="1"/>
  <c r="AH12" i="1" s="1"/>
  <c r="T7" i="1"/>
  <c r="Z7" i="1" s="1"/>
  <c r="AF7" i="1" s="1"/>
  <c r="F56" i="71"/>
  <c r="J55" i="71"/>
  <c r="J54" i="71"/>
  <c r="N53" i="71"/>
  <c r="V52" i="71"/>
  <c r="N52" i="71"/>
  <c r="Z51" i="71"/>
  <c r="R51" i="71"/>
  <c r="J51" i="71"/>
  <c r="R50" i="71"/>
  <c r="AL49" i="71"/>
  <c r="V49" i="71"/>
  <c r="N49" i="71"/>
  <c r="F49" i="71"/>
  <c r="AL48" i="71"/>
  <c r="V48" i="71"/>
  <c r="F48" i="71"/>
  <c r="E56" i="71"/>
  <c r="E54" i="71"/>
  <c r="M50" i="71"/>
  <c r="K24" i="23"/>
  <c r="M14" i="23"/>
  <c r="N11" i="23"/>
  <c r="O5" i="23"/>
  <c r="W51" i="71"/>
  <c r="G51" i="71"/>
  <c r="O50" i="71"/>
  <c r="AA48" i="71"/>
  <c r="L23" i="23"/>
  <c r="L24" i="23"/>
  <c r="L8" i="23"/>
  <c r="D56" i="71"/>
  <c r="L52" i="71"/>
  <c r="AJ48" i="71"/>
  <c r="L21" i="23"/>
  <c r="L13" i="23"/>
  <c r="O9" i="23"/>
  <c r="S9" i="1"/>
  <c r="Y9" i="1" s="1"/>
  <c r="AE9" i="1" s="1"/>
  <c r="V9" i="1"/>
  <c r="AB9" i="1" s="1"/>
  <c r="AH9" i="1" s="1"/>
  <c r="J50" i="71"/>
  <c r="AD48" i="71"/>
  <c r="N48" i="71"/>
  <c r="AG49" i="71"/>
  <c r="O8" i="23"/>
  <c r="D55" i="71"/>
  <c r="H53" i="71"/>
  <c r="L51" i="71"/>
  <c r="L50" i="71"/>
  <c r="G56" i="71"/>
  <c r="K55" i="71"/>
  <c r="K54" i="71"/>
  <c r="Q68" i="71"/>
  <c r="E68" i="71"/>
  <c r="L68" i="71"/>
  <c r="D68" i="71"/>
  <c r="R68" i="71"/>
  <c r="N68" i="71"/>
  <c r="J68" i="71"/>
  <c r="F68" i="71"/>
  <c r="M68" i="71"/>
  <c r="I68" i="71"/>
  <c r="P68" i="71"/>
  <c r="H68" i="71"/>
  <c r="O68" i="71"/>
  <c r="K68" i="71"/>
  <c r="G68" i="71"/>
  <c r="C68" i="71"/>
  <c r="C54" i="71"/>
  <c r="W52" i="71"/>
  <c r="O52" i="71"/>
  <c r="G52" i="71"/>
  <c r="S49" i="71"/>
  <c r="K49" i="71"/>
  <c r="S48" i="71"/>
  <c r="AF62" i="71"/>
  <c r="X62" i="71"/>
  <c r="L62" i="71"/>
  <c r="D62" i="71"/>
  <c r="AI62" i="71"/>
  <c r="W62" i="71"/>
  <c r="O62" i="71"/>
  <c r="G62" i="71"/>
  <c r="AL62" i="71"/>
  <c r="AD62" i="71"/>
  <c r="V62" i="71"/>
  <c r="N62" i="71"/>
  <c r="F62" i="71"/>
  <c r="AO62" i="71"/>
  <c r="AK62" i="71"/>
  <c r="AG62" i="71"/>
  <c r="AC62" i="71"/>
  <c r="Y62" i="71"/>
  <c r="U62" i="71"/>
  <c r="Q62" i="71"/>
  <c r="M62" i="71"/>
  <c r="I62" i="71"/>
  <c r="E62" i="71"/>
  <c r="AN62" i="71"/>
  <c r="AJ62" i="71"/>
  <c r="AB62" i="71"/>
  <c r="T62" i="71"/>
  <c r="P62" i="71"/>
  <c r="H62" i="71"/>
  <c r="AM62" i="71"/>
  <c r="AE62" i="71"/>
  <c r="AA62" i="71"/>
  <c r="S62" i="71"/>
  <c r="K62" i="71"/>
  <c r="C62" i="71"/>
  <c r="AP62" i="71"/>
  <c r="AH62" i="71"/>
  <c r="Z62" i="71"/>
  <c r="R62" i="71"/>
  <c r="J62" i="71"/>
  <c r="C48" i="71"/>
  <c r="O22" i="23"/>
  <c r="N20" i="23"/>
  <c r="K17" i="23"/>
  <c r="O14" i="23"/>
  <c r="N8" i="23"/>
  <c r="M7" i="23"/>
  <c r="M53" i="71"/>
  <c r="E52" i="71"/>
  <c r="AG50" i="71"/>
  <c r="Q50" i="71"/>
  <c r="AC48" i="71"/>
  <c r="D57" i="71"/>
  <c r="H55" i="71"/>
  <c r="H54" i="71"/>
  <c r="L53" i="71"/>
  <c r="T52" i="71"/>
  <c r="D52" i="71"/>
  <c r="P51" i="71"/>
  <c r="P50" i="71"/>
  <c r="AJ49" i="71"/>
  <c r="T49" i="71"/>
  <c r="D49" i="71"/>
  <c r="AB48" i="71"/>
  <c r="L48" i="71"/>
  <c r="S24" i="1"/>
  <c r="Y24" i="1" s="1"/>
  <c r="AE24" i="1" s="1"/>
  <c r="T9" i="1"/>
  <c r="Z9" i="1" s="1"/>
  <c r="AF9" i="1" s="1"/>
  <c r="U101" i="23"/>
  <c r="V24" i="1"/>
  <c r="AB24" i="1" s="1"/>
  <c r="AH24" i="1" s="1"/>
  <c r="T22" i="1"/>
  <c r="Z22" i="1" s="1"/>
  <c r="AF22" i="1" s="1"/>
  <c r="Q17" i="1"/>
  <c r="J56" i="71"/>
  <c r="N55" i="71"/>
  <c r="F55" i="71"/>
  <c r="N54" i="71"/>
  <c r="F54" i="71"/>
  <c r="R53" i="71"/>
  <c r="J53" i="71"/>
  <c r="Z52" i="71"/>
  <c r="R52" i="71"/>
  <c r="J52" i="71"/>
  <c r="AD51" i="71"/>
  <c r="V51" i="71"/>
  <c r="N51" i="71"/>
  <c r="F51" i="71"/>
  <c r="AD50" i="71"/>
  <c r="V50" i="71"/>
  <c r="N50" i="71"/>
  <c r="AH49" i="71"/>
  <c r="R49" i="71"/>
  <c r="AP48" i="71"/>
  <c r="AH48" i="71"/>
  <c r="R48" i="71"/>
  <c r="N10" i="23"/>
  <c r="E57" i="71"/>
  <c r="I54" i="71"/>
  <c r="Q53" i="71"/>
  <c r="Y52" i="71"/>
  <c r="I52" i="71"/>
  <c r="Q51" i="71"/>
  <c r="E51" i="71"/>
  <c r="U50" i="71"/>
  <c r="E50" i="71"/>
  <c r="Y49" i="71"/>
  <c r="I49" i="71"/>
  <c r="AG48" i="71"/>
  <c r="Q48" i="71"/>
  <c r="AB50" i="71"/>
  <c r="AN48" i="71"/>
  <c r="X48" i="71"/>
  <c r="H48" i="71"/>
  <c r="N23" i="23"/>
  <c r="K20" i="23"/>
  <c r="O17" i="23"/>
  <c r="K16" i="23"/>
  <c r="O13" i="23"/>
  <c r="K12" i="23"/>
  <c r="L9" i="23"/>
  <c r="L5" i="23"/>
  <c r="I69" i="71"/>
  <c r="L69" i="71"/>
  <c r="D69" i="71"/>
  <c r="N69" i="71"/>
  <c r="J69" i="71"/>
  <c r="F69" i="71"/>
  <c r="M69" i="71"/>
  <c r="E69" i="71"/>
  <c r="H69" i="71"/>
  <c r="K69" i="71"/>
  <c r="G69" i="71"/>
  <c r="C69" i="71"/>
  <c r="C55" i="71"/>
  <c r="O53" i="71"/>
  <c r="G53" i="71"/>
  <c r="S51" i="71"/>
  <c r="K51" i="71"/>
  <c r="U65" i="71"/>
  <c r="I65" i="71"/>
  <c r="AB65" i="71"/>
  <c r="T65" i="71"/>
  <c r="H65" i="71"/>
  <c r="S65" i="71"/>
  <c r="C65" i="71"/>
  <c r="AD65" i="71"/>
  <c r="Z65" i="71"/>
  <c r="V65" i="71"/>
  <c r="R65" i="71"/>
  <c r="N65" i="71"/>
  <c r="J65" i="71"/>
  <c r="F65" i="71"/>
  <c r="AC65" i="71"/>
  <c r="Y65" i="71"/>
  <c r="Q65" i="71"/>
  <c r="M65" i="71"/>
  <c r="E65" i="71"/>
  <c r="X65" i="71"/>
  <c r="P65" i="71"/>
  <c r="L65" i="71"/>
  <c r="D65" i="71"/>
  <c r="AA65" i="71"/>
  <c r="W65" i="71"/>
  <c r="O65" i="71"/>
  <c r="K65" i="71"/>
  <c r="G65" i="71"/>
  <c r="C51" i="71"/>
  <c r="AA50" i="71"/>
  <c r="S50" i="71"/>
  <c r="K50" i="71"/>
  <c r="AG64" i="71"/>
  <c r="U64" i="71"/>
  <c r="M64" i="71"/>
  <c r="AF64" i="71"/>
  <c r="X64" i="71"/>
  <c r="P64" i="71"/>
  <c r="H64" i="71"/>
  <c r="S64" i="71"/>
  <c r="K64" i="71"/>
  <c r="C64" i="71"/>
  <c r="AH64" i="71"/>
  <c r="AD64" i="71"/>
  <c r="Z64" i="71"/>
  <c r="V64" i="71"/>
  <c r="R64" i="71"/>
  <c r="N64" i="71"/>
  <c r="J64" i="71"/>
  <c r="F64" i="71"/>
  <c r="AC64" i="71"/>
  <c r="Y64" i="71"/>
  <c r="Q64" i="71"/>
  <c r="I64" i="71"/>
  <c r="E64" i="71"/>
  <c r="AB64" i="71"/>
  <c r="T64" i="71"/>
  <c r="L64" i="71"/>
  <c r="D64" i="71"/>
  <c r="AE64" i="71"/>
  <c r="AA64" i="71"/>
  <c r="W64" i="71"/>
  <c r="O64" i="71"/>
  <c r="G64" i="71"/>
  <c r="C50" i="71"/>
  <c r="W49" i="71"/>
  <c r="G49" i="71"/>
  <c r="AM48" i="71"/>
  <c r="AE48" i="71"/>
  <c r="W48" i="71"/>
  <c r="O48" i="71"/>
  <c r="G48" i="71"/>
  <c r="K14" i="23"/>
  <c r="M6" i="23"/>
  <c r="M55" i="71"/>
  <c r="AK49" i="71"/>
  <c r="U49" i="71"/>
  <c r="E49" i="71"/>
  <c r="O24" i="23"/>
  <c r="L20" i="23"/>
  <c r="O16" i="23"/>
  <c r="K11" i="23"/>
  <c r="AF50" i="71"/>
  <c r="O21" i="23"/>
  <c r="N19" i="23"/>
  <c r="N15" i="23"/>
  <c r="M10" i="23"/>
  <c r="K8" i="23"/>
  <c r="F57" i="71"/>
  <c r="V53" i="71"/>
  <c r="F53" i="71"/>
  <c r="F52" i="71"/>
  <c r="AH50" i="71"/>
  <c r="AD49" i="71"/>
  <c r="Q54" i="71"/>
  <c r="Q52" i="71"/>
  <c r="M51" i="71"/>
  <c r="AC50" i="71"/>
  <c r="Q49" i="71"/>
  <c r="AO48" i="71"/>
  <c r="Y48" i="71"/>
  <c r="I48" i="71"/>
  <c r="M18" i="23"/>
  <c r="S53" i="71"/>
  <c r="O51" i="71"/>
  <c r="AE50" i="71"/>
  <c r="W50" i="71"/>
  <c r="G50" i="71"/>
  <c r="AA49" i="71"/>
  <c r="AI48" i="71"/>
  <c r="K48" i="71"/>
  <c r="E53" i="71"/>
  <c r="I51" i="71"/>
  <c r="O20" i="23"/>
  <c r="K15" i="23"/>
  <c r="P54" i="71"/>
  <c r="L17" i="23"/>
  <c r="N7" i="23"/>
  <c r="U24" i="1"/>
  <c r="AA24" i="1" s="1"/>
  <c r="AG24" i="1" s="1"/>
  <c r="R54" i="71"/>
  <c r="Z50" i="71"/>
  <c r="N18" i="23"/>
  <c r="I53" i="71"/>
  <c r="Y51" i="71"/>
  <c r="K19" i="23"/>
  <c r="L12" i="23"/>
  <c r="H56" i="71"/>
  <c r="D54" i="71"/>
  <c r="P52" i="71"/>
  <c r="AB51" i="71"/>
  <c r="AF49" i="71"/>
  <c r="P49" i="71"/>
  <c r="E85" i="71"/>
  <c r="F85" i="71"/>
  <c r="D85" i="71"/>
  <c r="C85" i="71"/>
  <c r="AL77" i="71"/>
  <c r="AC77" i="71"/>
  <c r="Q77" i="71"/>
  <c r="I77" i="71"/>
  <c r="AJ77" i="71"/>
  <c r="AB77" i="71"/>
  <c r="T77" i="71"/>
  <c r="L77" i="71"/>
  <c r="D77" i="71"/>
  <c r="AE77" i="71"/>
  <c r="W77" i="71"/>
  <c r="O77" i="71"/>
  <c r="G77" i="71"/>
  <c r="AH77" i="71"/>
  <c r="AD77" i="71"/>
  <c r="Z77" i="71"/>
  <c r="V77" i="71"/>
  <c r="R77" i="71"/>
  <c r="N77" i="71"/>
  <c r="J77" i="71"/>
  <c r="F77" i="71"/>
  <c r="AK77" i="71"/>
  <c r="AG77" i="71"/>
  <c r="Y77" i="71"/>
  <c r="U77" i="71"/>
  <c r="M77" i="71"/>
  <c r="E77" i="71"/>
  <c r="AF77" i="71"/>
  <c r="X77" i="71"/>
  <c r="P77" i="71"/>
  <c r="H77" i="71"/>
  <c r="AI77" i="71"/>
  <c r="AA77" i="71"/>
  <c r="S77" i="71"/>
  <c r="K77" i="71"/>
  <c r="C77" i="71"/>
  <c r="AI49" i="71"/>
  <c r="AL63" i="71"/>
  <c r="AJ63" i="71"/>
  <c r="X63" i="71"/>
  <c r="L63" i="71"/>
  <c r="D63" i="71"/>
  <c r="AI63" i="71"/>
  <c r="AA63" i="71"/>
  <c r="AA119" i="71" s="1"/>
  <c r="S63" i="71"/>
  <c r="K63" i="71"/>
  <c r="C63" i="71"/>
  <c r="AD63" i="71"/>
  <c r="AD119" i="71" s="1"/>
  <c r="V63" i="71"/>
  <c r="V119" i="71" s="1"/>
  <c r="N63" i="71"/>
  <c r="F63" i="71"/>
  <c r="AK63" i="71"/>
  <c r="AG63" i="71"/>
  <c r="AG119" i="71" s="1"/>
  <c r="AC63" i="71"/>
  <c r="Y63" i="71"/>
  <c r="U63" i="71"/>
  <c r="Q63" i="71"/>
  <c r="M63" i="71"/>
  <c r="M119" i="71" s="1"/>
  <c r="I63" i="71"/>
  <c r="E63" i="71"/>
  <c r="E119" i="71" s="1"/>
  <c r="AF63" i="71"/>
  <c r="AB63" i="71"/>
  <c r="AB119" i="71" s="1"/>
  <c r="T63" i="71"/>
  <c r="T119" i="71" s="1"/>
  <c r="P63" i="71"/>
  <c r="H63" i="71"/>
  <c r="H119" i="71" s="1"/>
  <c r="AE63" i="71"/>
  <c r="AE119" i="71" s="1"/>
  <c r="W63" i="71"/>
  <c r="W119" i="71" s="1"/>
  <c r="O63" i="71"/>
  <c r="O119" i="71" s="1"/>
  <c r="G63" i="71"/>
  <c r="G119" i="71" s="1"/>
  <c r="AH63" i="71"/>
  <c r="AH119" i="71" s="1"/>
  <c r="Z63" i="71"/>
  <c r="R63" i="71"/>
  <c r="J63" i="71"/>
  <c r="C49" i="71"/>
  <c r="K21" i="23"/>
  <c r="O18" i="23"/>
  <c r="N16" i="23"/>
  <c r="M11" i="23"/>
  <c r="O7" i="23"/>
  <c r="M54" i="71"/>
  <c r="U52" i="71"/>
  <c r="U51" i="71"/>
  <c r="M48" i="71"/>
  <c r="V23" i="1"/>
  <c r="AB23" i="1" s="1"/>
  <c r="AH23" i="1" s="1"/>
  <c r="T17" i="1"/>
  <c r="Z17" i="1" s="1"/>
  <c r="AF17" i="1" s="1"/>
  <c r="Q8" i="1"/>
  <c r="V8" i="1"/>
  <c r="AB8" i="1" s="1"/>
  <c r="AH8" i="1" s="1"/>
  <c r="U8" i="1"/>
  <c r="AA8" i="1" s="1"/>
  <c r="AG8" i="1" s="1"/>
  <c r="R22" i="1"/>
  <c r="X22" i="1" s="1"/>
  <c r="AD22" i="1" s="1"/>
  <c r="U9" i="1"/>
  <c r="AA9" i="1" s="1"/>
  <c r="AG9" i="1" s="1"/>
  <c r="U20" i="1"/>
  <c r="AA20" i="1" s="1"/>
  <c r="AG20" i="1" s="1"/>
  <c r="F50" i="71"/>
  <c r="Z49" i="71"/>
  <c r="J49" i="71"/>
  <c r="Z48" i="71"/>
  <c r="J48" i="71"/>
  <c r="M21" i="23"/>
  <c r="I55" i="71"/>
  <c r="K23" i="23"/>
  <c r="L16" i="23"/>
  <c r="O12" i="23"/>
  <c r="K7" i="23"/>
  <c r="L55" i="71"/>
  <c r="L54" i="71"/>
  <c r="P53" i="71"/>
  <c r="X52" i="71"/>
  <c r="H52" i="71"/>
  <c r="T51" i="71"/>
  <c r="D51" i="71"/>
  <c r="T50" i="71"/>
  <c r="D50" i="71"/>
  <c r="X49" i="71"/>
  <c r="H49" i="71"/>
  <c r="AF48" i="71"/>
  <c r="P48" i="71"/>
  <c r="F71" i="71"/>
  <c r="E71" i="71"/>
  <c r="E127" i="71" s="1"/>
  <c r="D71" i="71"/>
  <c r="D127" i="71" s="1"/>
  <c r="C71" i="71"/>
  <c r="C57" i="71"/>
  <c r="I70" i="71"/>
  <c r="H70" i="71"/>
  <c r="J70" i="71"/>
  <c r="F70" i="71"/>
  <c r="E70" i="71"/>
  <c r="D70" i="71"/>
  <c r="G70" i="71"/>
  <c r="C70" i="71"/>
  <c r="C56" i="71"/>
  <c r="G55" i="71"/>
  <c r="O54" i="71"/>
  <c r="G54" i="71"/>
  <c r="K53" i="71"/>
  <c r="M67" i="71"/>
  <c r="P67" i="71"/>
  <c r="H67" i="71"/>
  <c r="V67" i="71"/>
  <c r="R67" i="71"/>
  <c r="N67" i="71"/>
  <c r="J67" i="71"/>
  <c r="F67" i="71"/>
  <c r="U67" i="71"/>
  <c r="Q67" i="71"/>
  <c r="I67" i="71"/>
  <c r="E67" i="71"/>
  <c r="T67" i="71"/>
  <c r="L67" i="71"/>
  <c r="D67" i="71"/>
  <c r="S67" i="71"/>
  <c r="O67" i="71"/>
  <c r="K67" i="71"/>
  <c r="G67" i="71"/>
  <c r="C67" i="71"/>
  <c r="C53" i="71"/>
  <c r="S52" i="71"/>
  <c r="K52" i="71"/>
  <c r="Y66" i="71"/>
  <c r="M66" i="71"/>
  <c r="E66" i="71"/>
  <c r="X66" i="71"/>
  <c r="P66" i="71"/>
  <c r="H66" i="71"/>
  <c r="W66" i="71"/>
  <c r="Z66" i="71"/>
  <c r="V66" i="71"/>
  <c r="R66" i="71"/>
  <c r="N66" i="71"/>
  <c r="J66" i="71"/>
  <c r="F66" i="71"/>
  <c r="U66" i="71"/>
  <c r="Q66" i="71"/>
  <c r="I66" i="71"/>
  <c r="T66" i="71"/>
  <c r="L66" i="71"/>
  <c r="D66" i="71"/>
  <c r="S66" i="71"/>
  <c r="O66" i="71"/>
  <c r="K66" i="71"/>
  <c r="G66" i="71"/>
  <c r="C66" i="71"/>
  <c r="C52" i="71"/>
  <c r="AA51" i="71"/>
  <c r="AE49" i="71"/>
  <c r="O49" i="71"/>
  <c r="N24" i="23"/>
  <c r="M23" i="23"/>
  <c r="M19" i="23"/>
  <c r="L14" i="23"/>
  <c r="K13" i="23"/>
  <c r="L10" i="23"/>
  <c r="K9" i="23"/>
  <c r="O6" i="23"/>
  <c r="K5" i="23"/>
  <c r="N21" i="23"/>
  <c r="M13" i="23"/>
  <c r="I56" i="71"/>
  <c r="E55" i="71"/>
  <c r="U53" i="71"/>
  <c r="M52" i="71"/>
  <c r="AC51" i="71"/>
  <c r="Y50" i="71"/>
  <c r="I50" i="71"/>
  <c r="AC49" i="71"/>
  <c r="M49" i="71"/>
  <c r="AK48" i="71"/>
  <c r="U48" i="71"/>
  <c r="E48" i="71"/>
  <c r="T53" i="71"/>
  <c r="D53" i="71"/>
  <c r="X51" i="71"/>
  <c r="H51" i="71"/>
  <c r="X50" i="71"/>
  <c r="H50" i="71"/>
  <c r="AB49" i="71"/>
  <c r="L49" i="71"/>
  <c r="T48" i="71"/>
  <c r="D48" i="71"/>
  <c r="U11" i="1"/>
  <c r="AA11" i="1" s="1"/>
  <c r="AG11" i="1" s="1"/>
  <c r="U16" i="1"/>
  <c r="AA16" i="1" s="1"/>
  <c r="AG16" i="1" s="1"/>
  <c r="S17" i="1"/>
  <c r="Y17" i="1" s="1"/>
  <c r="AE17" i="1" s="1"/>
  <c r="T16" i="1"/>
  <c r="Z16" i="1" s="1"/>
  <c r="AF16" i="1" s="1"/>
  <c r="S101" i="23"/>
  <c r="U21" i="1"/>
  <c r="AA21" i="1" s="1"/>
  <c r="AG21" i="1" s="1"/>
  <c r="U17" i="1"/>
  <c r="AA17" i="1" s="1"/>
  <c r="AG17" i="1" s="1"/>
  <c r="U13" i="1"/>
  <c r="AA13" i="1" s="1"/>
  <c r="AG13" i="1" s="1"/>
  <c r="V101" i="23"/>
  <c r="Q20" i="1"/>
  <c r="S16" i="1"/>
  <c r="Y16" i="1" s="1"/>
  <c r="AE16" i="1" s="1"/>
  <c r="U14" i="1"/>
  <c r="AA14" i="1" s="1"/>
  <c r="AG14" i="1" s="1"/>
  <c r="V11" i="1"/>
  <c r="AB11" i="1" s="1"/>
  <c r="AH11" i="1" s="1"/>
  <c r="R7" i="1"/>
  <c r="X7" i="1" s="1"/>
  <c r="AD7" i="1" s="1"/>
  <c r="S21" i="1"/>
  <c r="Y21" i="1" s="1"/>
  <c r="AE21" i="1" s="1"/>
  <c r="U19" i="1"/>
  <c r="AA19" i="1" s="1"/>
  <c r="AG19" i="1" s="1"/>
  <c r="V16" i="1"/>
  <c r="AB16" i="1" s="1"/>
  <c r="AH16" i="1" s="1"/>
  <c r="T14" i="1"/>
  <c r="Z14" i="1" s="1"/>
  <c r="AF14" i="1" s="1"/>
  <c r="R12" i="1"/>
  <c r="X12" i="1" s="1"/>
  <c r="AD12" i="1" s="1"/>
  <c r="R8" i="1"/>
  <c r="X8" i="1" s="1"/>
  <c r="AD8" i="1" s="1"/>
  <c r="T23" i="1"/>
  <c r="Z23" i="1" s="1"/>
  <c r="AF23" i="1" s="1"/>
  <c r="Q18" i="1"/>
  <c r="S14" i="1"/>
  <c r="Y14" i="1" s="1"/>
  <c r="AE14" i="1" s="1"/>
  <c r="S19" i="1"/>
  <c r="Y19" i="1" s="1"/>
  <c r="AE19" i="1" s="1"/>
  <c r="S15" i="1"/>
  <c r="Y15" i="1" s="1"/>
  <c r="AE15" i="1" s="1"/>
  <c r="T101" i="23"/>
  <c r="Q22" i="1"/>
  <c r="S18" i="1"/>
  <c r="Y18" i="1" s="1"/>
  <c r="AE18" i="1" s="1"/>
  <c r="V13" i="1"/>
  <c r="AB13" i="1" s="1"/>
  <c r="AH13" i="1" s="1"/>
  <c r="Q23" i="1"/>
  <c r="T20" i="1"/>
  <c r="Z20" i="1" s="1"/>
  <c r="AF20" i="1" s="1"/>
  <c r="Q15" i="1"/>
  <c r="T12" i="1"/>
  <c r="Z12" i="1" s="1"/>
  <c r="AF12" i="1" s="1"/>
  <c r="V18" i="1"/>
  <c r="AB18" i="1" s="1"/>
  <c r="AH18" i="1" s="1"/>
  <c r="V14" i="1"/>
  <c r="AB14" i="1" s="1"/>
  <c r="AH14" i="1" s="1"/>
  <c r="Q16" i="1"/>
  <c r="U15" i="1"/>
  <c r="AA15" i="1" s="1"/>
  <c r="AG15" i="1" s="1"/>
  <c r="T15" i="1"/>
  <c r="Z15" i="1" s="1"/>
  <c r="AF15" i="1" s="1"/>
  <c r="T11" i="1"/>
  <c r="Z11" i="1" s="1"/>
  <c r="AF11" i="1" s="1"/>
  <c r="W101" i="23"/>
  <c r="Q11" i="1"/>
  <c r="Q14" i="1"/>
  <c r="U22" i="1"/>
  <c r="AA22" i="1" s="1"/>
  <c r="AG22" i="1" s="1"/>
  <c r="S20" i="1"/>
  <c r="Y20" i="1" s="1"/>
  <c r="AE20" i="1" s="1"/>
  <c r="U18" i="1"/>
  <c r="AA18" i="1" s="1"/>
  <c r="AG18" i="1" s="1"/>
  <c r="T13" i="1"/>
  <c r="Z13" i="1" s="1"/>
  <c r="AF13" i="1" s="1"/>
  <c r="R11" i="1"/>
  <c r="X11" i="1" s="1"/>
  <c r="AD11" i="1" s="1"/>
  <c r="U23" i="1"/>
  <c r="AA23" i="1" s="1"/>
  <c r="AG23" i="1" s="1"/>
  <c r="T18" i="1"/>
  <c r="Z18" i="1" s="1"/>
  <c r="AF18" i="1" s="1"/>
  <c r="Q13" i="1"/>
  <c r="S22" i="1"/>
  <c r="Y22" i="1" s="1"/>
  <c r="AE22" i="1" s="1"/>
  <c r="V17" i="1"/>
  <c r="AB17" i="1" s="1"/>
  <c r="AH17" i="1" s="1"/>
  <c r="R119" i="71" l="1"/>
  <c r="F24" i="23"/>
  <c r="AC119" i="71"/>
  <c r="K119" i="71"/>
  <c r="AL119" i="71"/>
  <c r="AF119" i="71"/>
  <c r="S119" i="71"/>
  <c r="B13" i="1"/>
  <c r="B12" i="5"/>
  <c r="B12" i="63"/>
  <c r="B12" i="11"/>
  <c r="B12" i="20"/>
  <c r="B12" i="4"/>
  <c r="B12" i="9"/>
  <c r="B12" i="19"/>
  <c r="B12" i="44"/>
  <c r="B12" i="3"/>
  <c r="K26" i="23"/>
  <c r="AI119" i="71"/>
  <c r="Q119" i="71"/>
  <c r="L119" i="71"/>
  <c r="C127" i="71"/>
  <c r="Z119" i="71"/>
  <c r="Y119" i="71"/>
  <c r="F127" i="71"/>
  <c r="I119" i="71"/>
  <c r="F119" i="71"/>
  <c r="N119" i="71"/>
  <c r="D119" i="71"/>
  <c r="AK119" i="71"/>
  <c r="P119" i="71"/>
  <c r="U119" i="71"/>
  <c r="X119" i="71"/>
  <c r="J119" i="71"/>
  <c r="C119" i="71"/>
  <c r="AJ119" i="71"/>
  <c r="M94" i="71"/>
  <c r="M122" i="71"/>
  <c r="O95" i="71"/>
  <c r="O123" i="71"/>
  <c r="D98" i="71"/>
  <c r="D126" i="71"/>
  <c r="W92" i="71"/>
  <c r="W120" i="71"/>
  <c r="I92" i="71"/>
  <c r="I120" i="71"/>
  <c r="V92" i="71"/>
  <c r="V120" i="71"/>
  <c r="P92" i="71"/>
  <c r="P120" i="71"/>
  <c r="L93" i="71"/>
  <c r="L121" i="71"/>
  <c r="F93" i="71"/>
  <c r="F121" i="71"/>
  <c r="S93" i="71"/>
  <c r="S121" i="71"/>
  <c r="M97" i="71"/>
  <c r="M125" i="71"/>
  <c r="Z90" i="71"/>
  <c r="Z118" i="71"/>
  <c r="AM90" i="71"/>
  <c r="AM118" i="71"/>
  <c r="I90" i="71"/>
  <c r="I118" i="71"/>
  <c r="AO90" i="71"/>
  <c r="AO118" i="71"/>
  <c r="W90" i="71"/>
  <c r="W118" i="71"/>
  <c r="O96" i="71"/>
  <c r="O124" i="71"/>
  <c r="R96" i="71"/>
  <c r="R124" i="71"/>
  <c r="T94" i="71"/>
  <c r="T122" i="71"/>
  <c r="V94" i="71"/>
  <c r="V122" i="71"/>
  <c r="Y94" i="71"/>
  <c r="Y122" i="71"/>
  <c r="S95" i="71"/>
  <c r="S123" i="71"/>
  <c r="F95" i="71"/>
  <c r="F123" i="71"/>
  <c r="E98" i="71"/>
  <c r="E126" i="71"/>
  <c r="AA92" i="71"/>
  <c r="AA120" i="71"/>
  <c r="Q92" i="71"/>
  <c r="Q120" i="71"/>
  <c r="Z92" i="71"/>
  <c r="Z120" i="71"/>
  <c r="X92" i="71"/>
  <c r="X120" i="71"/>
  <c r="P93" i="71"/>
  <c r="P121" i="71"/>
  <c r="J93" i="71"/>
  <c r="J121" i="71"/>
  <c r="H93" i="71"/>
  <c r="H121" i="71"/>
  <c r="F97" i="71"/>
  <c r="F125" i="71"/>
  <c r="AH90" i="71"/>
  <c r="AH118" i="71"/>
  <c r="H90" i="71"/>
  <c r="H118" i="71"/>
  <c r="M90" i="71"/>
  <c r="M118" i="71"/>
  <c r="F90" i="71"/>
  <c r="F118" i="71"/>
  <c r="AI90" i="71"/>
  <c r="AI118" i="71"/>
  <c r="H96" i="71"/>
  <c r="H124" i="71"/>
  <c r="D96" i="71"/>
  <c r="D124" i="71"/>
  <c r="R94" i="71"/>
  <c r="R122" i="71"/>
  <c r="I94" i="71"/>
  <c r="I122" i="71"/>
  <c r="J95" i="71"/>
  <c r="J123" i="71"/>
  <c r="F98" i="71"/>
  <c r="F126" i="71"/>
  <c r="AE92" i="71"/>
  <c r="AE120" i="71"/>
  <c r="AD92" i="71"/>
  <c r="AD120" i="71"/>
  <c r="G93" i="71"/>
  <c r="G121" i="71"/>
  <c r="N93" i="71"/>
  <c r="N121" i="71"/>
  <c r="Q90" i="71"/>
  <c r="Q118" i="71"/>
  <c r="P96" i="71"/>
  <c r="P124" i="71"/>
  <c r="W94" i="71"/>
  <c r="W122" i="71"/>
  <c r="L95" i="71"/>
  <c r="L123" i="71"/>
  <c r="D92" i="71"/>
  <c r="D120" i="71"/>
  <c r="AC92" i="71"/>
  <c r="AC120" i="71"/>
  <c r="AH92" i="71"/>
  <c r="AH120" i="71"/>
  <c r="M92" i="71"/>
  <c r="M120" i="71"/>
  <c r="K93" i="71"/>
  <c r="K121" i="71"/>
  <c r="E93" i="71"/>
  <c r="E121" i="71"/>
  <c r="R93" i="71"/>
  <c r="R121" i="71"/>
  <c r="AB93" i="71"/>
  <c r="AB121" i="71"/>
  <c r="C97" i="71"/>
  <c r="C125" i="71"/>
  <c r="N97" i="71"/>
  <c r="N125" i="71"/>
  <c r="C90" i="71"/>
  <c r="C118" i="71"/>
  <c r="T90" i="71"/>
  <c r="T118" i="71"/>
  <c r="U90" i="71"/>
  <c r="U118" i="71"/>
  <c r="V90" i="71"/>
  <c r="V118" i="71"/>
  <c r="L90" i="71"/>
  <c r="L118" i="71"/>
  <c r="I96" i="71"/>
  <c r="I124" i="71"/>
  <c r="E96" i="71"/>
  <c r="E124" i="71"/>
  <c r="L94" i="71"/>
  <c r="L122" i="71"/>
  <c r="C94" i="71"/>
  <c r="C122" i="71"/>
  <c r="Z94" i="71"/>
  <c r="Z122" i="71"/>
  <c r="D95" i="71"/>
  <c r="D123" i="71"/>
  <c r="Y92" i="71"/>
  <c r="Y120" i="71"/>
  <c r="AF92" i="71"/>
  <c r="AF120" i="71"/>
  <c r="X93" i="71"/>
  <c r="X121" i="71"/>
  <c r="T93" i="71"/>
  <c r="T121" i="71"/>
  <c r="J97" i="71"/>
  <c r="J125" i="71"/>
  <c r="AP90" i="71"/>
  <c r="AP118" i="71"/>
  <c r="P90" i="71"/>
  <c r="P118" i="71"/>
  <c r="N90" i="71"/>
  <c r="N118" i="71"/>
  <c r="D90" i="71"/>
  <c r="D118" i="71"/>
  <c r="L96" i="71"/>
  <c r="L124" i="71"/>
  <c r="G94" i="71"/>
  <c r="G122" i="71"/>
  <c r="Q94" i="71"/>
  <c r="Q122" i="71"/>
  <c r="N95" i="71"/>
  <c r="N123" i="71"/>
  <c r="J98" i="71"/>
  <c r="J126" i="71"/>
  <c r="K94" i="71"/>
  <c r="K122" i="71"/>
  <c r="U94" i="71"/>
  <c r="U122" i="71"/>
  <c r="H94" i="71"/>
  <c r="H122" i="71"/>
  <c r="T95" i="71"/>
  <c r="T123" i="71"/>
  <c r="R95" i="71"/>
  <c r="R123" i="71"/>
  <c r="H98" i="71"/>
  <c r="H126" i="71"/>
  <c r="L92" i="71"/>
  <c r="L120" i="71"/>
  <c r="F92" i="71"/>
  <c r="F120" i="71"/>
  <c r="C92" i="71"/>
  <c r="C120" i="71"/>
  <c r="U92" i="71"/>
  <c r="U120" i="71"/>
  <c r="O93" i="71"/>
  <c r="O121" i="71"/>
  <c r="M93" i="71"/>
  <c r="M121" i="71"/>
  <c r="V93" i="71"/>
  <c r="V121" i="71"/>
  <c r="I93" i="71"/>
  <c r="I121" i="71"/>
  <c r="G97" i="71"/>
  <c r="G125" i="71"/>
  <c r="D97" i="71"/>
  <c r="D125" i="71"/>
  <c r="K90" i="71"/>
  <c r="K118" i="71"/>
  <c r="AB90" i="71"/>
  <c r="AB118" i="71"/>
  <c r="Y90" i="71"/>
  <c r="Y118" i="71"/>
  <c r="AD90" i="71"/>
  <c r="AD118" i="71"/>
  <c r="X90" i="71"/>
  <c r="X118" i="71"/>
  <c r="M96" i="71"/>
  <c r="M124" i="71"/>
  <c r="Q96" i="71"/>
  <c r="Q124" i="71"/>
  <c r="M95" i="71"/>
  <c r="M123" i="71"/>
  <c r="O94" i="71"/>
  <c r="O122" i="71"/>
  <c r="F94" i="71"/>
  <c r="F122" i="71"/>
  <c r="C95" i="71"/>
  <c r="C123" i="71"/>
  <c r="E95" i="71"/>
  <c r="E123" i="71"/>
  <c r="T92" i="71"/>
  <c r="T120" i="71"/>
  <c r="K92" i="71"/>
  <c r="K120" i="71"/>
  <c r="W93" i="71"/>
  <c r="W121" i="71"/>
  <c r="Z93" i="71"/>
  <c r="Z121" i="71"/>
  <c r="K97" i="71"/>
  <c r="K125" i="71"/>
  <c r="S90" i="71"/>
  <c r="S118" i="71"/>
  <c r="AC90" i="71"/>
  <c r="AC118" i="71"/>
  <c r="AF90" i="71"/>
  <c r="AF118" i="71"/>
  <c r="F96" i="71"/>
  <c r="F124" i="71"/>
  <c r="J94" i="71"/>
  <c r="J122" i="71"/>
  <c r="X94" i="71"/>
  <c r="X122" i="71"/>
  <c r="I95" i="71"/>
  <c r="I123" i="71"/>
  <c r="H95" i="71"/>
  <c r="H123" i="71"/>
  <c r="C98" i="71"/>
  <c r="C126" i="71"/>
  <c r="G92" i="71"/>
  <c r="G120" i="71"/>
  <c r="AB92" i="71"/>
  <c r="AB120" i="71"/>
  <c r="N92" i="71"/>
  <c r="N120" i="71"/>
  <c r="S92" i="71"/>
  <c r="S120" i="71"/>
  <c r="AA93" i="71"/>
  <c r="AA121" i="71"/>
  <c r="Y93" i="71"/>
  <c r="Y121" i="71"/>
  <c r="AD93" i="71"/>
  <c r="AD121" i="71"/>
  <c r="H97" i="71"/>
  <c r="H125" i="71"/>
  <c r="I97" i="71"/>
  <c r="I125" i="71"/>
  <c r="J90" i="71"/>
  <c r="J118" i="71"/>
  <c r="AA90" i="71"/>
  <c r="AA118" i="71"/>
  <c r="AN90" i="71"/>
  <c r="AN118" i="71"/>
  <c r="AG90" i="71"/>
  <c r="AG118" i="71"/>
  <c r="G90" i="71"/>
  <c r="G118" i="71"/>
  <c r="G96" i="71"/>
  <c r="G124" i="71"/>
  <c r="J96" i="71"/>
  <c r="J124" i="71"/>
  <c r="U95" i="71"/>
  <c r="U123" i="71"/>
  <c r="P94" i="71"/>
  <c r="P122" i="71"/>
  <c r="V95" i="71"/>
  <c r="V123" i="71"/>
  <c r="I98" i="71"/>
  <c r="I126" i="71"/>
  <c r="J92" i="71"/>
  <c r="J120" i="71"/>
  <c r="AG92" i="71"/>
  <c r="AG120" i="71"/>
  <c r="Q93" i="71"/>
  <c r="Q121" i="71"/>
  <c r="U93" i="71"/>
  <c r="U121" i="71"/>
  <c r="L97" i="71"/>
  <c r="L125" i="71"/>
  <c r="AJ90" i="71"/>
  <c r="AJ118" i="71"/>
  <c r="AL90" i="71"/>
  <c r="AL118" i="71"/>
  <c r="C96" i="71"/>
  <c r="C124" i="71"/>
  <c r="S94" i="71"/>
  <c r="S122" i="71"/>
  <c r="G95" i="71"/>
  <c r="G123" i="71"/>
  <c r="D94" i="71"/>
  <c r="D122" i="71"/>
  <c r="N94" i="71"/>
  <c r="N122" i="71"/>
  <c r="E94" i="71"/>
  <c r="E122" i="71"/>
  <c r="K95" i="71"/>
  <c r="K123" i="71"/>
  <c r="Q95" i="71"/>
  <c r="Q123" i="71"/>
  <c r="P95" i="71"/>
  <c r="P123" i="71"/>
  <c r="G98" i="71"/>
  <c r="G126" i="71"/>
  <c r="O92" i="71"/>
  <c r="O120" i="71"/>
  <c r="E92" i="71"/>
  <c r="E120" i="71"/>
  <c r="R92" i="71"/>
  <c r="R120" i="71"/>
  <c r="H92" i="71"/>
  <c r="H120" i="71"/>
  <c r="D93" i="71"/>
  <c r="D121" i="71"/>
  <c r="AC93" i="71"/>
  <c r="AC121" i="71"/>
  <c r="C93" i="71"/>
  <c r="C121" i="71"/>
  <c r="E97" i="71"/>
  <c r="E125" i="71"/>
  <c r="R90" i="71"/>
  <c r="R118" i="71"/>
  <c r="AE90" i="71"/>
  <c r="AE118" i="71"/>
  <c r="E90" i="71"/>
  <c r="E118" i="71"/>
  <c r="AK90" i="71"/>
  <c r="AK118" i="71"/>
  <c r="O90" i="71"/>
  <c r="O118" i="71"/>
  <c r="K96" i="71"/>
  <c r="K124" i="71"/>
  <c r="N96" i="71"/>
  <c r="N124" i="71"/>
  <c r="G24" i="23"/>
  <c r="D24" i="23"/>
  <c r="J104" i="71"/>
  <c r="C22" i="23"/>
  <c r="G13" i="23"/>
  <c r="G10" i="23"/>
  <c r="F15" i="23"/>
  <c r="G23" i="23"/>
  <c r="G6" i="23"/>
  <c r="E18" i="23"/>
  <c r="C23" i="23"/>
  <c r="D21" i="23"/>
  <c r="E14" i="23"/>
  <c r="C7" i="23"/>
  <c r="F18" i="23"/>
  <c r="D16" i="23"/>
  <c r="F8" i="23"/>
  <c r="G22" i="23"/>
  <c r="C19" i="23"/>
  <c r="C20" i="23"/>
  <c r="F17" i="23"/>
  <c r="F14" i="23"/>
  <c r="G12" i="23"/>
  <c r="D20" i="23"/>
  <c r="C21" i="23"/>
  <c r="D19" i="23"/>
  <c r="G17" i="23"/>
  <c r="E19" i="23"/>
  <c r="D17" i="23"/>
  <c r="D14" i="23"/>
  <c r="D13" i="23"/>
  <c r="E13" i="23"/>
  <c r="F13" i="23"/>
  <c r="F12" i="23"/>
  <c r="E15" i="23"/>
  <c r="F10" i="23"/>
  <c r="F7" i="23"/>
  <c r="E8" i="23"/>
  <c r="D11" i="23"/>
  <c r="D12" i="23"/>
  <c r="G18" i="23"/>
  <c r="E20" i="23"/>
  <c r="F22" i="23"/>
  <c r="E12" i="23"/>
  <c r="E11" i="23"/>
  <c r="E22" i="23"/>
  <c r="C6" i="23"/>
  <c r="F20" i="23"/>
  <c r="F23" i="23"/>
  <c r="E21" i="23"/>
  <c r="D8" i="23"/>
  <c r="E6" i="23"/>
  <c r="D7" i="23"/>
  <c r="E9" i="23"/>
  <c r="C14" i="23"/>
  <c r="C11" i="23"/>
  <c r="G16" i="23"/>
  <c r="E17" i="23"/>
  <c r="C10" i="23"/>
  <c r="F21" i="23"/>
  <c r="E10" i="23"/>
  <c r="D18" i="23"/>
  <c r="G15" i="23"/>
  <c r="D15" i="23"/>
  <c r="F16" i="23"/>
  <c r="F19" i="23"/>
  <c r="G7" i="23"/>
  <c r="E16" i="23"/>
  <c r="D23" i="23"/>
  <c r="G8" i="23"/>
  <c r="G11" i="23"/>
  <c r="F6" i="23"/>
  <c r="C9" i="23"/>
  <c r="C18" i="23"/>
  <c r="D9" i="23"/>
  <c r="E24" i="23"/>
  <c r="F9" i="23"/>
  <c r="D91" i="71"/>
  <c r="G91" i="71"/>
  <c r="V91" i="71"/>
  <c r="AL91" i="71"/>
  <c r="U104" i="71"/>
  <c r="F104" i="71"/>
  <c r="N110" i="71"/>
  <c r="V109" i="71"/>
  <c r="G104" i="71"/>
  <c r="U91" i="71"/>
  <c r="AA91" i="71"/>
  <c r="X91" i="71"/>
  <c r="Z106" i="71"/>
  <c r="P110" i="71"/>
  <c r="F91" i="71"/>
  <c r="AJ91" i="71"/>
  <c r="AD106" i="71"/>
  <c r="AD104" i="71"/>
  <c r="E108" i="71"/>
  <c r="D106" i="71"/>
  <c r="E105" i="71"/>
  <c r="AD105" i="71"/>
  <c r="AC106" i="71"/>
  <c r="E106" i="71"/>
  <c r="E107" i="71"/>
  <c r="I107" i="71"/>
  <c r="G111" i="71"/>
  <c r="T104" i="71"/>
  <c r="Q110" i="71"/>
  <c r="R107" i="71"/>
  <c r="AN104" i="71"/>
  <c r="Q104" i="71"/>
  <c r="H106" i="71"/>
  <c r="L107" i="71"/>
  <c r="M26" i="23"/>
  <c r="AC107" i="71"/>
  <c r="M106" i="71"/>
  <c r="AA104" i="71"/>
  <c r="D110" i="71"/>
  <c r="N91" i="71"/>
  <c r="AE104" i="71"/>
  <c r="H110" i="71"/>
  <c r="I111" i="71"/>
  <c r="W107" i="71"/>
  <c r="F99" i="71"/>
  <c r="AA107" i="71"/>
  <c r="F110" i="71"/>
  <c r="O105" i="71"/>
  <c r="O104" i="71"/>
  <c r="L26" i="23"/>
  <c r="AB107" i="71"/>
  <c r="K91" i="71"/>
  <c r="E99" i="71"/>
  <c r="V104" i="71"/>
  <c r="H107" i="71"/>
  <c r="W108" i="71"/>
  <c r="H91" i="71"/>
  <c r="Q91" i="71"/>
  <c r="AG91" i="71"/>
  <c r="S91" i="71"/>
  <c r="E104" i="71"/>
  <c r="K106" i="71"/>
  <c r="R104" i="71"/>
  <c r="D107" i="71"/>
  <c r="M111" i="71"/>
  <c r="C112" i="71"/>
  <c r="Y107" i="71"/>
  <c r="Y104" i="71"/>
  <c r="AB104" i="71"/>
  <c r="S106" i="71"/>
  <c r="G108" i="71"/>
  <c r="P109" i="71"/>
  <c r="R91" i="71"/>
  <c r="P91" i="71"/>
  <c r="AK91" i="71"/>
  <c r="T106" i="71"/>
  <c r="O26" i="23"/>
  <c r="E109" i="71"/>
  <c r="J110" i="71"/>
  <c r="N107" i="71"/>
  <c r="M109" i="71"/>
  <c r="P107" i="71"/>
  <c r="U109" i="71"/>
  <c r="AM104" i="71"/>
  <c r="K104" i="71"/>
  <c r="T107" i="71"/>
  <c r="X107" i="71"/>
  <c r="C105" i="71"/>
  <c r="AI105" i="71"/>
  <c r="AF105" i="71"/>
  <c r="Y105" i="71"/>
  <c r="J105" i="71"/>
  <c r="Z105" i="71"/>
  <c r="L105" i="71"/>
  <c r="I105" i="71"/>
  <c r="G110" i="71"/>
  <c r="L110" i="71"/>
  <c r="AO104" i="71"/>
  <c r="AB106" i="71"/>
  <c r="R109" i="71"/>
  <c r="G112" i="71"/>
  <c r="C107" i="71"/>
  <c r="J108" i="71"/>
  <c r="C109" i="71"/>
  <c r="I112" i="71"/>
  <c r="D113" i="71"/>
  <c r="N106" i="71"/>
  <c r="N111" i="71"/>
  <c r="AH91" i="71"/>
  <c r="AE91" i="71"/>
  <c r="AB91" i="71"/>
  <c r="M91" i="71"/>
  <c r="AC91" i="71"/>
  <c r="I104" i="71"/>
  <c r="W105" i="71"/>
  <c r="T105" i="71"/>
  <c r="C113" i="71"/>
  <c r="G106" i="71"/>
  <c r="G107" i="71"/>
  <c r="E111" i="71"/>
  <c r="X104" i="71"/>
  <c r="AE106" i="71"/>
  <c r="K109" i="71"/>
  <c r="N104" i="71"/>
  <c r="S109" i="71"/>
  <c r="AK104" i="71"/>
  <c r="F106" i="71"/>
  <c r="L108" i="71"/>
  <c r="C106" i="71"/>
  <c r="T108" i="71"/>
  <c r="D109" i="71"/>
  <c r="K111" i="71"/>
  <c r="AF91" i="71"/>
  <c r="K105" i="71"/>
  <c r="AG105" i="71"/>
  <c r="Q105" i="71"/>
  <c r="N109" i="71"/>
  <c r="J109" i="71"/>
  <c r="M107" i="71"/>
  <c r="AG104" i="71"/>
  <c r="X106" i="71"/>
  <c r="H111" i="71"/>
  <c r="V107" i="71"/>
  <c r="AC104" i="71"/>
  <c r="AI104" i="71"/>
  <c r="M108" i="71"/>
  <c r="F109" i="71"/>
  <c r="E110" i="71"/>
  <c r="E112" i="71"/>
  <c r="Z91" i="71"/>
  <c r="W91" i="71"/>
  <c r="T91" i="71"/>
  <c r="I91" i="71"/>
  <c r="Y91" i="71"/>
  <c r="C91" i="71"/>
  <c r="AI91" i="71"/>
  <c r="S104" i="71"/>
  <c r="AA105" i="71"/>
  <c r="X105" i="71"/>
  <c r="U105" i="71"/>
  <c r="F105" i="71"/>
  <c r="V105" i="71"/>
  <c r="G105" i="71"/>
  <c r="D105" i="71"/>
  <c r="AJ105" i="71"/>
  <c r="AL105" i="71"/>
  <c r="Z107" i="71"/>
  <c r="X108" i="71"/>
  <c r="H109" i="71"/>
  <c r="F112" i="71"/>
  <c r="E113" i="71"/>
  <c r="AP104" i="71"/>
  <c r="D108" i="71"/>
  <c r="AH104" i="71"/>
  <c r="AH106" i="71"/>
  <c r="O106" i="71"/>
  <c r="AD107" i="71"/>
  <c r="U107" i="71"/>
  <c r="N108" i="71"/>
  <c r="P108" i="71"/>
  <c r="O109" i="71"/>
  <c r="O110" i="71"/>
  <c r="C111" i="71"/>
  <c r="J112" i="71"/>
  <c r="W104" i="71"/>
  <c r="C104" i="71"/>
  <c r="AA106" i="71"/>
  <c r="Q107" i="71"/>
  <c r="C108" i="71"/>
  <c r="K110" i="71"/>
  <c r="Z104" i="71"/>
  <c r="R106" i="71"/>
  <c r="K107" i="71"/>
  <c r="S108" i="71"/>
  <c r="C110" i="71"/>
  <c r="D111" i="71"/>
  <c r="N26" i="23"/>
  <c r="V106" i="71"/>
  <c r="I109" i="71"/>
  <c r="P106" i="71"/>
  <c r="C99" i="71"/>
  <c r="U108" i="71"/>
  <c r="Q109" i="71"/>
  <c r="J91" i="71"/>
  <c r="L91" i="71"/>
  <c r="H105" i="71"/>
  <c r="N105" i="71"/>
  <c r="O107" i="71"/>
  <c r="L106" i="71"/>
  <c r="Y108" i="71"/>
  <c r="O108" i="71"/>
  <c r="H104" i="71"/>
  <c r="Q106" i="71"/>
  <c r="V108" i="71"/>
  <c r="D99" i="71"/>
  <c r="AL104" i="71"/>
  <c r="AF104" i="71"/>
  <c r="I106" i="71"/>
  <c r="J106" i="71"/>
  <c r="R108" i="71"/>
  <c r="L111" i="71"/>
  <c r="O91" i="71"/>
  <c r="E91" i="71"/>
  <c r="AD91" i="71"/>
  <c r="S105" i="71"/>
  <c r="P105" i="71"/>
  <c r="M105" i="71"/>
  <c r="AK105" i="71"/>
  <c r="R105" i="71"/>
  <c r="AH105" i="71"/>
  <c r="AE105" i="71"/>
  <c r="AB105" i="71"/>
  <c r="AC105" i="71"/>
  <c r="U106" i="71"/>
  <c r="Z108" i="71"/>
  <c r="G109" i="71"/>
  <c r="F111" i="71"/>
  <c r="F113" i="71"/>
  <c r="AJ104" i="71"/>
  <c r="F107" i="71"/>
  <c r="F108" i="71"/>
  <c r="T109" i="71"/>
  <c r="D112" i="71"/>
  <c r="M104" i="71"/>
  <c r="AF106" i="71"/>
  <c r="AG106" i="71"/>
  <c r="Q108" i="71"/>
  <c r="H108" i="71"/>
  <c r="L109" i="71"/>
  <c r="R110" i="71"/>
  <c r="J111" i="71"/>
  <c r="L104" i="71"/>
  <c r="P104" i="71"/>
  <c r="Y106" i="71"/>
  <c r="J107" i="71"/>
  <c r="I108" i="71"/>
  <c r="M110" i="71"/>
  <c r="H112" i="71"/>
  <c r="D104" i="71"/>
  <c r="W106" i="71"/>
  <c r="S107" i="71"/>
  <c r="K108" i="71"/>
  <c r="I110" i="71"/>
  <c r="B14" i="1" l="1"/>
  <c r="B13" i="5"/>
  <c r="B13" i="63"/>
  <c r="B13" i="11"/>
  <c r="B13" i="20"/>
  <c r="B13" i="4"/>
  <c r="B13" i="9"/>
  <c r="B13" i="19"/>
  <c r="B13" i="44"/>
  <c r="B13" i="3"/>
  <c r="S6" i="1"/>
  <c r="Y6" i="1" s="1"/>
  <c r="AE6" i="1" s="1"/>
  <c r="V6" i="1"/>
  <c r="AB6" i="1" s="1"/>
  <c r="AH6" i="1" s="1"/>
  <c r="T6" i="1"/>
  <c r="Z6" i="1" s="1"/>
  <c r="AF6" i="1" s="1"/>
  <c r="Q6" i="1"/>
  <c r="U6" i="1"/>
  <c r="AA6" i="1" s="1"/>
  <c r="AG6" i="1" s="1"/>
  <c r="R6" i="1"/>
  <c r="B15" i="1" l="1"/>
  <c r="B14" i="44"/>
  <c r="B14" i="63"/>
  <c r="B14" i="11"/>
  <c r="B14" i="9"/>
  <c r="B14" i="19"/>
  <c r="B14" i="4"/>
  <c r="B14" i="3"/>
  <c r="B14" i="5"/>
  <c r="B14" i="20"/>
  <c r="G5" i="23"/>
  <c r="E5" i="23"/>
  <c r="X6" i="1"/>
  <c r="F5" i="23"/>
  <c r="D5" i="23"/>
  <c r="B16" i="1" l="1"/>
  <c r="B15" i="19"/>
  <c r="B15" i="44"/>
  <c r="B15" i="4"/>
  <c r="B15" i="9"/>
  <c r="B15" i="3"/>
  <c r="B15" i="20"/>
  <c r="B15" i="5"/>
  <c r="B15" i="63"/>
  <c r="B15" i="11"/>
  <c r="C5" i="23"/>
  <c r="AD6" i="1"/>
  <c r="B17" i="1" l="1"/>
  <c r="B6" i="71"/>
  <c r="B16" i="4"/>
  <c r="B16" i="9"/>
  <c r="B16" i="19"/>
  <c r="B16" i="44"/>
  <c r="B16" i="3"/>
  <c r="B16" i="5"/>
  <c r="B16" i="63"/>
  <c r="B16" i="11"/>
  <c r="B16" i="20"/>
  <c r="B27" i="71" l="1"/>
  <c r="B6" i="73"/>
  <c r="B6" i="75"/>
  <c r="B6" i="72"/>
  <c r="B7" i="71"/>
  <c r="B8" i="71" s="1"/>
  <c r="B9" i="71" s="1"/>
  <c r="B10" i="71" s="1"/>
  <c r="B11" i="71" s="1"/>
  <c r="B12" i="71" s="1"/>
  <c r="B13" i="71" s="1"/>
  <c r="B14" i="71" s="1"/>
  <c r="B15" i="71" s="1"/>
  <c r="B18" i="1"/>
  <c r="B17" i="4"/>
  <c r="B17" i="9"/>
  <c r="B17" i="19"/>
  <c r="B17" i="44"/>
  <c r="B17" i="3"/>
  <c r="B17" i="11"/>
  <c r="B17" i="5"/>
  <c r="B17" i="63"/>
  <c r="B17" i="20"/>
  <c r="B27" i="75" l="1"/>
  <c r="B7" i="75"/>
  <c r="B8" i="75" s="1"/>
  <c r="B9" i="75" s="1"/>
  <c r="B10" i="75" s="1"/>
  <c r="B11" i="75" s="1"/>
  <c r="B12" i="75" s="1"/>
  <c r="B13" i="75" s="1"/>
  <c r="B14" i="75" s="1"/>
  <c r="B15" i="75" s="1"/>
  <c r="B19" i="1"/>
  <c r="B18" i="5"/>
  <c r="B18" i="19"/>
  <c r="B18" i="63"/>
  <c r="B18" i="11"/>
  <c r="B18" i="20"/>
  <c r="B18" i="9"/>
  <c r="B18" i="4"/>
  <c r="B18" i="44"/>
  <c r="B18" i="3"/>
  <c r="B27" i="72"/>
  <c r="B7" i="72"/>
  <c r="B8" i="72" s="1"/>
  <c r="B9" i="72" s="1"/>
  <c r="B10" i="72" s="1"/>
  <c r="B11" i="72" s="1"/>
  <c r="B12" i="72" s="1"/>
  <c r="B13" i="72" s="1"/>
  <c r="B14" i="72" s="1"/>
  <c r="B15" i="72" s="1"/>
  <c r="B27" i="73"/>
  <c r="B7" i="73"/>
  <c r="B8" i="73" s="1"/>
  <c r="B9" i="73" s="1"/>
  <c r="B10" i="73" s="1"/>
  <c r="B11" i="73" s="1"/>
  <c r="B12" i="73" s="1"/>
  <c r="B13" i="73" s="1"/>
  <c r="B14" i="73" s="1"/>
  <c r="B15" i="73" s="1"/>
  <c r="B48" i="71"/>
  <c r="B28" i="71"/>
  <c r="B29" i="71" s="1"/>
  <c r="B30" i="71" s="1"/>
  <c r="B31" i="71" s="1"/>
  <c r="B32" i="71" s="1"/>
  <c r="B33" i="71" s="1"/>
  <c r="B34" i="71" s="1"/>
  <c r="B35" i="71" s="1"/>
  <c r="B36" i="71" s="1"/>
  <c r="B20" i="1" l="1"/>
  <c r="B19" i="11"/>
  <c r="B19" i="20"/>
  <c r="B19" i="3"/>
  <c r="B19" i="5"/>
  <c r="B19" i="63"/>
  <c r="B19" i="44"/>
  <c r="B19" i="4"/>
  <c r="B19" i="9"/>
  <c r="B19" i="19"/>
  <c r="B48" i="72"/>
  <c r="B28" i="72"/>
  <c r="B29" i="72" s="1"/>
  <c r="B30" i="72" s="1"/>
  <c r="B31" i="72" s="1"/>
  <c r="B32" i="72" s="1"/>
  <c r="B33" i="72" s="1"/>
  <c r="B34" i="72" s="1"/>
  <c r="B35" i="72" s="1"/>
  <c r="B36" i="72" s="1"/>
  <c r="B48" i="73"/>
  <c r="B28" i="73"/>
  <c r="B29" i="73" s="1"/>
  <c r="B30" i="73" s="1"/>
  <c r="B31" i="73" s="1"/>
  <c r="B32" i="73" s="1"/>
  <c r="B33" i="73" s="1"/>
  <c r="B34" i="73" s="1"/>
  <c r="B35" i="73" s="1"/>
  <c r="B36" i="73" s="1"/>
  <c r="B62" i="71"/>
  <c r="B49" i="71"/>
  <c r="B50" i="71" s="1"/>
  <c r="B51" i="71" s="1"/>
  <c r="B52" i="71" s="1"/>
  <c r="B53" i="71" s="1"/>
  <c r="B54" i="71" s="1"/>
  <c r="B55" i="71" s="1"/>
  <c r="B56" i="71" s="1"/>
  <c r="B57" i="71" s="1"/>
  <c r="B48" i="75"/>
  <c r="B28" i="75"/>
  <c r="B29" i="75" s="1"/>
  <c r="B30" i="75" s="1"/>
  <c r="B31" i="75" s="1"/>
  <c r="B32" i="75" s="1"/>
  <c r="B33" i="75" s="1"/>
  <c r="B34" i="75" s="1"/>
  <c r="B35" i="75" s="1"/>
  <c r="B36" i="75" s="1"/>
  <c r="B76" i="71" l="1"/>
  <c r="B63" i="71"/>
  <c r="B64" i="71" s="1"/>
  <c r="B65" i="71" s="1"/>
  <c r="B66" i="71" s="1"/>
  <c r="B67" i="71" s="1"/>
  <c r="B68" i="71" s="1"/>
  <c r="B69" i="71" s="1"/>
  <c r="B70" i="71" s="1"/>
  <c r="B71" i="71" s="1"/>
  <c r="B62" i="73"/>
  <c r="B49" i="73"/>
  <c r="B50" i="73" s="1"/>
  <c r="B51" i="73" s="1"/>
  <c r="B52" i="73" s="1"/>
  <c r="B53" i="73" s="1"/>
  <c r="B54" i="73" s="1"/>
  <c r="B55" i="73" s="1"/>
  <c r="B56" i="73" s="1"/>
  <c r="B57" i="73" s="1"/>
  <c r="B62" i="72"/>
  <c r="B49" i="72"/>
  <c r="B50" i="72" s="1"/>
  <c r="B51" i="72" s="1"/>
  <c r="B52" i="72" s="1"/>
  <c r="B53" i="72" s="1"/>
  <c r="B54" i="72" s="1"/>
  <c r="B55" i="72" s="1"/>
  <c r="B56" i="72" s="1"/>
  <c r="B57" i="72" s="1"/>
  <c r="B62" i="75"/>
  <c r="B49" i="75"/>
  <c r="B50" i="75" s="1"/>
  <c r="B51" i="75" s="1"/>
  <c r="B52" i="75" s="1"/>
  <c r="B53" i="75" s="1"/>
  <c r="B54" i="75" s="1"/>
  <c r="B55" i="75" s="1"/>
  <c r="B56" i="75" s="1"/>
  <c r="B57" i="75" s="1"/>
  <c r="B21" i="1"/>
  <c r="B20" i="5"/>
  <c r="B20" i="63"/>
  <c r="B20" i="11"/>
  <c r="B20" i="20"/>
  <c r="B20" i="4"/>
  <c r="B20" i="9"/>
  <c r="B20" i="19"/>
  <c r="B20" i="44"/>
  <c r="B20" i="3"/>
  <c r="B63" i="72" l="1"/>
  <c r="B64" i="72" s="1"/>
  <c r="B65" i="72" s="1"/>
  <c r="B66" i="72" s="1"/>
  <c r="B67" i="72" s="1"/>
  <c r="B68" i="72" s="1"/>
  <c r="B69" i="72" s="1"/>
  <c r="B70" i="72" s="1"/>
  <c r="B71" i="72" s="1"/>
  <c r="B76" i="72"/>
  <c r="B63" i="75"/>
  <c r="B64" i="75" s="1"/>
  <c r="B65" i="75" s="1"/>
  <c r="B66" i="75" s="1"/>
  <c r="B67" i="75" s="1"/>
  <c r="B68" i="75" s="1"/>
  <c r="B69" i="75" s="1"/>
  <c r="B70" i="75" s="1"/>
  <c r="B71" i="75" s="1"/>
  <c r="B76" i="75"/>
  <c r="B76" i="73"/>
  <c r="B63" i="73"/>
  <c r="B64" i="73" s="1"/>
  <c r="B65" i="73" s="1"/>
  <c r="B66" i="73" s="1"/>
  <c r="B67" i="73" s="1"/>
  <c r="B68" i="73" s="1"/>
  <c r="B69" i="73" s="1"/>
  <c r="B70" i="73" s="1"/>
  <c r="B71" i="73" s="1"/>
  <c r="B22" i="1"/>
  <c r="B21" i="5"/>
  <c r="B21" i="63"/>
  <c r="B21" i="11"/>
  <c r="B21" i="20"/>
  <c r="B21" i="3"/>
  <c r="B21" i="4"/>
  <c r="B21" i="9"/>
  <c r="B21" i="19"/>
  <c r="B21" i="44"/>
  <c r="B90" i="71"/>
  <c r="B77" i="71"/>
  <c r="B78" i="71" s="1"/>
  <c r="B79" i="71" s="1"/>
  <c r="B80" i="71" s="1"/>
  <c r="B81" i="71" s="1"/>
  <c r="B82" i="71" s="1"/>
  <c r="B83" i="71" s="1"/>
  <c r="B84" i="71" s="1"/>
  <c r="B85" i="71" s="1"/>
  <c r="B23" i="1" l="1"/>
  <c r="B22" i="20"/>
  <c r="B22" i="4"/>
  <c r="B22" i="9"/>
  <c r="B22" i="19"/>
  <c r="B22" i="44"/>
  <c r="B22" i="3"/>
  <c r="B22" i="5"/>
  <c r="B22" i="63"/>
  <c r="B22" i="11"/>
  <c r="B90" i="75"/>
  <c r="B77" i="75"/>
  <c r="B78" i="75" s="1"/>
  <c r="B79" i="75" s="1"/>
  <c r="B80" i="75" s="1"/>
  <c r="B81" i="75" s="1"/>
  <c r="B82" i="75" s="1"/>
  <c r="B83" i="75" s="1"/>
  <c r="B84" i="75" s="1"/>
  <c r="B85" i="75" s="1"/>
  <c r="B77" i="73"/>
  <c r="B78" i="73" s="1"/>
  <c r="B79" i="73" s="1"/>
  <c r="B80" i="73" s="1"/>
  <c r="B81" i="73" s="1"/>
  <c r="B82" i="73" s="1"/>
  <c r="B83" i="73" s="1"/>
  <c r="B84" i="73" s="1"/>
  <c r="B85" i="73" s="1"/>
  <c r="B90" i="73"/>
  <c r="B90" i="72"/>
  <c r="B77" i="72"/>
  <c r="B78" i="72" s="1"/>
  <c r="B79" i="72" s="1"/>
  <c r="B80" i="72" s="1"/>
  <c r="B81" i="72" s="1"/>
  <c r="B82" i="72" s="1"/>
  <c r="B83" i="72" s="1"/>
  <c r="B84" i="72" s="1"/>
  <c r="B85" i="72" s="1"/>
  <c r="B91" i="71"/>
  <c r="B92" i="71" s="1"/>
  <c r="B93" i="71" s="1"/>
  <c r="B94" i="71" s="1"/>
  <c r="B95" i="71" s="1"/>
  <c r="B96" i="71" s="1"/>
  <c r="B97" i="71" s="1"/>
  <c r="B98" i="71" s="1"/>
  <c r="B99" i="71" s="1"/>
  <c r="B104" i="71"/>
  <c r="B104" i="72" l="1"/>
  <c r="B91" i="72"/>
  <c r="B92" i="72" s="1"/>
  <c r="B93" i="72" s="1"/>
  <c r="B94" i="72" s="1"/>
  <c r="B95" i="72" s="1"/>
  <c r="B96" i="72" s="1"/>
  <c r="B97" i="72" s="1"/>
  <c r="B98" i="72" s="1"/>
  <c r="B99" i="72" s="1"/>
  <c r="B104" i="73"/>
  <c r="B91" i="73"/>
  <c r="B92" i="73" s="1"/>
  <c r="B93" i="73" s="1"/>
  <c r="B94" i="73" s="1"/>
  <c r="B95" i="73" s="1"/>
  <c r="B96" i="73" s="1"/>
  <c r="B97" i="73" s="1"/>
  <c r="B98" i="73" s="1"/>
  <c r="B99" i="73" s="1"/>
  <c r="B104" i="75"/>
  <c r="B91" i="75"/>
  <c r="B92" i="75" s="1"/>
  <c r="B93" i="75" s="1"/>
  <c r="B94" i="75" s="1"/>
  <c r="B95" i="75" s="1"/>
  <c r="B96" i="75" s="1"/>
  <c r="B97" i="75" s="1"/>
  <c r="B98" i="75" s="1"/>
  <c r="B99" i="75" s="1"/>
  <c r="B118" i="71"/>
  <c r="B119" i="71" s="1"/>
  <c r="B120" i="71" s="1"/>
  <c r="B121" i="71" s="1"/>
  <c r="B122" i="71" s="1"/>
  <c r="B123" i="71" s="1"/>
  <c r="B124" i="71" s="1"/>
  <c r="B125" i="71" s="1"/>
  <c r="B126" i="71" s="1"/>
  <c r="B127" i="71" s="1"/>
  <c r="B105" i="71"/>
  <c r="B106" i="71" s="1"/>
  <c r="B107" i="71" s="1"/>
  <c r="B108" i="71" s="1"/>
  <c r="B109" i="71" s="1"/>
  <c r="B110" i="71" s="1"/>
  <c r="B111" i="71" s="1"/>
  <c r="B112" i="71" s="1"/>
  <c r="B113" i="71" s="1"/>
  <c r="B24" i="1"/>
  <c r="B23" i="3"/>
  <c r="B23" i="19"/>
  <c r="B23" i="4"/>
  <c r="B23" i="9"/>
  <c r="B23" i="44"/>
  <c r="B23" i="5"/>
  <c r="B23" i="63"/>
  <c r="B23" i="11"/>
  <c r="B23" i="20"/>
  <c r="B118" i="75" l="1"/>
  <c r="B119" i="75" s="1"/>
  <c r="B120" i="75" s="1"/>
  <c r="B121" i="75" s="1"/>
  <c r="B122" i="75" s="1"/>
  <c r="B123" i="75" s="1"/>
  <c r="B124" i="75" s="1"/>
  <c r="B125" i="75" s="1"/>
  <c r="B126" i="75" s="1"/>
  <c r="B127" i="75" s="1"/>
  <c r="B105" i="75"/>
  <c r="B106" i="75" s="1"/>
  <c r="B107" i="75" s="1"/>
  <c r="B108" i="75" s="1"/>
  <c r="B109" i="75" s="1"/>
  <c r="B110" i="75" s="1"/>
  <c r="B111" i="75" s="1"/>
  <c r="B112" i="75" s="1"/>
  <c r="B113" i="75" s="1"/>
  <c r="B118" i="73"/>
  <c r="B119" i="73" s="1"/>
  <c r="B120" i="73" s="1"/>
  <c r="B121" i="73" s="1"/>
  <c r="B122" i="73" s="1"/>
  <c r="B123" i="73" s="1"/>
  <c r="B124" i="73" s="1"/>
  <c r="B125" i="73" s="1"/>
  <c r="B126" i="73" s="1"/>
  <c r="B127" i="73" s="1"/>
  <c r="B105" i="73"/>
  <c r="B106" i="73" s="1"/>
  <c r="B107" i="73" s="1"/>
  <c r="B108" i="73" s="1"/>
  <c r="B109" i="73" s="1"/>
  <c r="B110" i="73" s="1"/>
  <c r="B111" i="73" s="1"/>
  <c r="B112" i="73" s="1"/>
  <c r="B113" i="73" s="1"/>
  <c r="B25" i="1"/>
  <c r="B24" i="4"/>
  <c r="B24" i="9"/>
  <c r="B24" i="19"/>
  <c r="B24" i="44"/>
  <c r="B24" i="3"/>
  <c r="B24" i="5"/>
  <c r="B24" i="63"/>
  <c r="B24" i="11"/>
  <c r="B24" i="20"/>
  <c r="B118" i="72"/>
  <c r="B119" i="72" s="1"/>
  <c r="B120" i="72" s="1"/>
  <c r="B121" i="72" s="1"/>
  <c r="B122" i="72" s="1"/>
  <c r="B123" i="72" s="1"/>
  <c r="B124" i="72" s="1"/>
  <c r="B125" i="72" s="1"/>
  <c r="B126" i="72" s="1"/>
  <c r="B127" i="72" s="1"/>
  <c r="B105" i="72"/>
  <c r="B106" i="72" s="1"/>
  <c r="B107" i="72" s="1"/>
  <c r="B108" i="72" s="1"/>
  <c r="B109" i="72" s="1"/>
  <c r="B110" i="72" s="1"/>
  <c r="B111" i="72" s="1"/>
  <c r="B112" i="72" s="1"/>
  <c r="B113" i="72" s="1"/>
  <c r="B25" i="4" l="1"/>
  <c r="B25" i="9"/>
  <c r="B25" i="19"/>
  <c r="B25" i="44"/>
  <c r="B25" i="3"/>
  <c r="B25" i="5"/>
  <c r="B25" i="20"/>
  <c r="B25" i="63"/>
  <c r="B25" i="11"/>
</calcChain>
</file>

<file path=xl/comments1.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<sst xmlns="http://schemas.openxmlformats.org/spreadsheetml/2006/main" count="2103" uniqueCount="201">
  <si>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</si>
  <si>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</si>
  <si>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</si>
  <si>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</si>
  <si>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</si>
  <si>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</si>
  <si>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</si>
  <si>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</si>
  <si>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</si>
  <si>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</si>
  <si>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</si>
  <si>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</si>
  <si>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</si>
  <si>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</si>
  <si>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</si>
  <si>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</si>
  <si>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</si>
  <si>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</si>
  <si>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</si>
  <si>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</si>
  <si>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</si>
  <si>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</si>
  <si>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</si>
  <si>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</si>
  <si>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</si>
  <si>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</si>
  <si>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</si>
  <si>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</si>
  <si>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</si>
  <si>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</si>
  <si>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</si>
  <si>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</si>
  <si>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Market Share Assumption</t>
  </si>
  <si>
    <t>Percentage of Identified That is</t>
  </si>
  <si>
    <t>Adjusted Total - Survey Only</t>
  </si>
  <si>
    <t>Adjusted Total - 100% Market</t>
  </si>
  <si>
    <t>AVERAGE INCURRED CLAIM COST BY NOTIFICATION YEAR - includes nils</t>
  </si>
  <si>
    <t>AVERAGE SETTLED CLAIM COST BY SETTLEMENT YEAR - excludes nils</t>
  </si>
  <si>
    <t>AVERAGE SETTLED CLAIM COST BY SETTLEMENT YEAR - includes nils</t>
  </si>
  <si>
    <t>NIL CLAIMS PERCENTAGE BY SETTLEMENT YEAR</t>
  </si>
  <si>
    <t>NUMBER OF CLAIMS NOTIFIED BY NOTIFICATION YEAR (100% of market)* - includes nils</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</si>
  <si>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</si>
  <si>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</si>
  <si>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</si>
  <si>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</si>
  <si>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</si>
  <si>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</si>
  <si>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</si>
  <si>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</si>
  <si>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</si>
  <si>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</si>
  <si>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</si>
  <si>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</si>
  <si>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</si>
  <si>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</si>
  <si>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</si>
  <si>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</si>
  <si>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</si>
  <si>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</si>
  <si>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</si>
  <si>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</si>
  <si>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</si>
  <si>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</si>
  <si>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</si>
  <si>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</si>
  <si>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</si>
  <si>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</si>
  <si>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Please provide the number of claims (nil and non-nil) notified to your company for each notification year, split by SUMry of exposure</t>
  </si>
  <si>
    <t>INCREMENTAL NUMBER OF MESOTHELIOMA CLAIMS SETTLED FOR NIL COSTS, BY DEVELOPMENT MONTH</t>
  </si>
  <si>
    <t>0-3</t>
  </si>
  <si>
    <t>4-6</t>
  </si>
  <si>
    <t>7-9</t>
  </si>
  <si>
    <t>10-12</t>
  </si>
  <si>
    <t>13-15</t>
  </si>
  <si>
    <t>16-18</t>
  </si>
  <si>
    <t>19-21</t>
  </si>
  <si>
    <t>22-24</t>
  </si>
  <si>
    <t>25-27</t>
  </si>
  <si>
    <t>28-30</t>
  </si>
  <si>
    <t>31-33</t>
  </si>
  <si>
    <t>34-36</t>
  </si>
  <si>
    <t>37-39</t>
  </si>
  <si>
    <t>40-42</t>
  </si>
  <si>
    <t>43-45</t>
  </si>
  <si>
    <t>46-48</t>
  </si>
  <si>
    <t>49-51</t>
  </si>
  <si>
    <t>52-54</t>
  </si>
  <si>
    <t>55-57</t>
  </si>
  <si>
    <t>58-60</t>
  </si>
  <si>
    <t>61-63</t>
  </si>
  <si>
    <t>64-66</t>
  </si>
  <si>
    <t>67-69</t>
  </si>
  <si>
    <t>70-72</t>
  </si>
  <si>
    <t>73-75</t>
  </si>
  <si>
    <t>76-78</t>
  </si>
  <si>
    <t>79-81</t>
  </si>
  <si>
    <t>82-84</t>
  </si>
  <si>
    <t>85-87</t>
  </si>
  <si>
    <t>88-90</t>
  </si>
  <si>
    <t>91-93</t>
  </si>
  <si>
    <t>94-96</t>
  </si>
  <si>
    <t>97-99</t>
  </si>
  <si>
    <t>100-102</t>
  </si>
  <si>
    <t>103-105</t>
  </si>
  <si>
    <t>106-108</t>
  </si>
  <si>
    <t>109-111</t>
  </si>
  <si>
    <t>112-114</t>
  </si>
  <si>
    <t>115-117</t>
  </si>
  <si>
    <t>118-120</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</si>
  <si>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development month</t>
    </r>
  </si>
  <si>
    <t>Please enter the number of claims on an incremental basis.</t>
  </si>
  <si>
    <t>Complete the triangles on a best efforts basis.  If you can not provide quarterly development, please enter yearly development, for example by completing the Q4 columns only.</t>
  </si>
  <si>
    <t>INCREMENTAL NUMBER OF MESOTHELIOMA CLAIMS SETTLED FOR COSTS, BY DEVELOPMENT MONTH</t>
  </si>
  <si>
    <t>Please provide the number of claims notified to your company and settled at costs for each notification year, split by development month</t>
  </si>
  <si>
    <t>INCREMENTAL NUMBER OF MESOTHELIOMA CLAIMS SETTLED, BY DEVELOPMENT MONTH</t>
  </si>
  <si>
    <t>Open</t>
  </si>
  <si>
    <t>INCREMENTAL NUMBER OF ASBESTOSIS CLAIMS SETTLED FOR NIL COSTS, BY DEVELOPMENT MONTH</t>
  </si>
  <si>
    <t>For asbestosis claims only</t>
  </si>
  <si>
    <t>INCREMENTAL NUMBER OF ASBESTOSIS CLAIMS SETTLED FOR COSTS, BY DEVELOPMENT MONTH</t>
  </si>
  <si>
    <t>INCREMENTAL NUMBER OF ASBESTOSIS CLAIMS SETTLED, BY DEVELOPMENT MONTH</t>
  </si>
  <si>
    <t>INCREMENTAL NUMBER OF LUNG CANCER CLAIMS SETTLED FOR NIL COSTS, BY DEVELOPMENT MONTH</t>
  </si>
  <si>
    <t>For asbestos related lung cancer claims only</t>
  </si>
  <si>
    <t>INCREMENTAL NUMBER OF LUNG CANCER CLAIMS SETTLED FOR COSTS, BY DEVELOPMENT MONTH</t>
  </si>
  <si>
    <t>INCREMENTAL NUMBER OF LUNG CANCER CLAIMS SETTLED, BY DEVELOPMENT MONTH</t>
  </si>
  <si>
    <t>INCREMENTAL NUMBER OF PLEURAL THICKENING CLAIMS SETTLED FOR NIL COSTS, BY DEVELOPMENT MONTH</t>
  </si>
  <si>
    <t>For pleural thickening claims only</t>
  </si>
  <si>
    <t>INCREMENTAL NUMBER OF PLEURAL THICKENING CLAIMS SETTLED FOR COSTS, BY DEVELOPMENT MONTH</t>
  </si>
  <si>
    <t>INCREMENTAL NUMBER OF PLEURAL THICKENING CLAIMS SETTLED, BY DEVELOPMENT MONTH</t>
  </si>
  <si>
    <t>INCREMENTAL NUMBER OF PLEURAL PLAQUE CLAIMS (SCOTTISH &amp; NI EXPOSURE ONLY) SETTLED FOR NIL COSTS, BY DEVELOPMENT MONTH</t>
  </si>
  <si>
    <t>For pleural plaque claims with Scottish &amp; NI exposure only</t>
  </si>
  <si>
    <t>INCREMENTAL NUMBER OF PLEURAL PLAQUE CLAIMS (SCOTTISH &amp; NI EXPOSURE ONLY) SETTLED FOR COSTS, BY DEVELOPMENT MONTH</t>
  </si>
  <si>
    <t>1) Claims Notified</t>
  </si>
  <si>
    <t>2) Nil Settled (NY)</t>
  </si>
  <si>
    <t>4) Settled At Cost (NY)</t>
  </si>
  <si>
    <t>5) Settled At Cost (SY)</t>
  </si>
  <si>
    <t>6) Incurred (NY)</t>
  </si>
  <si>
    <t>8) Paid on Settled (SY)</t>
  </si>
  <si>
    <t>9) Average Age (NY)</t>
  </si>
  <si>
    <t>10) Mesothelioma info (NY)</t>
  </si>
  <si>
    <t>CUMULATIVE NUMBER OF MESOTHELIOMA CLAIMS SETTLED FOR COSTS, BY DEVELOPMENT MONTH</t>
  </si>
  <si>
    <t>CUMULATIVE NUMBER OF MESOTHELIOMA CLAIMS SETTLED FOR NIL COSTS, BY DEVELOPMENT MONTH</t>
  </si>
  <si>
    <t>CUMULATIVE NUMBER OF ASBESTOSIS CLAIMS SETTLED FOR NIL COSTS, BY DEVELOPMENT MONTH</t>
  </si>
  <si>
    <t>CUMULATIVE NUMBER OF ASBESTOSIS CLAIMS SETTLED FOR COSTS, BY DEVELOPMENT MONTH</t>
  </si>
  <si>
    <t>CUMULATIVE NUMBER OF LUNG CANCER CLAIMS SETTLED FOR NIL COSTS, BY DEVELOPMENT MONTH</t>
  </si>
  <si>
    <t>CUMULATIVE NUMBER OF LUNG CANCER CLAIMS SETTLED FOR COSTS, BY DEVELOPMENT MONTH</t>
  </si>
  <si>
    <t>CUMULATIVE NUMBER OF PLEURAL THICKENING CLAIMS SETTLED FOR NIL COSTS, BY DEVELOPMENT MONTH</t>
  </si>
  <si>
    <t>CUMULATIVE NUMBER OF PLEURAL THICKENING CLAIMS SETTLED FOR COSTS, BY DEVELOPMENT MONTH</t>
  </si>
  <si>
    <t>Number of participants</t>
  </si>
  <si>
    <t>Covering notes from the UK Asbestos Working Party</t>
  </si>
  <si>
    <t>The data collected covers 12 participating entities, believed to represent a majority of the insurance market.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</si>
  <si>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</si>
  <si>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</si>
  <si>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1. reproduced accurately and is unaltered;</t>
  </si>
  <si>
    <t>2. not used in a misleading context; and</t>
  </si>
  <si>
    <t xml:space="preserve">3. correctly referenced and includes both the IFoA’s disclaimer notice set out above and the IFoA’s copyright notice, as follows: </t>
  </si>
  <si>
    <t>Not all 12 participants were able to provide data for all sections of the exercise or the same years.  The number of contributors has been indicated on the relevant worksheet tabs.</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</si>
  <si>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</si>
  <si>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</si>
  <si>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</si>
  <si>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CUMULATIVE PROPORTION OF MESOTHELIOMA CLAIMS SETTLED, BY DEVELOPMENT MONTH</t>
  </si>
  <si>
    <t>CUMULATIVE PERCENTAGE OF MESOTHELIOMA CLAIMS FOR SETTLED FOR NIL COSTS, BY DEVELOPMENT MONTH - SETTLED CLAIMS ONLY</t>
  </si>
  <si>
    <t>CUMULATIVE PERCENTAGE OF MESOTHELIOMA CLAIMS FOR SETTLED FOR COSTS, BY DEVELOPMENT MONTH - SETTLED CLAIMS ONLY</t>
  </si>
  <si>
    <t>11) Mesothelioma Patterns</t>
  </si>
  <si>
    <t>12) Asbestosis Patterns</t>
  </si>
  <si>
    <t>13) Lung Cancer Patterns</t>
  </si>
  <si>
    <t>14) Pleural Thickening Patterns</t>
  </si>
  <si>
    <t>15) PP (Scotland &amp; NI) Patterns</t>
  </si>
  <si>
    <t>CUMULATIVE PERCENTAGE OF ASBESTOSIS CLAIMS FOR SETTLED FOR NIL COSTS, BY DEVELOPMENT MONTH - SETTLED CLAIMS ONLY</t>
  </si>
  <si>
    <t>CUMULATIVE PERCENTAGE OF ASBESTOSIS CLAIMS FOR SETTLED FOR COSTS, BY DEVELOPMENT MONTH - SETTLED CLAIMS ONLY</t>
  </si>
  <si>
    <t>CUMULATIVE PROPORTION OF ASBESTOSIS CLAIMS SETTLED, BY DEVELOPMENT MONTH</t>
  </si>
  <si>
    <t>CUMULATIVE PERCENTAGE OF LUNG CANCER CLAIMS FOR SETTLED FOR NIL COSTS, BY DEVELOPMENT MONTH - SETTLED CLAIMS ONLY</t>
  </si>
  <si>
    <t>CUMULATIVE PERCENTAGE OF LUNG CANCER CLAIMS FOR SETTLED FOR COSTS, BY DEVELOPMENT MONTH - SETTLED CLAIMS ONLY</t>
  </si>
  <si>
    <t>CUMULATIVE PROPORTION OF LUNG CANCER CLAIMS SETTLED, BY DEVELOPMENT MONTH</t>
  </si>
  <si>
    <t>CUMULATIVE PERCENTAGE OF PLEURAL THICKENING CLAIMS FOR SETTLED FOR NIL COSTS, BY DEVELOPMENT MONTH - SETTLED CLAIMS ONLY</t>
  </si>
  <si>
    <t>CUMULATIVE PERCENTAGE OF PLEURAL THICKENING CLAIMS FOR SETTLED FOR COSTS, BY DEVELOPMENT MONTH - SETTLED CLAIMS ONLY</t>
  </si>
  <si>
    <t>CUMULATIVE PROPORTION OF PLEURAL THICKENING CLAIMS SETTLED, BY DEVELOPMENT MONTH</t>
  </si>
  <si>
    <t>INCREMENTAL NUMBER OF PLEURAL PLAQUE (SCOTTISH &amp; NI EXPOSURE ONLY) CLAIMS SETTLED, BY DEVELOPMENT MONTH</t>
  </si>
  <si>
    <t>CUMULATIVE NUMBER OF PLEURAL PLAQUE (SCOTTISH &amp; NI EXPOSURE ONLY) CLAIMS SETTLED FOR NIL COSTS, BY DEVELOPMENT MONTH</t>
  </si>
  <si>
    <t>CUMULATIVE NUMBER OF PLEURAL PLAQUE (SCOTTISH &amp; NI EXPOSURE ONLY) CLAIMS SETTLED FOR COSTS, BY DEVELOPMENT MONTH</t>
  </si>
  <si>
    <t>CUMULATIVE PERCENTAGE OF PLEURAL PLAQUE (SCOTTISH &amp; NI EXPOSURE ONLY) CLAIMS FOR SETTLED FOR NIL COSTS, BY DEVELOPMENT MONTH - SETTLED CLAIMS ONLY</t>
  </si>
  <si>
    <t>CUMULATIVE PERCENTAGE OF PLEURAL PLAQUE (SCOTTISH &amp; NI EXPOSURE ONLY) CLAIMS FOR SETTLED FOR COSTS, BY DEVELOPMENT MONTH - SETTLED CLAIMS ONLY</t>
  </si>
  <si>
    <t>CUMULATIVE PROPORTION OF PLEURAL PLAQUE (SCOTTISH &amp; NI EXPOSURE ONLY) CLAIMS SETTLED, BY DEVELOPMENT MONTH</t>
  </si>
  <si>
    <t>Please provide the number of claims notified to your company and settled at cost for each notification year, split by disease-type.</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</si>
  <si>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</si>
  <si>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</si>
  <si>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</si>
  <si>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</si>
  <si>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</si>
  <si>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</si>
  <si>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The relevant summaries on ACPC, nils percentages and open percentages are internally consistent .</t>
  </si>
  <si>
    <t>Data has been collected as at year-end 2016 to produce the attached aggregated summaries.</t>
  </si>
  <si>
    <t>The UK Asbestos Working Party ("AWP") have continued their market wide data collection for 2017, and would like to thank those who contributed to the exercise.</t>
  </si>
  <si>
    <t>The AWP is currently analysing this aggregated data and will publish commentary and findings in due course at GIRO 2017.</t>
  </si>
  <si>
    <t>UK Asbestos Working Party Disclaimer: Data as at 31/12/2016</t>
  </si>
  <si>
    <t>12 participants</t>
  </si>
  <si>
    <t>5 participants</t>
  </si>
  <si>
    <t>AVERAGE SETTLED CLAIM COST BY NOTIFICATION YEAR - includes nils</t>
  </si>
  <si>
    <t>AVERAGE SETTLED CLAIM COST BY NOTIFICATION YEAR - excludes settled nils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</si>
  <si>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</si>
  <si>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The data included is the raw aggregated data (apart from the changes on Pleural Plaques (Scottish &amp; NI exposure only) claims, see below).  No adjustments have been made to gross up for entities unable to provide data for certain years.</t>
  </si>
  <si>
    <t>The AWP have adjusted the Pleural Plaques (Scottish &amp; NI exposure only) figures. Where participating entities provided data under the Pleural Plaques column but no data in the Pleural Plaques (Scottish &amp; NI exposure only) column, the AWP have assumed for those participating entities, from 2011 and onwards, Pleural Plaques (Scottish &amp; NI exposure only) data is the same as their Pleural Plaques data.  This is the principal reason for the increase in Pleural Plaques (Scottish &amp; NI exposure only) notified claims since the last survey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</si>
</sst>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_-* #,##0.0_-;\-* #,##0.0_-;_-* &quot;-&quot;??_-;_-@_-"/>
    <numFmt numFmtId="166" formatCode="0.0"/>
    <numFmt numFmtId="167" formatCode="_(* #,##0.00_);_(* \(#,##0.00\);_(* &quot;-&quot;??_);_(@_)"/>
    <numFmt numFmtId="168" formatCode="#,##0.0"/>
  </numFmts>
  <fonts count="23"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sz val="10"/>
      <color rgb="FFFF0000"/>
      <name val="Arial"/>
      <family val="2"/>
    </font>
    <font>
      <b/>
      <sz val="11"/>
      <color theme="1"/>
      <name val="Calibri"/>
      <family val="2"/>
      <scheme val="minor"/>
    </font>
    <font>
      <b/>
      <u/>
      <sz val="10"/>
      <name val="Arial"/>
      <family val="2"/>
    </font>
    <font>
      <i/>
      <sz val="10"/>
      <name val="Calibri"/>
      <family val="2"/>
      <scheme val="minor"/>
    </font>
    <font>
      <sz val="10"/>
      <color theme="0" tint="-0.249977111117893"/>
      <name val="Arial"/>
      <family val="2"/>
    </font>
    <font>
      <b/>
      <sz val="13"/>
      <name val="Arial"/>
      <family val="2"/>
    </font>
    <font>
      <sz val="13"/>
      <name val="Arial"/>
      <family val="2"/>
    </font>
    <font>
      <b/>
      <u/>
      <sz val="16"/>
      <name val="Arial"/>
      <family val="2"/>
    </font>
    <font>
      <b/>
      <sz val="16"/>
      <name val="Arial"/>
      <family val="2"/>
    </font>
    <font>
      <sz val="10"/>
      <color theme="1"/>
      <name val="Calibri"/>
      <family val="2"/>
      <scheme val="minor"/>
    </font>
    <font>
      <u/>
      <sz val="13"/>
      <name val="Arial"/>
      <family val="2"/>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167" fontId="2" fillId="0" borderId="0" applyFont="0" applyFill="0" applyBorder="0" applyAlignment="0" applyProtection="0"/>
    <xf numFmtId="0" fontId="2" fillId="0" borderId="0"/>
  </cellStyleXfs>
  <cellXfs count="245">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0" xfId="0" applyFont="1"/>
    <xf numFmtId="0" fontId="6" fillId="0" borderId="0" xfId="0" applyFont="1"/>
    <xf numFmtId="0" fontId="0" fillId="0" borderId="0" xfId="0" applyFill="1"/>
    <xf numFmtId="0" fontId="3" fillId="0" borderId="3" xfId="0" applyFont="1" applyFill="1" applyBorder="1" applyAlignment="1">
      <alignment horizontal="center" vertical="center" wrapText="1"/>
    </xf>
    <xf numFmtId="164" fontId="3" fillId="0" borderId="0" xfId="1" applyNumberFormat="1" applyFont="1" applyFill="1" applyBorder="1"/>
    <xf numFmtId="0" fontId="0" fillId="0" borderId="4" xfId="0" applyFill="1" applyBorder="1" applyAlignment="1">
      <alignment horizontal="center" vertical="center" wrapText="1"/>
    </xf>
    <xf numFmtId="43" fontId="0" fillId="0" borderId="0" xfId="1" applyFont="1" applyFill="1"/>
    <xf numFmtId="0" fontId="2" fillId="0" borderId="1" xfId="0" applyFont="1" applyBorder="1" applyAlignment="1">
      <alignment horizontal="center" vertical="center" wrapText="1"/>
    </xf>
    <xf numFmtId="0" fontId="2" fillId="0" borderId="0" xfId="0" applyFont="1"/>
    <xf numFmtId="0" fontId="0" fillId="0" borderId="0" xfId="0" applyAlignment="1">
      <alignment horizontal="center"/>
    </xf>
    <xf numFmtId="9" fontId="2" fillId="0" borderId="10" xfId="3" applyFont="1" applyBorder="1" applyAlignment="1">
      <alignment horizontal="center"/>
    </xf>
    <xf numFmtId="43" fontId="0" fillId="0" borderId="0" xfId="1" applyFont="1"/>
    <xf numFmtId="0" fontId="0" fillId="0" borderId="1" xfId="0" applyFill="1" applyBorder="1" applyAlignment="1">
      <alignment horizontal="center" vertical="center" wrapText="1"/>
    </xf>
    <xf numFmtId="164" fontId="2" fillId="0" borderId="0" xfId="1" applyNumberFormat="1" applyFont="1" applyFill="1" applyBorder="1"/>
    <xf numFmtId="164" fontId="2" fillId="0" borderId="10" xfId="1" applyNumberFormat="1" applyFont="1" applyFill="1" applyBorder="1"/>
    <xf numFmtId="164" fontId="2" fillId="0" borderId="11" xfId="1" applyNumberFormat="1" applyFont="1" applyFill="1" applyBorder="1"/>
    <xf numFmtId="164" fontId="2" fillId="0" borderId="7" xfId="1" applyNumberFormat="1" applyFont="1" applyFill="1" applyBorder="1"/>
    <xf numFmtId="164" fontId="2" fillId="0" borderId="8" xfId="1" applyNumberFormat="1" applyFont="1" applyFill="1" applyBorder="1"/>
    <xf numFmtId="164" fontId="2" fillId="0" borderId="9" xfId="1" applyNumberFormat="1" applyFont="1" applyFill="1" applyBorder="1"/>
    <xf numFmtId="0" fontId="2" fillId="0" borderId="0" xfId="4"/>
    <xf numFmtId="0" fontId="2" fillId="0" borderId="1" xfId="4" applyBorder="1" applyAlignment="1">
      <alignment horizontal="center" vertical="center" wrapText="1"/>
    </xf>
    <xf numFmtId="0" fontId="6" fillId="0" borderId="0" xfId="4" applyFont="1"/>
    <xf numFmtId="0" fontId="5" fillId="0" borderId="0" xfId="4" applyFont="1"/>
    <xf numFmtId="0" fontId="2" fillId="0" borderId="4" xfId="4" applyBorder="1" applyAlignment="1">
      <alignment horizontal="center" vertical="center" wrapText="1"/>
    </xf>
    <xf numFmtId="0" fontId="2" fillId="0" borderId="2" xfId="4" applyBorder="1" applyAlignment="1">
      <alignment horizontal="center" vertical="center" wrapText="1"/>
    </xf>
    <xf numFmtId="164" fontId="2" fillId="0" borderId="5" xfId="1" applyNumberFormat="1" applyFont="1" applyFill="1" applyBorder="1"/>
    <xf numFmtId="164" fontId="3" fillId="0" borderId="11" xfId="1" applyNumberFormat="1" applyFont="1" applyFill="1" applyBorder="1"/>
    <xf numFmtId="164" fontId="3" fillId="0" borderId="1" xfId="1" applyNumberFormat="1" applyFont="1" applyFill="1" applyBorder="1"/>
    <xf numFmtId="164" fontId="3" fillId="0" borderId="2" xfId="1" applyNumberFormat="1" applyFont="1" applyFill="1" applyBorder="1"/>
    <xf numFmtId="164" fontId="2" fillId="0" borderId="0" xfId="1" applyNumberFormat="1" applyFont="1"/>
    <xf numFmtId="9" fontId="0" fillId="0" borderId="0" xfId="0" applyNumberFormat="1"/>
    <xf numFmtId="0" fontId="0" fillId="0" borderId="2" xfId="0" applyFill="1" applyBorder="1" applyAlignment="1">
      <alignment horizontal="center" vertical="center" wrapText="1"/>
    </xf>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0" fontId="3" fillId="0" borderId="1" xfId="0" applyFont="1" applyBorder="1" applyAlignment="1">
      <alignment horizontal="left"/>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3" fontId="2" fillId="0" borderId="8" xfId="0" applyNumberFormat="1" applyFont="1" applyFill="1" applyBorder="1"/>
    <xf numFmtId="165" fontId="2" fillId="0" borderId="5" xfId="1" applyNumberFormat="1" applyFont="1" applyFill="1" applyBorder="1"/>
    <xf numFmtId="0" fontId="2" fillId="0" borderId="0" xfId="0" applyFont="1" applyFill="1"/>
    <xf numFmtId="9" fontId="2" fillId="0" borderId="0" xfId="2" applyFont="1" applyFill="1"/>
    <xf numFmtId="9" fontId="2" fillId="0" borderId="0" xfId="2" applyFont="1"/>
    <xf numFmtId="164" fontId="2" fillId="0" borderId="5" xfId="5" applyNumberFormat="1" applyFont="1" applyFill="1" applyBorder="1"/>
    <xf numFmtId="164" fontId="2" fillId="0" borderId="15" xfId="5" applyNumberFormat="1" applyFont="1" applyFill="1" applyBorder="1"/>
    <xf numFmtId="164" fontId="3" fillId="0" borderId="4" xfId="1" applyNumberFormat="1" applyFont="1" applyFill="1" applyBorder="1"/>
    <xf numFmtId="164"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11" fillId="0" borderId="0" xfId="6" applyFont="1"/>
    <xf numFmtId="0" fontId="1" fillId="0" borderId="0" xfId="6"/>
    <xf numFmtId="0" fontId="1" fillId="0" borderId="0" xfId="6" applyFill="1"/>
    <xf numFmtId="0" fontId="1" fillId="0" borderId="1" xfId="6" applyBorder="1" applyAlignment="1">
      <alignment horizontal="center" vertical="center" wrapText="1"/>
    </xf>
    <xf numFmtId="0" fontId="1" fillId="0" borderId="2" xfId="6" applyBorder="1" applyAlignment="1">
      <alignment horizontal="center" vertical="center" wrapText="1"/>
    </xf>
    <xf numFmtId="0" fontId="1" fillId="0" borderId="4" xfId="6" applyFill="1" applyBorder="1" applyAlignment="1">
      <alignment horizontal="center" vertical="center" wrapText="1"/>
    </xf>
    <xf numFmtId="0" fontId="1" fillId="0" borderId="3" xfId="6" applyBorder="1" applyAlignment="1">
      <alignment horizontal="center" vertical="center" wrapText="1"/>
    </xf>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1" fillId="0" borderId="5" xfId="6" applyBorder="1" applyAlignment="1">
      <alignment horizontal="left"/>
    </xf>
    <xf numFmtId="0" fontId="1" fillId="0" borderId="6" xfId="6" applyBorder="1" applyAlignment="1">
      <alignment horizontal="left"/>
    </xf>
    <xf numFmtId="0" fontId="6" fillId="0" borderId="0" xfId="6" applyFont="1"/>
    <xf numFmtId="0" fontId="5" fillId="0" borderId="0" xfId="6" applyFont="1"/>
    <xf numFmtId="165" fontId="2" fillId="0" borderId="6" xfId="1" applyNumberFormat="1" applyFont="1" applyFill="1" applyBorder="1"/>
    <xf numFmtId="0" fontId="1" fillId="0" borderId="0" xfId="6" applyAlignment="1">
      <alignment vertical="center" wrapText="1"/>
    </xf>
    <xf numFmtId="0" fontId="1" fillId="0" borderId="4" xfId="6" applyBorder="1" applyAlignment="1">
      <alignment horizontal="center" vertical="center" wrapText="1"/>
    </xf>
    <xf numFmtId="0" fontId="12" fillId="0" borderId="0" xfId="6" applyFont="1"/>
    <xf numFmtId="0" fontId="1" fillId="0" borderId="15" xfId="6" applyBorder="1" applyAlignment="1">
      <alignment horizontal="center" vertical="center" wrapText="1"/>
    </xf>
    <xf numFmtId="0" fontId="1" fillId="0" borderId="14" xfId="6" applyBorder="1" applyAlignment="1">
      <alignment horizontal="center" vertical="center" wrapText="1"/>
    </xf>
    <xf numFmtId="0" fontId="1" fillId="0" borderId="12" xfId="6" applyBorder="1" applyAlignment="1">
      <alignment horizontal="center" vertical="center" wrapText="1"/>
    </xf>
    <xf numFmtId="0" fontId="1" fillId="0" borderId="15" xfId="6" applyBorder="1" applyAlignment="1">
      <alignment horizontal="left"/>
    </xf>
    <xf numFmtId="0" fontId="1" fillId="0" borderId="10" xfId="6" applyBorder="1" applyAlignment="1">
      <alignment horizontal="left"/>
    </xf>
    <xf numFmtId="0" fontId="1" fillId="0" borderId="7" xfId="6" applyBorder="1" applyAlignment="1">
      <alignment horizontal="left"/>
    </xf>
    <xf numFmtId="0" fontId="14" fillId="0" borderId="0" xfId="6" applyFont="1"/>
    <xf numFmtId="0" fontId="2" fillId="0" borderId="0" xfId="6" applyFont="1"/>
    <xf numFmtId="0" fontId="1" fillId="0" borderId="13" xfId="6" applyBorder="1" applyAlignment="1">
      <alignment horizontal="left"/>
    </xf>
    <xf numFmtId="0" fontId="2" fillId="0" borderId="1" xfId="6" applyFont="1" applyBorder="1" applyAlignment="1">
      <alignment horizontal="center" vertical="center" wrapText="1"/>
    </xf>
    <xf numFmtId="164" fontId="2" fillId="4" borderId="10" xfId="5" applyNumberFormat="1" applyFont="1" applyFill="1" applyBorder="1"/>
    <xf numFmtId="164" fontId="2" fillId="4" borderId="0" xfId="5" applyNumberFormat="1" applyFont="1" applyFill="1" applyBorder="1"/>
    <xf numFmtId="164" fontId="2" fillId="4" borderId="11" xfId="5" applyNumberFormat="1" applyFont="1" applyFill="1" applyBorder="1"/>
    <xf numFmtId="164" fontId="16" fillId="3" borderId="0" xfId="5" applyNumberFormat="1" applyFont="1" applyFill="1" applyBorder="1"/>
    <xf numFmtId="164" fontId="16" fillId="3" borderId="11" xfId="5" applyNumberFormat="1" applyFont="1" applyFill="1" applyBorder="1"/>
    <xf numFmtId="164" fontId="2" fillId="4" borderId="7" xfId="5" applyNumberFormat="1" applyFont="1" applyFill="1" applyBorder="1"/>
    <xf numFmtId="164" fontId="2" fillId="4" borderId="8" xfId="5" applyNumberFormat="1" applyFont="1" applyFill="1" applyBorder="1"/>
    <xf numFmtId="164" fontId="16" fillId="3" borderId="8" xfId="5" applyNumberFormat="1" applyFont="1" applyFill="1" applyBorder="1"/>
    <xf numFmtId="164" fontId="16" fillId="3" borderId="9" xfId="5" applyNumberFormat="1" applyFont="1" applyFill="1" applyBorder="1"/>
    <xf numFmtId="0" fontId="13" fillId="0" borderId="0" xfId="0" applyFont="1"/>
    <xf numFmtId="0" fontId="11" fillId="0" borderId="0" xfId="0" applyFont="1"/>
    <xf numFmtId="9" fontId="2" fillId="4" borderId="10" xfId="2" applyFont="1" applyFill="1" applyBorder="1"/>
    <xf numFmtId="9" fontId="2" fillId="4" borderId="0" xfId="2" applyFont="1" applyFill="1" applyBorder="1"/>
    <xf numFmtId="9" fontId="2" fillId="4" borderId="11" xfId="2" applyFont="1" applyFill="1" applyBorder="1"/>
    <xf numFmtId="9" fontId="16" fillId="3" borderId="0" xfId="2" applyFont="1" applyFill="1" applyBorder="1"/>
    <xf numFmtId="9" fontId="16" fillId="3" borderId="11" xfId="2" applyFont="1" applyFill="1" applyBorder="1"/>
    <xf numFmtId="9" fontId="2" fillId="4" borderId="7" xfId="2" applyFont="1" applyFill="1" applyBorder="1"/>
    <xf numFmtId="9" fontId="2" fillId="4" borderId="8" xfId="2" applyFont="1" applyFill="1" applyBorder="1"/>
    <xf numFmtId="9" fontId="16" fillId="3" borderId="8" xfId="2" applyFont="1" applyFill="1" applyBorder="1"/>
    <xf numFmtId="9" fontId="16" fillId="3" borderId="9" xfId="2" applyFont="1" applyFill="1" applyBorder="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3"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7" fillId="0" borderId="0" xfId="8" applyFont="1" applyAlignment="1">
      <alignment vertical="center"/>
    </xf>
    <xf numFmtId="0" fontId="3" fillId="0" borderId="0" xfId="4" applyFont="1" applyAlignment="1">
      <alignment vertical="center"/>
    </xf>
    <xf numFmtId="0" fontId="18" fillId="0" borderId="0" xfId="4" applyFont="1" applyAlignment="1">
      <alignment vertical="center"/>
    </xf>
    <xf numFmtId="0" fontId="18" fillId="0" borderId="0" xfId="8" applyFont="1" applyAlignment="1">
      <alignment vertical="center"/>
    </xf>
    <xf numFmtId="0" fontId="18" fillId="0" borderId="0" xfId="8" applyFont="1" applyAlignment="1">
      <alignment horizontal="left" vertical="center" wrapText="1"/>
    </xf>
    <xf numFmtId="0" fontId="19" fillId="0" borderId="0" xfId="8" applyFont="1" applyAlignment="1">
      <alignment vertical="center"/>
    </xf>
    <xf numFmtId="165" fontId="2" fillId="0" borderId="13" xfId="0" applyNumberFormat="1" applyFont="1" applyFill="1" applyBorder="1"/>
    <xf numFmtId="165" fontId="3" fillId="0" borderId="12" xfId="0" applyNumberFormat="1" applyFont="1" applyFill="1" applyBorder="1"/>
    <xf numFmtId="165" fontId="3" fillId="0" borderId="11" xfId="0" applyNumberFormat="1" applyFont="1" applyFill="1" applyBorder="1"/>
    <xf numFmtId="165"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3" fontId="2" fillId="0" borderId="13" xfId="5" applyNumberFormat="1" applyFont="1" applyFill="1" applyBorder="1" applyAlignment="1">
      <alignment horizontal="center" vertical="center"/>
    </xf>
    <xf numFmtId="0" fontId="3" fillId="0" borderId="0" xfId="0" applyFont="1" applyFill="1"/>
    <xf numFmtId="0" fontId="3" fillId="0" borderId="1" xfId="4" applyFont="1" applyBorder="1" applyAlignment="1">
      <alignment horizontal="left"/>
    </xf>
    <xf numFmtId="3" fontId="3" fillId="0" borderId="4" xfId="4" applyNumberFormat="1" applyFont="1" applyBorder="1"/>
    <xf numFmtId="3" fontId="3" fillId="0" borderId="2" xfId="4" applyNumberFormat="1" applyFont="1" applyBorder="1"/>
    <xf numFmtId="166" fontId="3" fillId="0" borderId="1" xfId="4" applyNumberFormat="1" applyFont="1" applyBorder="1"/>
    <xf numFmtId="3" fontId="3" fillId="0" borderId="3"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6" fontId="3" fillId="0" borderId="5" xfId="4" applyNumberFormat="1" applyFont="1" applyFill="1" applyBorder="1"/>
    <xf numFmtId="0" fontId="13" fillId="0" borderId="0" xfId="6" applyFont="1"/>
    <xf numFmtId="164" fontId="2" fillId="0" borderId="6" xfId="5" applyNumberFormat="1" applyFont="1" applyFill="1" applyBorder="1"/>
    <xf numFmtId="0" fontId="13" fillId="0" borderId="0" xfId="6" applyFont="1" applyFill="1"/>
    <xf numFmtId="0" fontId="2" fillId="0" borderId="0" xfId="6" applyFont="1" applyFill="1"/>
    <xf numFmtId="0" fontId="15" fillId="0" borderId="0" xfId="6" applyFont="1" applyFill="1"/>
    <xf numFmtId="0" fontId="1" fillId="0" borderId="2" xfId="6" applyFill="1" applyBorder="1" applyAlignment="1">
      <alignment horizontal="center" vertical="center" wrapText="1"/>
    </xf>
    <xf numFmtId="0" fontId="1" fillId="0" borderId="3" xfId="6" applyFill="1" applyBorder="1" applyAlignment="1">
      <alignment horizontal="center" vertical="center" wrapText="1"/>
    </xf>
    <xf numFmtId="0" fontId="3" fillId="0" borderId="1" xfId="6" applyFont="1" applyBorder="1" applyAlignment="1">
      <alignment horizontal="center" vertical="center" wrapText="1"/>
    </xf>
    <xf numFmtId="164" fontId="3" fillId="0" borderId="5" xfId="5" applyNumberFormat="1" applyFont="1" applyFill="1" applyBorder="1"/>
    <xf numFmtId="164" fontId="3" fillId="0" borderId="6" xfId="5" applyNumberFormat="1" applyFont="1" applyFill="1" applyBorder="1"/>
    <xf numFmtId="0" fontId="2" fillId="0" borderId="5" xfId="0" applyFont="1" applyBorder="1" applyAlignment="1">
      <alignment horizontal="left"/>
    </xf>
    <xf numFmtId="0" fontId="2" fillId="0" borderId="6" xfId="0" applyFont="1" applyBorder="1" applyAlignment="1">
      <alignment horizontal="left"/>
    </xf>
    <xf numFmtId="0" fontId="2" fillId="0" borderId="6" xfId="0" applyFont="1" applyFill="1" applyBorder="1" applyAlignment="1">
      <alignment horizontal="left"/>
    </xf>
    <xf numFmtId="0" fontId="21" fillId="0" borderId="0" xfId="6" applyFont="1"/>
    <xf numFmtId="164" fontId="2" fillId="0" borderId="0" xfId="0" applyNumberFormat="1" applyFont="1"/>
    <xf numFmtId="3" fontId="2" fillId="0" borderId="10" xfId="4" applyNumberFormat="1" applyFont="1" applyFill="1" applyBorder="1"/>
    <xf numFmtId="3" fontId="2" fillId="0" borderId="0" xfId="4" applyNumberFormat="1" applyFont="1" applyFill="1" applyBorder="1"/>
    <xf numFmtId="3" fontId="2" fillId="0" borderId="7" xfId="4" applyNumberFormat="1" applyFont="1" applyFill="1" applyBorder="1"/>
    <xf numFmtId="3" fontId="2" fillId="0" borderId="8" xfId="4" applyNumberFormat="1" applyFont="1" applyFill="1" applyBorder="1"/>
    <xf numFmtId="3" fontId="2" fillId="0" borderId="0" xfId="4" applyNumberFormat="1" applyFont="1"/>
    <xf numFmtId="165" fontId="2" fillId="0" borderId="14" xfId="0" applyNumberFormat="1" applyFont="1" applyFill="1" applyBorder="1"/>
    <xf numFmtId="165" fontId="2" fillId="0" borderId="15" xfId="0" applyNumberFormat="1" applyFont="1" applyFill="1" applyBorder="1"/>
    <xf numFmtId="165" fontId="2" fillId="0" borderId="12" xfId="0" applyNumberFormat="1" applyFont="1" applyFill="1" applyBorder="1"/>
    <xf numFmtId="165" fontId="2" fillId="0" borderId="5" xfId="0" applyNumberFormat="1" applyFont="1" applyFill="1" applyBorder="1"/>
    <xf numFmtId="165" fontId="2" fillId="0" borderId="0" xfId="0" applyNumberFormat="1" applyFont="1" applyFill="1" applyBorder="1"/>
    <xf numFmtId="165" fontId="2" fillId="0" borderId="10" xfId="0" applyNumberFormat="1" applyFont="1" applyFill="1" applyBorder="1"/>
    <xf numFmtId="165" fontId="2" fillId="0" borderId="11" xfId="0" applyNumberFormat="1" applyFont="1" applyFill="1" applyBorder="1"/>
    <xf numFmtId="165" fontId="2" fillId="0" borderId="8" xfId="0" applyNumberFormat="1" applyFont="1" applyFill="1" applyBorder="1"/>
    <xf numFmtId="165" fontId="2" fillId="0" borderId="7" xfId="0" applyNumberFormat="1" applyFont="1" applyFill="1" applyBorder="1"/>
    <xf numFmtId="165" fontId="2" fillId="0" borderId="9" xfId="0" applyNumberFormat="1" applyFont="1" applyFill="1" applyBorder="1"/>
    <xf numFmtId="0" fontId="2" fillId="0" borderId="0" xfId="0" applyFont="1" applyBorder="1"/>
    <xf numFmtId="164" fontId="2" fillId="0" borderId="0" xfId="1" applyNumberFormat="1" applyFont="1" applyBorder="1"/>
    <xf numFmtId="0" fontId="21" fillId="0" borderId="6" xfId="6" applyFont="1" applyBorder="1" applyAlignment="1">
      <alignment horizontal="left"/>
    </xf>
    <xf numFmtId="0" fontId="21" fillId="0" borderId="0" xfId="6" applyFont="1" applyFill="1"/>
    <xf numFmtId="14" fontId="21" fillId="0" borderId="0" xfId="6" applyNumberFormat="1" applyFont="1" applyFill="1"/>
    <xf numFmtId="43"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3" fontId="2" fillId="0" borderId="0" xfId="0" applyNumberFormat="1" applyFont="1" applyFill="1" applyBorder="1"/>
    <xf numFmtId="3" fontId="2" fillId="0" borderId="11" xfId="0" applyNumberFormat="1" applyFont="1" applyFill="1" applyBorder="1"/>
    <xf numFmtId="14" fontId="2" fillId="0" borderId="0" xfId="0" applyNumberFormat="1" applyFont="1" applyFill="1"/>
    <xf numFmtId="9" fontId="2" fillId="2" borderId="16" xfId="2" applyFont="1" applyFill="1" applyBorder="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5" fontId="2" fillId="0" borderId="10" xfId="1" applyNumberFormat="1" applyFont="1" applyFill="1" applyBorder="1"/>
    <xf numFmtId="165" fontId="2" fillId="0" borderId="0" xfId="1" applyNumberFormat="1" applyFont="1" applyFill="1" applyBorder="1"/>
    <xf numFmtId="165" fontId="2" fillId="0" borderId="11" xfId="1" applyNumberFormat="1" applyFont="1" applyFill="1" applyBorder="1"/>
    <xf numFmtId="0" fontId="2" fillId="0" borderId="7" xfId="0" applyFont="1" applyFill="1" applyBorder="1" applyAlignment="1">
      <alignment horizontal="left"/>
    </xf>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5"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43" fontId="2" fillId="0" borderId="0" xfId="1" applyFont="1" applyFill="1"/>
    <xf numFmtId="9" fontId="2" fillId="0" borderId="0" xfId="0" applyNumberFormat="1" applyFont="1" applyFill="1"/>
    <xf numFmtId="0" fontId="2" fillId="0" borderId="4" xfId="0" applyFont="1" applyBorder="1"/>
    <xf numFmtId="9" fontId="2" fillId="0" borderId="3" xfId="2" applyFont="1" applyFill="1" applyBorder="1"/>
    <xf numFmtId="3" fontId="2" fillId="0" borderId="10" xfId="4" applyNumberFormat="1" applyFont="1" applyFill="1" applyBorder="1" applyAlignment="1">
      <alignment horizontal="right"/>
    </xf>
    <xf numFmtId="3" fontId="2" fillId="0" borderId="0" xfId="4" applyNumberFormat="1" applyFont="1" applyFill="1" applyBorder="1" applyAlignment="1">
      <alignment horizontal="right"/>
    </xf>
    <xf numFmtId="3" fontId="3" fillId="0" borderId="13" xfId="4" applyNumberFormat="1" applyFont="1" applyFill="1" applyBorder="1" applyAlignment="1">
      <alignment horizontal="right"/>
    </xf>
    <xf numFmtId="166" fontId="3" fillId="0" borderId="5" xfId="4" applyNumberFormat="1" applyFont="1" applyFill="1" applyBorder="1" applyAlignment="1">
      <alignment horizontal="right"/>
    </xf>
    <xf numFmtId="0" fontId="18" fillId="0" borderId="0" xfId="8" applyFont="1" applyAlignment="1">
      <alignment horizontal="left" vertical="center" wrapText="1"/>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15" xfId="6" applyFont="1" applyBorder="1" applyAlignment="1">
      <alignment horizontal="center" vertical="center" wrapText="1"/>
    </xf>
    <xf numFmtId="0" fontId="3" fillId="0" borderId="14" xfId="6" applyFont="1" applyBorder="1" applyAlignment="1">
      <alignment horizontal="center" vertical="center" wrapText="1"/>
    </xf>
    <xf numFmtId="0" fontId="3" fillId="0" borderId="12" xfId="6" applyFont="1" applyBorder="1" applyAlignment="1">
      <alignment horizontal="center" vertical="center" wrapText="1"/>
    </xf>
    <xf numFmtId="0" fontId="3" fillId="0" borderId="15" xfId="6" applyFont="1" applyFill="1" applyBorder="1" applyAlignment="1">
      <alignment horizontal="center" vertical="center" wrapText="1"/>
    </xf>
    <xf numFmtId="0" fontId="3" fillId="0" borderId="14" xfId="6" applyFont="1" applyFill="1" applyBorder="1" applyAlignment="1">
      <alignment horizontal="center" vertical="center" wrapText="1"/>
    </xf>
    <xf numFmtId="0" fontId="3" fillId="0" borderId="12" xfId="6" applyFont="1" applyFill="1" applyBorder="1" applyAlignment="1">
      <alignment horizontal="center" vertical="center" wrapText="1"/>
    </xf>
    <xf numFmtId="0" fontId="22" fillId="0" borderId="0" xfId="8" applyFont="1" applyAlignment="1">
      <alignment horizontal="left" vertical="center" wrapText="1"/>
    </xf>
  </cellXfs>
  <cellStyles count="9">
    <cellStyle name="Comma" xfId="1" builtinId="3"/>
    <cellStyle name="Comma 2" xfId="5"/>
    <cellStyle name="Comma 2 2" xfId="7"/>
    <cellStyle name="Normal" xfId="0" builtinId="0"/>
    <cellStyle name="Normal 12 2" xfId="8"/>
    <cellStyle name="Normal 2" xfId="4"/>
    <cellStyle name="Normal 3" xfId="6"/>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autoPageBreaks="0"/>
  </sheetPr>
  <dimension ref="A1:S24"/>
  <sheetViews>
    <sheetView showGridLines="0" showRowColHeaders="0" tabSelected="1" zoomScale="60" zoomScaleNormal="60" workbookViewId="0">
      <selection activeCell="B17" sqref="B17:R17"/>
    </sheetView>
  </sheetViews>
  <sheetFormatPr defaultColWidth="0" defaultRowHeight="12.75" customHeight="1" zeroHeight="1" x14ac:dyDescent="0.2"/>
  <cols>
    <col min="1" max="1" width="5.28515625" style="115" customWidth="1"/>
    <col min="2" max="2" width="14" style="118" customWidth="1"/>
    <col min="3" max="19" width="14" style="115" customWidth="1"/>
    <col min="20" max="16384" width="9.140625" style="115" hidden="1"/>
  </cols>
  <sheetData>
    <row r="1" spans="2:19" x14ac:dyDescent="0.2">
      <c r="B1" s="115"/>
    </row>
    <row r="2" spans="2:19" ht="20.25" x14ac:dyDescent="0.2">
      <c r="B2" s="122" t="s">
        <v>148</v>
      </c>
      <c r="C2" s="119"/>
      <c r="D2" s="119"/>
      <c r="E2" s="119"/>
      <c r="F2" s="119"/>
      <c r="G2" s="119"/>
      <c r="H2" s="119"/>
      <c r="I2" s="119"/>
      <c r="J2" s="119"/>
      <c r="K2" s="119"/>
      <c r="L2" s="119"/>
      <c r="M2" s="119"/>
      <c r="N2" s="119"/>
      <c r="O2" s="119"/>
      <c r="P2" s="119"/>
      <c r="Q2" s="119"/>
      <c r="R2" s="119"/>
    </row>
    <row r="3" spans="2:19" ht="7.5" customHeight="1" x14ac:dyDescent="0.2">
      <c r="B3" s="119"/>
      <c r="C3" s="119"/>
      <c r="D3" s="119"/>
      <c r="E3" s="119"/>
      <c r="F3" s="119"/>
      <c r="G3" s="119"/>
      <c r="H3" s="119"/>
      <c r="I3" s="119"/>
      <c r="J3" s="119"/>
      <c r="K3" s="119"/>
      <c r="L3" s="119"/>
      <c r="M3" s="119"/>
      <c r="N3" s="119"/>
      <c r="O3" s="119"/>
      <c r="P3" s="119"/>
      <c r="Q3" s="119"/>
      <c r="R3" s="119"/>
    </row>
    <row r="4" spans="2:19" ht="16.5" x14ac:dyDescent="0.2">
      <c r="B4" s="120" t="s">
        <v>191</v>
      </c>
      <c r="C4" s="119"/>
      <c r="D4" s="119"/>
      <c r="E4" s="119"/>
      <c r="F4" s="119"/>
      <c r="G4" s="119"/>
      <c r="H4" s="119"/>
      <c r="I4" s="119"/>
      <c r="J4" s="119"/>
      <c r="K4" s="119"/>
      <c r="L4" s="119"/>
      <c r="M4" s="119"/>
      <c r="N4" s="119"/>
      <c r="O4" s="119"/>
      <c r="P4" s="119"/>
      <c r="Q4" s="119"/>
      <c r="R4" s="119"/>
    </row>
    <row r="5" spans="2:19" ht="16.5" x14ac:dyDescent="0.2">
      <c r="B5" s="120" t="s">
        <v>190</v>
      </c>
      <c r="C5" s="119"/>
      <c r="D5" s="119"/>
      <c r="E5" s="119"/>
      <c r="F5" s="119"/>
      <c r="G5" s="119"/>
      <c r="H5" s="119"/>
      <c r="I5" s="119"/>
      <c r="J5" s="119"/>
      <c r="K5" s="119"/>
      <c r="L5" s="119"/>
      <c r="M5" s="119"/>
      <c r="N5" s="119"/>
      <c r="O5" s="119"/>
      <c r="P5" s="119"/>
      <c r="Q5" s="119"/>
      <c r="R5" s="119"/>
    </row>
    <row r="6" spans="2:19" ht="16.5" x14ac:dyDescent="0.2">
      <c r="B6" s="120" t="s">
        <v>192</v>
      </c>
      <c r="C6" s="119"/>
      <c r="D6" s="119"/>
      <c r="E6" s="119"/>
      <c r="F6" s="119"/>
      <c r="G6" s="119"/>
      <c r="H6" s="119"/>
      <c r="I6" s="119"/>
      <c r="J6" s="119"/>
      <c r="K6" s="119"/>
      <c r="L6" s="119"/>
      <c r="M6" s="119"/>
      <c r="N6" s="119"/>
      <c r="O6" s="119"/>
      <c r="P6" s="119"/>
      <c r="Q6" s="119"/>
      <c r="R6" s="119"/>
    </row>
    <row r="7" spans="2:19" ht="16.5" x14ac:dyDescent="0.2">
      <c r="B7" s="120" t="s">
        <v>149</v>
      </c>
      <c r="C7" s="119"/>
      <c r="D7" s="119"/>
      <c r="E7" s="119"/>
      <c r="F7" s="119"/>
      <c r="G7" s="119"/>
      <c r="H7" s="119"/>
      <c r="I7" s="119"/>
      <c r="J7" s="119"/>
      <c r="K7" s="119"/>
      <c r="L7" s="119"/>
      <c r="M7" s="119"/>
      <c r="N7" s="119"/>
      <c r="O7" s="119"/>
      <c r="P7" s="119"/>
      <c r="Q7" s="119"/>
      <c r="R7" s="119"/>
    </row>
    <row r="8" spans="2:19" ht="16.5" x14ac:dyDescent="0.2">
      <c r="B8" s="120" t="s">
        <v>156</v>
      </c>
      <c r="C8" s="119"/>
      <c r="D8" s="119"/>
      <c r="E8" s="119"/>
      <c r="F8" s="119"/>
      <c r="G8" s="119"/>
      <c r="H8" s="119"/>
      <c r="I8" s="119"/>
      <c r="J8" s="119"/>
      <c r="K8" s="119"/>
      <c r="L8" s="119"/>
      <c r="M8" s="119"/>
      <c r="N8" s="119"/>
      <c r="O8" s="119"/>
      <c r="P8" s="119"/>
      <c r="Q8" s="119"/>
      <c r="R8" s="119"/>
    </row>
    <row r="9" spans="2:19" ht="16.5" x14ac:dyDescent="0.2">
      <c r="B9" s="120" t="s">
        <v>155</v>
      </c>
      <c r="C9" s="119"/>
      <c r="D9" s="119"/>
      <c r="E9" s="119"/>
      <c r="F9" s="119"/>
      <c r="G9" s="119"/>
      <c r="H9" s="119"/>
      <c r="I9" s="119"/>
      <c r="J9" s="119"/>
      <c r="K9" s="119"/>
      <c r="L9" s="119"/>
      <c r="M9" s="119"/>
      <c r="N9" s="119"/>
      <c r="O9" s="119"/>
      <c r="P9" s="119"/>
      <c r="Q9" s="119"/>
      <c r="R9" s="119"/>
    </row>
    <row r="10" spans="2:19" ht="16.5" x14ac:dyDescent="0.2">
      <c r="B10" s="120" t="s">
        <v>199</v>
      </c>
      <c r="C10" s="119"/>
      <c r="D10" s="119"/>
      <c r="E10" s="119"/>
      <c r="F10" s="119"/>
      <c r="G10" s="119"/>
      <c r="H10" s="119"/>
      <c r="I10" s="119"/>
      <c r="J10" s="119"/>
      <c r="K10" s="119"/>
      <c r="L10" s="119"/>
      <c r="M10" s="119"/>
      <c r="N10" s="119"/>
      <c r="O10" s="119"/>
      <c r="P10" s="119"/>
      <c r="Q10" s="119"/>
      <c r="R10" s="119"/>
    </row>
    <row r="11" spans="2:19" ht="48.75" customHeight="1" x14ac:dyDescent="0.2">
      <c r="B11" s="244" t="s">
        <v>200</v>
      </c>
      <c r="C11" s="244"/>
      <c r="D11" s="244"/>
      <c r="E11" s="244"/>
      <c r="F11" s="244"/>
      <c r="G11" s="244"/>
      <c r="H11" s="244"/>
      <c r="I11" s="244"/>
      <c r="J11" s="244"/>
      <c r="K11" s="244"/>
      <c r="L11" s="244"/>
      <c r="M11" s="244"/>
      <c r="N11" s="244"/>
      <c r="O11" s="244"/>
      <c r="P11" s="244"/>
      <c r="Q11" s="244"/>
      <c r="R11" s="244"/>
      <c r="S11" s="244"/>
    </row>
    <row r="12" spans="2:19" ht="16.5" x14ac:dyDescent="0.2">
      <c r="B12" s="120" t="s">
        <v>189</v>
      </c>
      <c r="C12" s="119"/>
      <c r="D12" s="119"/>
      <c r="E12" s="119"/>
      <c r="F12" s="119"/>
      <c r="G12" s="119"/>
      <c r="H12" s="119"/>
      <c r="I12" s="119"/>
      <c r="J12" s="119"/>
      <c r="K12" s="119"/>
      <c r="L12" s="119"/>
      <c r="M12" s="119"/>
      <c r="N12" s="119"/>
      <c r="O12" s="119"/>
      <c r="P12" s="119"/>
      <c r="Q12" s="119"/>
      <c r="R12" s="119"/>
    </row>
    <row r="13" spans="2:19" ht="16.5" x14ac:dyDescent="0.2">
      <c r="B13" s="120" t="s">
        <v>150</v>
      </c>
      <c r="C13" s="119"/>
      <c r="D13" s="119"/>
      <c r="E13" s="119"/>
      <c r="F13" s="119"/>
      <c r="G13" s="119"/>
      <c r="H13" s="119"/>
      <c r="I13" s="119"/>
      <c r="J13" s="119"/>
      <c r="K13" s="119"/>
      <c r="L13" s="119"/>
      <c r="M13" s="119"/>
      <c r="N13" s="119"/>
      <c r="O13" s="119"/>
      <c r="P13" s="119"/>
      <c r="Q13" s="119"/>
      <c r="R13" s="119"/>
    </row>
    <row r="14" spans="2:19" ht="16.5" x14ac:dyDescent="0.2">
      <c r="B14" s="120" t="s">
        <v>151</v>
      </c>
      <c r="C14" s="119"/>
      <c r="D14" s="119"/>
      <c r="E14" s="119"/>
      <c r="F14" s="119"/>
      <c r="G14" s="119"/>
      <c r="H14" s="119"/>
      <c r="I14" s="119"/>
      <c r="J14" s="119"/>
      <c r="K14" s="119"/>
      <c r="L14" s="119"/>
      <c r="M14" s="119"/>
      <c r="N14" s="119"/>
      <c r="O14" s="119"/>
      <c r="P14" s="119"/>
      <c r="Q14" s="119"/>
      <c r="R14" s="119"/>
    </row>
    <row r="15" spans="2:19" ht="16.5" x14ac:dyDescent="0.2">
      <c r="B15" s="120"/>
      <c r="C15" s="119"/>
      <c r="D15" s="119"/>
      <c r="E15" s="119"/>
      <c r="F15" s="119"/>
      <c r="G15" s="119"/>
      <c r="H15" s="119"/>
      <c r="I15" s="119"/>
      <c r="J15" s="119"/>
      <c r="K15" s="119"/>
      <c r="L15" s="119"/>
      <c r="M15" s="119"/>
      <c r="N15" s="119"/>
      <c r="O15" s="119"/>
      <c r="P15" s="119"/>
      <c r="Q15" s="119"/>
      <c r="R15" s="119"/>
    </row>
    <row r="16" spans="2:19" ht="20.25" x14ac:dyDescent="0.2">
      <c r="B16" s="122" t="s">
        <v>193</v>
      </c>
      <c r="C16" s="119"/>
      <c r="D16" s="119"/>
      <c r="E16" s="119"/>
      <c r="F16" s="119"/>
      <c r="G16" s="119"/>
      <c r="H16" s="119"/>
      <c r="I16" s="119"/>
      <c r="J16" s="119"/>
      <c r="K16" s="119"/>
      <c r="L16" s="119"/>
      <c r="M16" s="119"/>
      <c r="N16" s="119"/>
      <c r="O16" s="119"/>
      <c r="P16" s="119"/>
      <c r="Q16" s="119"/>
      <c r="R16" s="119"/>
    </row>
    <row r="17" spans="2:18" ht="229.5" customHeight="1" x14ac:dyDescent="0.2">
      <c r="B17" s="219" t="s">
        <v>198</v>
      </c>
      <c r="C17" s="219"/>
      <c r="D17" s="219"/>
      <c r="E17" s="219"/>
      <c r="F17" s="219"/>
      <c r="G17" s="219"/>
      <c r="H17" s="219"/>
      <c r="I17" s="219"/>
      <c r="J17" s="219"/>
      <c r="K17" s="219"/>
      <c r="L17" s="219"/>
      <c r="M17" s="219"/>
      <c r="N17" s="219"/>
      <c r="O17" s="219"/>
      <c r="P17" s="219"/>
      <c r="Q17" s="219"/>
      <c r="R17" s="219"/>
    </row>
    <row r="18" spans="2:18" s="116" customFormat="1" ht="16.5" x14ac:dyDescent="0.2">
      <c r="B18" s="121"/>
      <c r="C18" s="121"/>
      <c r="D18" s="121"/>
      <c r="E18" s="121"/>
      <c r="F18" s="121"/>
      <c r="G18" s="121"/>
      <c r="H18" s="121"/>
      <c r="I18" s="121"/>
      <c r="J18" s="121"/>
      <c r="K18" s="121"/>
      <c r="L18" s="121"/>
      <c r="M18" s="121"/>
      <c r="N18" s="121"/>
      <c r="O18" s="121"/>
      <c r="P18" s="121"/>
      <c r="Q18" s="121"/>
      <c r="R18" s="121"/>
    </row>
    <row r="19" spans="2:18" ht="20.25" x14ac:dyDescent="0.2">
      <c r="B19" s="117" t="s">
        <v>157</v>
      </c>
      <c r="C19" s="119"/>
      <c r="D19" s="119"/>
      <c r="E19" s="119"/>
      <c r="F19" s="119"/>
      <c r="G19" s="119"/>
      <c r="H19" s="119"/>
      <c r="I19" s="119"/>
      <c r="J19" s="119"/>
      <c r="K19" s="119"/>
      <c r="L19" s="119"/>
      <c r="M19" s="119"/>
      <c r="N19" s="119"/>
      <c r="O19" s="119"/>
      <c r="P19" s="119"/>
      <c r="Q19" s="119"/>
      <c r="R19" s="119"/>
    </row>
    <row r="20" spans="2:18" ht="16.5" x14ac:dyDescent="0.2">
      <c r="B20" s="117" t="s">
        <v>152</v>
      </c>
      <c r="C20" s="119"/>
      <c r="D20" s="119"/>
      <c r="E20" s="119"/>
      <c r="F20" s="119"/>
      <c r="G20" s="119"/>
      <c r="H20" s="119"/>
      <c r="I20" s="119"/>
      <c r="J20" s="119"/>
      <c r="K20" s="119"/>
      <c r="L20" s="119"/>
      <c r="M20" s="119"/>
      <c r="N20" s="119"/>
      <c r="O20" s="119"/>
      <c r="P20" s="119"/>
      <c r="Q20" s="119"/>
      <c r="R20" s="119"/>
    </row>
    <row r="21" spans="2:18" ht="16.5" x14ac:dyDescent="0.2">
      <c r="B21" s="117" t="s">
        <v>153</v>
      </c>
      <c r="C21" s="119"/>
      <c r="D21" s="119"/>
      <c r="E21" s="119"/>
      <c r="F21" s="119"/>
      <c r="G21" s="119"/>
      <c r="H21" s="119"/>
      <c r="I21" s="119"/>
      <c r="J21" s="119"/>
      <c r="K21" s="119"/>
      <c r="L21" s="119"/>
      <c r="M21" s="119"/>
      <c r="N21" s="119"/>
      <c r="O21" s="119"/>
      <c r="P21" s="119"/>
      <c r="Q21" s="119"/>
      <c r="R21" s="119"/>
    </row>
    <row r="22" spans="2:18" ht="16.5" x14ac:dyDescent="0.2">
      <c r="B22" s="117" t="s">
        <v>154</v>
      </c>
      <c r="C22" s="119"/>
      <c r="D22" s="119"/>
      <c r="E22" s="119"/>
      <c r="F22" s="119"/>
      <c r="G22" s="119"/>
      <c r="H22" s="119"/>
      <c r="I22" s="119"/>
      <c r="J22" s="119"/>
      <c r="K22" s="119"/>
      <c r="L22" s="119"/>
      <c r="M22" s="119"/>
      <c r="N22" s="119"/>
      <c r="O22" s="119"/>
      <c r="P22" s="119"/>
      <c r="Q22" s="119"/>
      <c r="R22" s="119"/>
    </row>
    <row r="23" spans="2:18" ht="16.5" x14ac:dyDescent="0.2">
      <c r="B23" s="117" t="s">
        <v>188</v>
      </c>
      <c r="C23" s="119"/>
      <c r="D23" s="119"/>
      <c r="E23" s="119"/>
      <c r="F23" s="119"/>
      <c r="G23" s="119"/>
      <c r="H23" s="119"/>
      <c r="I23" s="119"/>
      <c r="J23" s="119"/>
      <c r="K23" s="119"/>
      <c r="L23" s="119"/>
      <c r="M23" s="119"/>
      <c r="N23" s="119"/>
      <c r="O23" s="119"/>
      <c r="P23" s="119"/>
      <c r="Q23" s="119"/>
      <c r="R23" s="119"/>
    </row>
    <row r="24" spans="2:18" x14ac:dyDescent="0.2"/>
  </sheetData>
  <mergeCells count="2">
    <mergeCell ref="B17:R17"/>
    <mergeCell ref="B11:S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7.7109375" style="12" bestFit="1" customWidth="1"/>
    <col min="10" max="10" width="17.28515625" style="49" customWidth="1"/>
    <col min="11" max="11" width="16.7109375" style="12" customWidth="1"/>
    <col min="12" max="12" width="17.7109375" style="49" bestFit="1" customWidth="1"/>
    <col min="13" max="13" width="3.85546875" style="158" customWidth="1"/>
    <col min="14" max="14" width="16.7109375" style="12" customWidth="1"/>
    <col min="15" max="15" width="17.85546875" style="12" customWidth="1"/>
    <col min="16" max="16" width="9.140625" style="12" customWidth="1"/>
    <col min="17" max="16384" width="0" style="12" hidden="1"/>
  </cols>
  <sheetData>
    <row r="1" spans="1:16" customFormat="1" ht="15.75" x14ac:dyDescent="0.25">
      <c r="A1" s="96" t="s">
        <v>136</v>
      </c>
      <c r="B1" s="15"/>
      <c r="J1" s="6"/>
      <c r="L1" s="6"/>
      <c r="M1" s="60"/>
    </row>
    <row r="2" spans="1:16" customFormat="1" x14ac:dyDescent="0.2">
      <c r="A2" s="58"/>
      <c r="J2" s="6"/>
      <c r="L2" s="6"/>
    </row>
    <row r="3" spans="1:16" customFormat="1" x14ac:dyDescent="0.2">
      <c r="A3" s="58"/>
      <c r="J3" s="6"/>
      <c r="L3" s="6"/>
    </row>
    <row r="4" spans="1:16" customFormat="1" ht="15" x14ac:dyDescent="0.25">
      <c r="B4" s="224" t="s">
        <v>30</v>
      </c>
      <c r="C4" s="225"/>
      <c r="D4" s="225"/>
      <c r="E4" s="225"/>
      <c r="F4" s="225"/>
      <c r="G4" s="225"/>
      <c r="H4" s="225"/>
      <c r="I4" s="225"/>
      <c r="J4" s="225"/>
      <c r="K4" s="225"/>
      <c r="L4" s="226"/>
      <c r="M4" s="60"/>
    </row>
    <row r="5" spans="1:16" s="60" customFormat="1" ht="45" x14ac:dyDescent="0.25">
      <c r="A5" s="6"/>
      <c r="B5" s="62" t="s">
        <v>0</v>
      </c>
      <c r="C5" s="62" t="s">
        <v>1</v>
      </c>
      <c r="D5" s="63" t="s">
        <v>31</v>
      </c>
      <c r="E5" s="63" t="s">
        <v>2</v>
      </c>
      <c r="F5" s="63" t="s">
        <v>3</v>
      </c>
      <c r="G5" s="63" t="s">
        <v>7</v>
      </c>
      <c r="H5" s="62" t="s">
        <v>5</v>
      </c>
      <c r="I5" s="63" t="s">
        <v>4</v>
      </c>
      <c r="J5" s="64" t="s">
        <v>8</v>
      </c>
      <c r="K5" s="65" t="s">
        <v>9</v>
      </c>
      <c r="L5" s="66" t="s">
        <v>6</v>
      </c>
      <c r="N5" s="111" t="s">
        <v>147</v>
      </c>
      <c r="O5" s="67" t="s">
        <v>61</v>
      </c>
      <c r="P5"/>
    </row>
    <row r="6" spans="1:16" x14ac:dyDescent="0.2">
      <c r="A6" s="49"/>
      <c r="B6" s="155">
        <f>'1) Claims Notified'!B6</f>
        <v>1997</v>
      </c>
      <c r="C6" s="29">
        <v>1250164.1499999999</v>
      </c>
      <c r="D6" s="17">
        <v>38749.909999999996</v>
      </c>
      <c r="E6" s="17">
        <v>8704046.4299999997</v>
      </c>
      <c r="F6" s="17">
        <v>180877.9</v>
      </c>
      <c r="G6" s="17">
        <v>0</v>
      </c>
      <c r="H6" s="52">
        <v>8923674.2400000002</v>
      </c>
      <c r="I6" s="17">
        <v>8765429.6999999993</v>
      </c>
      <c r="J6" s="53">
        <v>17689103.940000001</v>
      </c>
      <c r="K6" s="19">
        <v>16188104.969999995</v>
      </c>
      <c r="L6" s="30">
        <v>33877208.909999996</v>
      </c>
      <c r="N6" s="56">
        <v>7</v>
      </c>
      <c r="O6" s="112">
        <v>2</v>
      </c>
    </row>
    <row r="7" spans="1:16" x14ac:dyDescent="0.2">
      <c r="A7" s="49"/>
      <c r="B7" s="155">
        <f>'1) Claims Notified'!B7</f>
        <v>1998</v>
      </c>
      <c r="C7" s="29">
        <v>1450548.6500000001</v>
      </c>
      <c r="D7" s="17">
        <v>185222.78000000003</v>
      </c>
      <c r="E7" s="17">
        <v>6762794.6799999997</v>
      </c>
      <c r="F7" s="17">
        <v>773577.5</v>
      </c>
      <c r="G7" s="17">
        <v>0</v>
      </c>
      <c r="H7" s="52">
        <v>7721594.96</v>
      </c>
      <c r="I7" s="17">
        <v>10279284.609999999</v>
      </c>
      <c r="J7" s="18">
        <v>18000879.569999997</v>
      </c>
      <c r="K7" s="19">
        <v>17096146.270000003</v>
      </c>
      <c r="L7" s="30">
        <v>35097025.840000004</v>
      </c>
      <c r="N7" s="56">
        <v>8</v>
      </c>
      <c r="O7" s="113">
        <v>2</v>
      </c>
    </row>
    <row r="8" spans="1:16" x14ac:dyDescent="0.2">
      <c r="A8" s="49"/>
      <c r="B8" s="155">
        <f>'1) Claims Notified'!B8</f>
        <v>1999</v>
      </c>
      <c r="C8" s="29">
        <v>1618733.76</v>
      </c>
      <c r="D8" s="17">
        <v>375329.61000000004</v>
      </c>
      <c r="E8" s="17">
        <v>6486598.8966176752</v>
      </c>
      <c r="F8" s="17">
        <v>737980.72</v>
      </c>
      <c r="G8" s="17">
        <v>142951.84</v>
      </c>
      <c r="H8" s="52">
        <v>7742861.0666176751</v>
      </c>
      <c r="I8" s="17">
        <v>11741601.350000001</v>
      </c>
      <c r="J8" s="18">
        <v>19484462.416617673</v>
      </c>
      <c r="K8" s="19">
        <v>19310498.580000006</v>
      </c>
      <c r="L8" s="30">
        <v>38794960.996617675</v>
      </c>
      <c r="N8" s="56">
        <v>11</v>
      </c>
      <c r="O8" s="113">
        <v>3</v>
      </c>
    </row>
    <row r="9" spans="1:16" x14ac:dyDescent="0.2">
      <c r="A9" s="49"/>
      <c r="B9" s="155">
        <f>'1) Claims Notified'!B9</f>
        <v>2000</v>
      </c>
      <c r="C9" s="29">
        <v>2354215.0099999998</v>
      </c>
      <c r="D9" s="17">
        <v>179367.56</v>
      </c>
      <c r="E9" s="17">
        <v>6468359.7089305744</v>
      </c>
      <c r="F9" s="17">
        <v>735132.29</v>
      </c>
      <c r="G9" s="17">
        <v>251323</v>
      </c>
      <c r="H9" s="52">
        <v>7634182.5589305749</v>
      </c>
      <c r="I9" s="17">
        <v>15309329.049999999</v>
      </c>
      <c r="J9" s="18">
        <v>22943511.608930573</v>
      </c>
      <c r="K9" s="19">
        <v>23334250.619999997</v>
      </c>
      <c r="L9" s="30">
        <v>46277762.228930585</v>
      </c>
      <c r="N9" s="56">
        <v>11</v>
      </c>
      <c r="O9" s="113">
        <v>5</v>
      </c>
    </row>
    <row r="10" spans="1:16" x14ac:dyDescent="0.2">
      <c r="A10" s="49"/>
      <c r="B10" s="155">
        <f>'1) Claims Notified'!B10</f>
        <v>2001</v>
      </c>
      <c r="C10" s="29">
        <v>1612466.5808056416</v>
      </c>
      <c r="D10" s="17">
        <v>476137.81999999989</v>
      </c>
      <c r="E10" s="17">
        <v>5037469.2020805366</v>
      </c>
      <c r="F10" s="17">
        <v>129192.15000000002</v>
      </c>
      <c r="G10" s="17">
        <v>238237.5</v>
      </c>
      <c r="H10" s="52">
        <v>5881036.6720805364</v>
      </c>
      <c r="I10" s="17">
        <v>12383525.07</v>
      </c>
      <c r="J10" s="18">
        <v>18264561.742080536</v>
      </c>
      <c r="K10" s="19">
        <v>20976320.189999998</v>
      </c>
      <c r="L10" s="30">
        <v>39240881.93208053</v>
      </c>
      <c r="N10" s="56">
        <v>10</v>
      </c>
      <c r="O10" s="113">
        <v>5</v>
      </c>
    </row>
    <row r="11" spans="1:16" x14ac:dyDescent="0.2">
      <c r="A11" s="49"/>
      <c r="B11" s="155">
        <f>'1) Claims Notified'!B11</f>
        <v>2002</v>
      </c>
      <c r="C11" s="29">
        <v>5774979.7299999995</v>
      </c>
      <c r="D11" s="17">
        <v>482829.94</v>
      </c>
      <c r="E11" s="17">
        <v>8773796.6799999997</v>
      </c>
      <c r="F11" s="17">
        <v>912426.52</v>
      </c>
      <c r="G11" s="17">
        <v>396116.06</v>
      </c>
      <c r="H11" s="52">
        <v>10565169.199999999</v>
      </c>
      <c r="I11" s="17">
        <v>22938665.710000001</v>
      </c>
      <c r="J11" s="18">
        <v>33503834.91</v>
      </c>
      <c r="K11" s="19">
        <v>20200187.029999994</v>
      </c>
      <c r="L11" s="30">
        <v>53704021.939999998</v>
      </c>
      <c r="N11" s="56">
        <v>12</v>
      </c>
      <c r="O11" s="113">
        <v>5</v>
      </c>
    </row>
    <row r="12" spans="1:16" x14ac:dyDescent="0.2">
      <c r="A12" s="49"/>
      <c r="B12" s="155">
        <f>'1) Claims Notified'!B12</f>
        <v>2003</v>
      </c>
      <c r="C12" s="29">
        <v>9523761.157576818</v>
      </c>
      <c r="D12" s="17">
        <v>849979.94</v>
      </c>
      <c r="E12" s="17">
        <v>14516905.746895282</v>
      </c>
      <c r="F12" s="17">
        <v>1366502.5</v>
      </c>
      <c r="G12" s="17">
        <v>468702.19999999995</v>
      </c>
      <c r="H12" s="52">
        <v>17202090.38689528</v>
      </c>
      <c r="I12" s="17">
        <v>25496163.740000002</v>
      </c>
      <c r="J12" s="18">
        <v>42698254.126895286</v>
      </c>
      <c r="K12" s="19">
        <v>11637679.207721516</v>
      </c>
      <c r="L12" s="30">
        <v>54335933.334616803</v>
      </c>
      <c r="N12" s="56">
        <v>12</v>
      </c>
      <c r="O12" s="113">
        <v>8</v>
      </c>
    </row>
    <row r="13" spans="1:16" x14ac:dyDescent="0.2">
      <c r="A13" s="49"/>
      <c r="B13" s="155">
        <f>'1) Claims Notified'!B13</f>
        <v>2004</v>
      </c>
      <c r="C13" s="29">
        <v>18581683.988988813</v>
      </c>
      <c r="D13" s="17">
        <v>765736.8899999999</v>
      </c>
      <c r="E13" s="17">
        <v>14404744.887128046</v>
      </c>
      <c r="F13" s="17">
        <v>1459395.14</v>
      </c>
      <c r="G13" s="17">
        <v>1753979.2000000002</v>
      </c>
      <c r="H13" s="52">
        <v>18383856.117128048</v>
      </c>
      <c r="I13" s="17">
        <v>55157994.270000003</v>
      </c>
      <c r="J13" s="18">
        <v>73541850.38712804</v>
      </c>
      <c r="K13" s="19">
        <v>14954127.680000007</v>
      </c>
      <c r="L13" s="30">
        <v>88495978.067128047</v>
      </c>
      <c r="N13" s="56">
        <v>12</v>
      </c>
      <c r="O13" s="113">
        <v>9</v>
      </c>
    </row>
    <row r="14" spans="1:16" x14ac:dyDescent="0.2">
      <c r="A14" s="49"/>
      <c r="B14" s="155">
        <f>'1) Claims Notified'!B14</f>
        <v>2005</v>
      </c>
      <c r="C14" s="29">
        <v>15686269.66</v>
      </c>
      <c r="D14" s="17">
        <v>1973014.2400000002</v>
      </c>
      <c r="E14" s="17">
        <v>11820550.241493965</v>
      </c>
      <c r="F14" s="17">
        <v>2012545.46</v>
      </c>
      <c r="G14" s="17">
        <v>2164275.6100000003</v>
      </c>
      <c r="H14" s="52">
        <v>17970385.551493965</v>
      </c>
      <c r="I14" s="17">
        <v>45292147.799999997</v>
      </c>
      <c r="J14" s="18">
        <v>63262533.351493955</v>
      </c>
      <c r="K14" s="19">
        <v>15331506.549999997</v>
      </c>
      <c r="L14" s="30">
        <v>78594039.901493967</v>
      </c>
      <c r="N14" s="56">
        <v>12</v>
      </c>
      <c r="O14" s="113">
        <v>9</v>
      </c>
    </row>
    <row r="15" spans="1:16" x14ac:dyDescent="0.2">
      <c r="A15" s="49"/>
      <c r="B15" s="155">
        <f>'1) Claims Notified'!B15</f>
        <v>2006</v>
      </c>
      <c r="C15" s="29">
        <v>10429581.219999999</v>
      </c>
      <c r="D15" s="17">
        <v>1264129.1399999999</v>
      </c>
      <c r="E15" s="17">
        <v>9985607.7200000007</v>
      </c>
      <c r="F15" s="17">
        <v>598000.25586868683</v>
      </c>
      <c r="G15" s="17">
        <v>2400273.31</v>
      </c>
      <c r="H15" s="52">
        <v>14248010.425868686</v>
      </c>
      <c r="I15" s="17">
        <v>55180571.699999988</v>
      </c>
      <c r="J15" s="18">
        <v>69428582.125868678</v>
      </c>
      <c r="K15" s="19">
        <v>10799131.870000001</v>
      </c>
      <c r="L15" s="30">
        <v>80227713.995868683</v>
      </c>
      <c r="N15" s="56">
        <v>12</v>
      </c>
      <c r="O15" s="113">
        <v>9</v>
      </c>
    </row>
    <row r="16" spans="1:16" x14ac:dyDescent="0.2">
      <c r="A16" s="49"/>
      <c r="B16" s="155">
        <f>'1) Claims Notified'!B16</f>
        <v>2007</v>
      </c>
      <c r="C16" s="29">
        <v>23171508.159999996</v>
      </c>
      <c r="D16" s="17">
        <v>859363.81</v>
      </c>
      <c r="E16" s="17">
        <v>21367074.580004908</v>
      </c>
      <c r="F16" s="17">
        <v>4113027.31</v>
      </c>
      <c r="G16" s="17">
        <v>3978805.1399999997</v>
      </c>
      <c r="H16" s="52">
        <v>30318270.840004906</v>
      </c>
      <c r="I16" s="17">
        <v>87097787.959999979</v>
      </c>
      <c r="J16" s="18">
        <v>117416058.80000487</v>
      </c>
      <c r="K16" s="19">
        <v>4475849.4600000009</v>
      </c>
      <c r="L16" s="30">
        <v>121891908.26000489</v>
      </c>
      <c r="N16" s="56">
        <v>12</v>
      </c>
      <c r="O16" s="113">
        <v>9</v>
      </c>
    </row>
    <row r="17" spans="1:15" x14ac:dyDescent="0.2">
      <c r="A17" s="49"/>
      <c r="B17" s="155">
        <f>'1) Claims Notified'!B17</f>
        <v>2008</v>
      </c>
      <c r="C17" s="29">
        <v>6516869.9000000004</v>
      </c>
      <c r="D17" s="17">
        <v>589455.99000000011</v>
      </c>
      <c r="E17" s="17">
        <v>22609923.780000001</v>
      </c>
      <c r="F17" s="17">
        <v>4179796.91</v>
      </c>
      <c r="G17" s="17">
        <v>6383888</v>
      </c>
      <c r="H17" s="52">
        <v>33763064.68</v>
      </c>
      <c r="I17" s="17">
        <v>118580758.15000001</v>
      </c>
      <c r="J17" s="18">
        <v>152343822.83000001</v>
      </c>
      <c r="K17" s="19">
        <v>4204309.7400000012</v>
      </c>
      <c r="L17" s="30">
        <v>156548132.56999999</v>
      </c>
      <c r="N17" s="56">
        <v>12</v>
      </c>
      <c r="O17" s="113">
        <v>9</v>
      </c>
    </row>
    <row r="18" spans="1:15" x14ac:dyDescent="0.2">
      <c r="A18" s="49"/>
      <c r="B18" s="155">
        <f>'1) Claims Notified'!B18</f>
        <v>2009</v>
      </c>
      <c r="C18" s="29">
        <v>10182645.220000001</v>
      </c>
      <c r="D18" s="17">
        <v>348565.83</v>
      </c>
      <c r="E18" s="17">
        <v>30782524.38350204</v>
      </c>
      <c r="F18" s="17">
        <v>5718668.3000000007</v>
      </c>
      <c r="G18" s="17">
        <v>7858173.9499999993</v>
      </c>
      <c r="H18" s="52">
        <v>44707932.463502035</v>
      </c>
      <c r="I18" s="17">
        <v>133281611.38</v>
      </c>
      <c r="J18" s="18">
        <v>177989543.84350201</v>
      </c>
      <c r="K18" s="19">
        <v>4728231.5599999996</v>
      </c>
      <c r="L18" s="30">
        <v>182717775.40350205</v>
      </c>
      <c r="N18" s="56">
        <v>12</v>
      </c>
      <c r="O18" s="113">
        <v>10</v>
      </c>
    </row>
    <row r="19" spans="1:15" x14ac:dyDescent="0.2">
      <c r="A19" s="49"/>
      <c r="B19" s="155">
        <f>'1) Claims Notified'!B19</f>
        <v>2010</v>
      </c>
      <c r="C19" s="29">
        <v>1281491.6600000001</v>
      </c>
      <c r="D19" s="17">
        <v>528591.37</v>
      </c>
      <c r="E19" s="17">
        <v>21485315.069999997</v>
      </c>
      <c r="F19" s="17">
        <v>4695728.42</v>
      </c>
      <c r="G19" s="17">
        <v>7910586.1999999993</v>
      </c>
      <c r="H19" s="52">
        <v>34620221.059999995</v>
      </c>
      <c r="I19" s="17">
        <v>124529181.68000001</v>
      </c>
      <c r="J19" s="18">
        <v>159149402.74000001</v>
      </c>
      <c r="K19" s="19">
        <v>4125529.040000001</v>
      </c>
      <c r="L19" s="30">
        <v>163274931.78</v>
      </c>
      <c r="N19" s="56">
        <v>12</v>
      </c>
      <c r="O19" s="113">
        <v>10</v>
      </c>
    </row>
    <row r="20" spans="1:15" x14ac:dyDescent="0.2">
      <c r="A20" s="49"/>
      <c r="B20" s="155">
        <f>'1) Claims Notified'!B20</f>
        <v>2011</v>
      </c>
      <c r="C20" s="29">
        <v>768547.87</v>
      </c>
      <c r="D20" s="17">
        <v>714963.95</v>
      </c>
      <c r="E20" s="17">
        <v>20661139.740000002</v>
      </c>
      <c r="F20" s="17">
        <v>8756140.0399999991</v>
      </c>
      <c r="G20" s="17">
        <v>8110131.7200000007</v>
      </c>
      <c r="H20" s="52">
        <v>38221415.620000005</v>
      </c>
      <c r="I20" s="17">
        <v>131990064.69</v>
      </c>
      <c r="J20" s="18">
        <v>170211480.31</v>
      </c>
      <c r="K20" s="19">
        <v>5443753.1499999994</v>
      </c>
      <c r="L20" s="30">
        <v>175655233.45999998</v>
      </c>
      <c r="N20" s="56">
        <v>12</v>
      </c>
      <c r="O20" s="113">
        <v>10</v>
      </c>
    </row>
    <row r="21" spans="1:15" x14ac:dyDescent="0.2">
      <c r="A21" s="49"/>
      <c r="B21" s="155">
        <f>'1) Claims Notified'!B21</f>
        <v>2012</v>
      </c>
      <c r="C21" s="29">
        <v>942933</v>
      </c>
      <c r="D21" s="17">
        <v>982979.29</v>
      </c>
      <c r="E21" s="17">
        <v>20352162.450000003</v>
      </c>
      <c r="F21" s="17">
        <v>6685400.4399999995</v>
      </c>
      <c r="G21" s="17">
        <v>7224374.8000000007</v>
      </c>
      <c r="H21" s="52">
        <v>35235014.290000007</v>
      </c>
      <c r="I21" s="17">
        <v>158455259.51999995</v>
      </c>
      <c r="J21" s="18">
        <v>193690273.80999997</v>
      </c>
      <c r="K21" s="19">
        <v>824947.77</v>
      </c>
      <c r="L21" s="30">
        <v>194515221.57999995</v>
      </c>
      <c r="N21" s="56">
        <v>12</v>
      </c>
      <c r="O21" s="113">
        <v>11</v>
      </c>
    </row>
    <row r="22" spans="1:15" x14ac:dyDescent="0.2">
      <c r="A22" s="49"/>
      <c r="B22" s="155">
        <f>'1) Claims Notified'!B22</f>
        <v>2013</v>
      </c>
      <c r="C22" s="29">
        <v>5744328.3300000001</v>
      </c>
      <c r="D22" s="17">
        <v>6253766.2999999998</v>
      </c>
      <c r="E22" s="17">
        <v>17526095.647572827</v>
      </c>
      <c r="F22" s="17">
        <v>8832548.1899999995</v>
      </c>
      <c r="G22" s="17">
        <v>8659158.6400000006</v>
      </c>
      <c r="H22" s="52">
        <v>41247075.627572827</v>
      </c>
      <c r="I22" s="17">
        <v>154887878.29000002</v>
      </c>
      <c r="J22" s="18">
        <v>196134953.91757286</v>
      </c>
      <c r="K22" s="19">
        <v>3122298.4400000004</v>
      </c>
      <c r="L22" s="30">
        <v>199257252.35757285</v>
      </c>
      <c r="N22" s="56">
        <v>12</v>
      </c>
      <c r="O22" s="113">
        <v>11</v>
      </c>
    </row>
    <row r="23" spans="1:15" x14ac:dyDescent="0.2">
      <c r="A23" s="49"/>
      <c r="B23" s="155">
        <f>'1) Claims Notified'!B23</f>
        <v>2014</v>
      </c>
      <c r="C23" s="29">
        <v>4875887.79</v>
      </c>
      <c r="D23" s="17">
        <v>5458054.2299999995</v>
      </c>
      <c r="E23" s="17">
        <v>18185969.75</v>
      </c>
      <c r="F23" s="17">
        <v>7687286.4800000004</v>
      </c>
      <c r="G23" s="17">
        <v>9374205.75</v>
      </c>
      <c r="H23" s="52">
        <v>40615383.049999997</v>
      </c>
      <c r="I23" s="17">
        <v>158425703.97008151</v>
      </c>
      <c r="J23" s="18">
        <v>199041087.02008149</v>
      </c>
      <c r="K23" s="19">
        <v>144675.66</v>
      </c>
      <c r="L23" s="30">
        <v>199185762.68008149</v>
      </c>
      <c r="N23" s="56">
        <v>12</v>
      </c>
      <c r="O23" s="113">
        <v>11</v>
      </c>
    </row>
    <row r="24" spans="1:15" x14ac:dyDescent="0.2">
      <c r="A24" s="49"/>
      <c r="B24" s="155">
        <f>'1) Claims Notified'!B24</f>
        <v>2015</v>
      </c>
      <c r="C24" s="29">
        <v>5001589.4085777933</v>
      </c>
      <c r="D24" s="17">
        <v>5374190.419999999</v>
      </c>
      <c r="E24" s="17">
        <v>23442202.140631679</v>
      </c>
      <c r="F24" s="17">
        <v>10113710.68</v>
      </c>
      <c r="G24" s="17">
        <v>10648803.489999998</v>
      </c>
      <c r="H24" s="52">
        <v>49530016.420631677</v>
      </c>
      <c r="I24" s="17">
        <v>176503289.63000003</v>
      </c>
      <c r="J24" s="18">
        <v>226033306.05063173</v>
      </c>
      <c r="K24" s="19">
        <v>322793.93000000005</v>
      </c>
      <c r="L24" s="30">
        <v>226356099.98063174</v>
      </c>
      <c r="N24" s="56">
        <v>12</v>
      </c>
      <c r="O24" s="113">
        <v>11</v>
      </c>
    </row>
    <row r="25" spans="1:15" x14ac:dyDescent="0.2">
      <c r="A25" s="49"/>
      <c r="B25" s="156">
        <f>'1) Claims Notified'!B25</f>
        <v>2016</v>
      </c>
      <c r="C25" s="29">
        <v>7954362.3300000001</v>
      </c>
      <c r="D25" s="17">
        <v>8519243.8100000005</v>
      </c>
      <c r="E25" s="17">
        <v>23226057.230000004</v>
      </c>
      <c r="F25" s="17">
        <v>11930429.83</v>
      </c>
      <c r="G25" s="17">
        <v>14949362.160000002</v>
      </c>
      <c r="H25" s="52">
        <v>58606725.11999999</v>
      </c>
      <c r="I25" s="17">
        <v>224916458.68000001</v>
      </c>
      <c r="J25" s="18">
        <v>283523183.80000007</v>
      </c>
      <c r="K25" s="19">
        <v>1343967.28</v>
      </c>
      <c r="L25" s="30">
        <v>284867151.08000004</v>
      </c>
      <c r="N25" s="57">
        <v>12</v>
      </c>
      <c r="O25" s="114">
        <v>11</v>
      </c>
    </row>
    <row r="26" spans="1:15" x14ac:dyDescent="0.2">
      <c r="A26" s="49"/>
      <c r="B26" s="157" t="s">
        <v>6</v>
      </c>
      <c r="C26" s="31">
        <v>134722567.57594907</v>
      </c>
      <c r="D26" s="54">
        <v>36219672.829999998</v>
      </c>
      <c r="E26" s="32">
        <v>312599338.96485752</v>
      </c>
      <c r="F26" s="32">
        <v>81618367.035868689</v>
      </c>
      <c r="G26" s="32">
        <v>92913348.569999993</v>
      </c>
      <c r="H26" s="31">
        <v>523137980.35072625</v>
      </c>
      <c r="I26" s="32">
        <v>1731212706.9500818</v>
      </c>
      <c r="J26" s="54">
        <v>2254350687.300808</v>
      </c>
      <c r="K26" s="55">
        <v>198564308.99772155</v>
      </c>
      <c r="L26" s="55">
        <v>2452914996.2985291</v>
      </c>
    </row>
    <row r="27" spans="1:15" x14ac:dyDescent="0.2">
      <c r="A27" s="49"/>
      <c r="C27" s="33"/>
      <c r="D27" s="33"/>
      <c r="E27" s="33"/>
      <c r="F27" s="33"/>
      <c r="G27" s="33"/>
      <c r="H27" s="33"/>
      <c r="I27" s="33"/>
      <c r="J27" s="33"/>
      <c r="K27" s="33"/>
      <c r="L27" s="33"/>
    </row>
    <row r="28" spans="1:15" x14ac:dyDescent="0.2">
      <c r="A28" s="49"/>
      <c r="C28" s="159"/>
      <c r="D28" s="159"/>
      <c r="E28" s="159"/>
      <c r="F28" s="159"/>
      <c r="G28" s="159"/>
      <c r="H28" s="159"/>
      <c r="I28" s="159"/>
      <c r="J28" s="159"/>
      <c r="K28" s="159"/>
      <c r="L28" s="159"/>
    </row>
    <row r="29" spans="1:15" x14ac:dyDescent="0.2">
      <c r="B29" s="175"/>
      <c r="C29" s="176"/>
      <c r="D29" s="176"/>
      <c r="E29" s="176"/>
      <c r="F29" s="176"/>
      <c r="G29" s="176"/>
      <c r="H29" s="176"/>
      <c r="I29" s="176"/>
      <c r="J29" s="17"/>
      <c r="K29" s="176"/>
      <c r="L29" s="8"/>
    </row>
    <row r="30" spans="1:15" x14ac:dyDescent="0.2">
      <c r="B30" s="5" t="s">
        <v>12</v>
      </c>
    </row>
    <row r="31" spans="1:15" x14ac:dyDescent="0.2">
      <c r="B31" s="4" t="s">
        <v>25</v>
      </c>
    </row>
    <row r="32" spans="1:15" x14ac:dyDescent="0.2">
      <c r="B32" s="4" t="s">
        <v>14</v>
      </c>
    </row>
    <row r="33" spans="2:2" x14ac:dyDescent="0.2">
      <c r="B33" s="4" t="s">
        <v>28</v>
      </c>
    </row>
    <row r="34" spans="2:2" x14ac:dyDescent="0.2">
      <c r="B34" s="4"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2" width="21.7109375" style="12" customWidth="1"/>
    <col min="3" max="12" width="16.7109375" style="12" customWidth="1"/>
    <col min="13" max="13" width="3.85546875" style="158"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96" t="s">
        <v>137</v>
      </c>
      <c r="B1" s="15"/>
      <c r="M1" s="60"/>
    </row>
    <row r="2" spans="1:15" customFormat="1" x14ac:dyDescent="0.2">
      <c r="A2" s="58"/>
    </row>
    <row r="3" spans="1:15" customFormat="1" x14ac:dyDescent="0.2">
      <c r="A3" s="58"/>
    </row>
    <row r="4" spans="1:15" customFormat="1" ht="15" x14ac:dyDescent="0.25">
      <c r="B4" s="224" t="s">
        <v>11</v>
      </c>
      <c r="C4" s="225"/>
      <c r="D4" s="225"/>
      <c r="E4" s="225"/>
      <c r="F4" s="225"/>
      <c r="G4" s="225"/>
      <c r="H4" s="225"/>
      <c r="I4" s="225"/>
      <c r="J4" s="225"/>
      <c r="K4" s="225"/>
      <c r="L4" s="226"/>
      <c r="M4" s="60"/>
    </row>
    <row r="5" spans="1:15" customFormat="1" ht="43.35" customHeight="1" x14ac:dyDescent="0.25">
      <c r="A5" s="6"/>
      <c r="B5" s="1" t="s">
        <v>0</v>
      </c>
      <c r="C5" s="1" t="s">
        <v>1</v>
      </c>
      <c r="D5" s="2" t="s">
        <v>31</v>
      </c>
      <c r="E5" s="2" t="s">
        <v>2</v>
      </c>
      <c r="F5" s="2" t="s">
        <v>3</v>
      </c>
      <c r="G5" s="2" t="s">
        <v>7</v>
      </c>
      <c r="H5" s="16" t="s">
        <v>5</v>
      </c>
      <c r="I5" s="35" t="s">
        <v>4</v>
      </c>
      <c r="J5" s="9" t="s">
        <v>8</v>
      </c>
      <c r="K5" s="3" t="s">
        <v>9</v>
      </c>
      <c r="L5" s="38" t="s">
        <v>6</v>
      </c>
      <c r="M5" s="60"/>
      <c r="N5" s="111" t="s">
        <v>147</v>
      </c>
      <c r="O5" s="67" t="s">
        <v>61</v>
      </c>
    </row>
    <row r="6" spans="1:15" x14ac:dyDescent="0.2">
      <c r="A6" s="49"/>
      <c r="B6" s="155">
        <f>'1) Claims Notified'!B6</f>
        <v>1997</v>
      </c>
      <c r="C6" s="123">
        <v>64.492331693989797</v>
      </c>
      <c r="D6" s="165" t="e">
        <f>NA()</f>
        <v>#N/A</v>
      </c>
      <c r="E6" s="165">
        <v>63.523939048677228</v>
      </c>
      <c r="F6" s="165">
        <v>68.312390210334897</v>
      </c>
      <c r="G6" s="165">
        <v>65.318275154004112</v>
      </c>
      <c r="H6" s="48">
        <v>63.684943096067123</v>
      </c>
      <c r="I6" s="165">
        <v>65.274934164846627</v>
      </c>
      <c r="J6" s="166">
        <v>63.903038354887713</v>
      </c>
      <c r="K6" s="167">
        <v>70.030997721583077</v>
      </c>
      <c r="L6" s="124">
        <v>67.321353233140186</v>
      </c>
      <c r="N6" s="132">
        <v>6</v>
      </c>
      <c r="O6" s="132">
        <v>2</v>
      </c>
    </row>
    <row r="7" spans="1:15" x14ac:dyDescent="0.2">
      <c r="A7" s="49"/>
      <c r="B7" s="155">
        <f>'1) Claims Notified'!B7</f>
        <v>1998</v>
      </c>
      <c r="C7" s="168">
        <v>64.881176518720366</v>
      </c>
      <c r="D7" s="169" t="e">
        <v>#N/A</v>
      </c>
      <c r="E7" s="169">
        <v>65.450364025761047</v>
      </c>
      <c r="F7" s="169">
        <v>69.560845043013785</v>
      </c>
      <c r="G7" s="169">
        <v>58.185116047539047</v>
      </c>
      <c r="H7" s="48">
        <v>61.907519905279251</v>
      </c>
      <c r="I7" s="169">
        <v>67.857496884984968</v>
      </c>
      <c r="J7" s="170">
        <v>64.702682151370183</v>
      </c>
      <c r="K7" s="171">
        <v>63.614460830066612</v>
      </c>
      <c r="L7" s="125">
        <v>64.142316135929718</v>
      </c>
      <c r="N7" s="56">
        <v>6</v>
      </c>
      <c r="O7" s="56">
        <v>2</v>
      </c>
    </row>
    <row r="8" spans="1:15" x14ac:dyDescent="0.2">
      <c r="A8" s="49"/>
      <c r="B8" s="155">
        <f>'1) Claims Notified'!B8</f>
        <v>1999</v>
      </c>
      <c r="C8" s="168">
        <v>64.94322867440448</v>
      </c>
      <c r="D8" s="169" t="e">
        <v>#N/A</v>
      </c>
      <c r="E8" s="169">
        <v>66.237608159673968</v>
      </c>
      <c r="F8" s="169">
        <v>70.951666859559836</v>
      </c>
      <c r="G8" s="169">
        <v>63.518979580196216</v>
      </c>
      <c r="H8" s="48">
        <v>65.033605726888126</v>
      </c>
      <c r="I8" s="169">
        <v>66.024980225742169</v>
      </c>
      <c r="J8" s="170">
        <v>64.587201176608559</v>
      </c>
      <c r="K8" s="171">
        <v>62.419808693902851</v>
      </c>
      <c r="L8" s="125">
        <v>63.704709202708464</v>
      </c>
      <c r="N8" s="56">
        <v>6</v>
      </c>
      <c r="O8" s="56">
        <v>2</v>
      </c>
    </row>
    <row r="9" spans="1:15" x14ac:dyDescent="0.2">
      <c r="A9" s="49"/>
      <c r="B9" s="155">
        <f>'1) Claims Notified'!B9</f>
        <v>2000</v>
      </c>
      <c r="C9" s="168">
        <v>65.216889784046117</v>
      </c>
      <c r="D9" s="169" t="e">
        <v>#N/A</v>
      </c>
      <c r="E9" s="169">
        <v>65.561047581912021</v>
      </c>
      <c r="F9" s="169">
        <v>68.674200634629003</v>
      </c>
      <c r="G9" s="169">
        <v>63.059565085708293</v>
      </c>
      <c r="H9" s="48">
        <v>64.85981427481957</v>
      </c>
      <c r="I9" s="169">
        <v>66.973912822641637</v>
      </c>
      <c r="J9" s="170">
        <v>65.000006779055383</v>
      </c>
      <c r="K9" s="171">
        <v>64.294199748696997</v>
      </c>
      <c r="L9" s="125">
        <v>64.628629712828143</v>
      </c>
      <c r="N9" s="56">
        <v>6</v>
      </c>
      <c r="O9" s="56">
        <v>4</v>
      </c>
    </row>
    <row r="10" spans="1:15" x14ac:dyDescent="0.2">
      <c r="A10" s="49"/>
      <c r="B10" s="155">
        <f>'1) Claims Notified'!B10</f>
        <v>2001</v>
      </c>
      <c r="C10" s="168">
        <v>66.058858297318253</v>
      </c>
      <c r="D10" s="169" t="e">
        <v>#N/A</v>
      </c>
      <c r="E10" s="169">
        <v>66.611379085395072</v>
      </c>
      <c r="F10" s="169">
        <v>71.495422237106283</v>
      </c>
      <c r="G10" s="169">
        <v>59.805475701615507</v>
      </c>
      <c r="H10" s="48">
        <v>62.485397029129061</v>
      </c>
      <c r="I10" s="169">
        <v>67.643630516539233</v>
      </c>
      <c r="J10" s="170">
        <v>64.076485293522481</v>
      </c>
      <c r="K10" s="171">
        <v>65.736977516563087</v>
      </c>
      <c r="L10" s="125">
        <v>64.421812165318713</v>
      </c>
      <c r="N10" s="56">
        <v>7</v>
      </c>
      <c r="O10" s="56">
        <v>4</v>
      </c>
    </row>
    <row r="11" spans="1:15" x14ac:dyDescent="0.2">
      <c r="A11" s="49"/>
      <c r="B11" s="155">
        <f>'1) Claims Notified'!B11</f>
        <v>2002</v>
      </c>
      <c r="C11" s="168">
        <v>66.522137875508321</v>
      </c>
      <c r="D11" s="169" t="e">
        <v>#N/A</v>
      </c>
      <c r="E11" s="169">
        <v>68.338078957865179</v>
      </c>
      <c r="F11" s="169">
        <v>70.575719775623696</v>
      </c>
      <c r="G11" s="169">
        <v>61.794445321960723</v>
      </c>
      <c r="H11" s="48">
        <v>65.154776598171736</v>
      </c>
      <c r="I11" s="169">
        <v>68.001445259880541</v>
      </c>
      <c r="J11" s="170">
        <v>65.648339104054898</v>
      </c>
      <c r="K11" s="171">
        <v>65.292933500061139</v>
      </c>
      <c r="L11" s="125">
        <v>65.49750093956132</v>
      </c>
      <c r="N11" s="56">
        <v>7</v>
      </c>
      <c r="O11" s="56">
        <v>4</v>
      </c>
    </row>
    <row r="12" spans="1:15" x14ac:dyDescent="0.2">
      <c r="A12" s="49"/>
      <c r="B12" s="155">
        <f>'1) Claims Notified'!B12</f>
        <v>2003</v>
      </c>
      <c r="C12" s="168">
        <v>66.245712360895084</v>
      </c>
      <c r="D12" s="169" t="e">
        <v>#N/A</v>
      </c>
      <c r="E12" s="169">
        <v>68.634282128071874</v>
      </c>
      <c r="F12" s="169">
        <v>68.744890369623477</v>
      </c>
      <c r="G12" s="169">
        <v>66.209773576290289</v>
      </c>
      <c r="H12" s="48">
        <v>66.212779169786884</v>
      </c>
      <c r="I12" s="169">
        <v>68.371060005481411</v>
      </c>
      <c r="J12" s="170">
        <v>66.101152084614171</v>
      </c>
      <c r="K12" s="171">
        <v>62.35263518138261</v>
      </c>
      <c r="L12" s="125">
        <v>66.089199497505774</v>
      </c>
      <c r="N12" s="56">
        <v>7</v>
      </c>
      <c r="O12" s="56">
        <v>6</v>
      </c>
    </row>
    <row r="13" spans="1:15" x14ac:dyDescent="0.2">
      <c r="A13" s="49"/>
      <c r="B13" s="155">
        <f>'1) Claims Notified'!B13</f>
        <v>2004</v>
      </c>
      <c r="C13" s="168">
        <v>66.486944143021475</v>
      </c>
      <c r="D13" s="169" t="e">
        <v>#N/A</v>
      </c>
      <c r="E13" s="169">
        <v>68.844010130083902</v>
      </c>
      <c r="F13" s="169">
        <v>71.108381476766382</v>
      </c>
      <c r="G13" s="169">
        <v>65.182525315247275</v>
      </c>
      <c r="H13" s="48">
        <v>66.389014412161629</v>
      </c>
      <c r="I13" s="169">
        <v>69.686250963296231</v>
      </c>
      <c r="J13" s="170">
        <v>67.348683769362907</v>
      </c>
      <c r="K13" s="171">
        <v>66.694466382351393</v>
      </c>
      <c r="L13" s="125">
        <v>67.342412956479791</v>
      </c>
      <c r="N13" s="56">
        <v>7</v>
      </c>
      <c r="O13" s="56">
        <v>6</v>
      </c>
    </row>
    <row r="14" spans="1:15" x14ac:dyDescent="0.2">
      <c r="A14" s="49"/>
      <c r="B14" s="155">
        <f>'1) Claims Notified'!B14</f>
        <v>2005</v>
      </c>
      <c r="C14" s="168">
        <v>66.632511506289177</v>
      </c>
      <c r="D14" s="169" t="e">
        <v>#N/A</v>
      </c>
      <c r="E14" s="169">
        <v>69.742239724358853</v>
      </c>
      <c r="F14" s="169">
        <v>69.530498591073538</v>
      </c>
      <c r="G14" s="169">
        <v>67.702940880379458</v>
      </c>
      <c r="H14" s="48">
        <v>67.863484776343654</v>
      </c>
      <c r="I14" s="169">
        <v>69.992151649139444</v>
      </c>
      <c r="J14" s="170">
        <v>68.18364939025733</v>
      </c>
      <c r="K14" s="171">
        <v>64.356194387405893</v>
      </c>
      <c r="L14" s="125">
        <v>68.19771166613252</v>
      </c>
      <c r="N14" s="56">
        <v>7</v>
      </c>
      <c r="O14" s="56">
        <v>6</v>
      </c>
    </row>
    <row r="15" spans="1:15" x14ac:dyDescent="0.2">
      <c r="A15" s="49"/>
      <c r="B15" s="155">
        <f>'1) Claims Notified'!B15</f>
        <v>2006</v>
      </c>
      <c r="C15" s="168">
        <v>67.343376089217898</v>
      </c>
      <c r="D15" s="169" t="e">
        <v>#N/A</v>
      </c>
      <c r="E15" s="169">
        <v>70.458665354528961</v>
      </c>
      <c r="F15" s="169">
        <v>72.16864690000881</v>
      </c>
      <c r="G15" s="169">
        <v>68.347748279602015</v>
      </c>
      <c r="H15" s="48">
        <v>68.517834463394934</v>
      </c>
      <c r="I15" s="169">
        <v>70.180274633564437</v>
      </c>
      <c r="J15" s="170">
        <v>68.987748805971194</v>
      </c>
      <c r="K15" s="171">
        <v>67.627104722792595</v>
      </c>
      <c r="L15" s="125">
        <v>68.980772791821465</v>
      </c>
      <c r="N15" s="56">
        <v>8</v>
      </c>
      <c r="O15" s="56">
        <v>6</v>
      </c>
    </row>
    <row r="16" spans="1:15" x14ac:dyDescent="0.2">
      <c r="A16" s="49"/>
      <c r="B16" s="155">
        <f>'1) Claims Notified'!B16</f>
        <v>2007</v>
      </c>
      <c r="C16" s="168">
        <v>69.339906314677407</v>
      </c>
      <c r="D16" s="169" t="e">
        <v>#N/A</v>
      </c>
      <c r="E16" s="169">
        <v>71.648553027471479</v>
      </c>
      <c r="F16" s="169">
        <v>70.967730572823271</v>
      </c>
      <c r="G16" s="169">
        <v>68.273157573184179</v>
      </c>
      <c r="H16" s="48">
        <v>69.551571252830215</v>
      </c>
      <c r="I16" s="169">
        <v>70.491903440634701</v>
      </c>
      <c r="J16" s="170">
        <v>69.886948604205898</v>
      </c>
      <c r="K16" s="171">
        <v>61.178644763860369</v>
      </c>
      <c r="L16" s="125">
        <v>69.877922968518476</v>
      </c>
      <c r="N16" s="56">
        <v>8</v>
      </c>
      <c r="O16" s="56">
        <v>6</v>
      </c>
    </row>
    <row r="17" spans="1:15" x14ac:dyDescent="0.2">
      <c r="A17" s="49"/>
      <c r="B17" s="155">
        <f>'1) Claims Notified'!B17</f>
        <v>2008</v>
      </c>
      <c r="C17" s="168">
        <v>67.616803009264373</v>
      </c>
      <c r="D17" s="169">
        <v>67.616803009264373</v>
      </c>
      <c r="E17" s="169">
        <v>72.952566788890366</v>
      </c>
      <c r="F17" s="169">
        <v>71.697009489766344</v>
      </c>
      <c r="G17" s="169">
        <v>69.788180082203269</v>
      </c>
      <c r="H17" s="48">
        <v>71.407187027886991</v>
      </c>
      <c r="I17" s="169">
        <v>71.326359017426583</v>
      </c>
      <c r="J17" s="170">
        <v>71.113067418159218</v>
      </c>
      <c r="K17" s="171">
        <v>51.067761806981508</v>
      </c>
      <c r="L17" s="125">
        <v>71.069423304353251</v>
      </c>
      <c r="N17" s="56">
        <v>8</v>
      </c>
      <c r="O17" s="56">
        <v>6</v>
      </c>
    </row>
    <row r="18" spans="1:15" x14ac:dyDescent="0.2">
      <c r="A18" s="49"/>
      <c r="B18" s="155">
        <f>'1) Claims Notified'!B18</f>
        <v>2009</v>
      </c>
      <c r="C18" s="168">
        <v>68.995611699339406</v>
      </c>
      <c r="D18" s="169">
        <v>68.995611699339406</v>
      </c>
      <c r="E18" s="169">
        <v>73.457866642893094</v>
      </c>
      <c r="F18" s="169">
        <v>73.533741004804213</v>
      </c>
      <c r="G18" s="169">
        <v>70.682893916311315</v>
      </c>
      <c r="H18" s="48">
        <v>71.71751982360793</v>
      </c>
      <c r="I18" s="169">
        <v>72.353058291336808</v>
      </c>
      <c r="J18" s="170">
        <v>71.684174081292255</v>
      </c>
      <c r="K18" s="171">
        <v>75.627469769564215</v>
      </c>
      <c r="L18" s="125">
        <v>71.686818632236964</v>
      </c>
      <c r="N18" s="56">
        <v>8</v>
      </c>
      <c r="O18" s="56">
        <v>7</v>
      </c>
    </row>
    <row r="19" spans="1:15" x14ac:dyDescent="0.2">
      <c r="A19" s="49"/>
      <c r="B19" s="155">
        <f>'1) Claims Notified'!B19</f>
        <v>2010</v>
      </c>
      <c r="C19" s="168">
        <v>70.271522191935119</v>
      </c>
      <c r="D19" s="169">
        <v>70.271522191935119</v>
      </c>
      <c r="E19" s="169">
        <v>73.730228382628127</v>
      </c>
      <c r="F19" s="169">
        <v>73.325597288131632</v>
      </c>
      <c r="G19" s="169">
        <v>70.596990898561586</v>
      </c>
      <c r="H19" s="48">
        <v>71.714600827914509</v>
      </c>
      <c r="I19" s="169">
        <v>72.512063288319979</v>
      </c>
      <c r="J19" s="170">
        <v>71.839895588885256</v>
      </c>
      <c r="K19" s="171">
        <v>65.029431895961665</v>
      </c>
      <c r="L19" s="125">
        <v>71.833555067090643</v>
      </c>
      <c r="N19" s="56">
        <v>8</v>
      </c>
      <c r="O19" s="56">
        <v>7</v>
      </c>
    </row>
    <row r="20" spans="1:15" x14ac:dyDescent="0.2">
      <c r="A20" s="49"/>
      <c r="B20" s="155">
        <f>'1) Claims Notified'!B20</f>
        <v>2011</v>
      </c>
      <c r="C20" s="168">
        <v>69.74605357165747</v>
      </c>
      <c r="D20" s="169">
        <v>69.74605357165747</v>
      </c>
      <c r="E20" s="169">
        <v>73.640684790519458</v>
      </c>
      <c r="F20" s="169">
        <v>73.951936106424824</v>
      </c>
      <c r="G20" s="169">
        <v>70.398324455878168</v>
      </c>
      <c r="H20" s="48">
        <v>71.657859781458157</v>
      </c>
      <c r="I20" s="169">
        <v>72.641748970543659</v>
      </c>
      <c r="J20" s="170">
        <v>71.940878230308826</v>
      </c>
      <c r="K20" s="171">
        <v>55.469769564225409</v>
      </c>
      <c r="L20" s="125">
        <v>71.921592146717046</v>
      </c>
      <c r="N20" s="56">
        <v>8</v>
      </c>
      <c r="O20" s="56">
        <v>8</v>
      </c>
    </row>
    <row r="21" spans="1:15" x14ac:dyDescent="0.2">
      <c r="A21" s="49"/>
      <c r="B21" s="155">
        <f>'1) Claims Notified'!B21</f>
        <v>2012</v>
      </c>
      <c r="C21" s="168">
        <v>71.20070518732426</v>
      </c>
      <c r="D21" s="169">
        <v>71.20070518732426</v>
      </c>
      <c r="E21" s="169">
        <v>73.682873705109643</v>
      </c>
      <c r="F21" s="169">
        <v>73.843599492468314</v>
      </c>
      <c r="G21" s="169">
        <v>71.08558642981582</v>
      </c>
      <c r="H21" s="48">
        <v>71.518048447452642</v>
      </c>
      <c r="I21" s="169">
        <v>72.959888003051361</v>
      </c>
      <c r="J21" s="170">
        <v>72.022304916598884</v>
      </c>
      <c r="K21" s="171">
        <v>68.07765540414411</v>
      </c>
      <c r="L21" s="125">
        <v>72.020053055416255</v>
      </c>
      <c r="N21" s="56">
        <v>8</v>
      </c>
      <c r="O21" s="56">
        <v>8</v>
      </c>
    </row>
    <row r="22" spans="1:15" x14ac:dyDescent="0.2">
      <c r="A22" s="49"/>
      <c r="B22" s="155">
        <f>'1) Claims Notified'!B22</f>
        <v>2013</v>
      </c>
      <c r="C22" s="168">
        <v>71.669422485668022</v>
      </c>
      <c r="D22" s="169">
        <v>71.669422485668022</v>
      </c>
      <c r="E22" s="169">
        <v>74.635225855088962</v>
      </c>
      <c r="F22" s="169">
        <v>73.982564852675083</v>
      </c>
      <c r="G22" s="169">
        <v>72.333618952714644</v>
      </c>
      <c r="H22" s="48">
        <v>72.562569242473913</v>
      </c>
      <c r="I22" s="169">
        <v>73.602400874214084</v>
      </c>
      <c r="J22" s="170">
        <v>73.06542195853153</v>
      </c>
      <c r="K22" s="171">
        <v>76</v>
      </c>
      <c r="L22" s="125">
        <v>73.063771490032238</v>
      </c>
      <c r="N22" s="56">
        <v>8</v>
      </c>
      <c r="O22" s="56">
        <v>8</v>
      </c>
    </row>
    <row r="23" spans="1:15" x14ac:dyDescent="0.2">
      <c r="A23" s="49"/>
      <c r="B23" s="155">
        <f>'1) Claims Notified'!B23</f>
        <v>2014</v>
      </c>
      <c r="C23" s="168">
        <v>71.802758380287131</v>
      </c>
      <c r="D23" s="169">
        <v>71.802758380287131</v>
      </c>
      <c r="E23" s="169">
        <v>75.102582053941447</v>
      </c>
      <c r="F23" s="169">
        <v>74.774650284025284</v>
      </c>
      <c r="G23" s="169">
        <v>71.355825711539907</v>
      </c>
      <c r="H23" s="48">
        <v>72.860096097331976</v>
      </c>
      <c r="I23" s="169">
        <v>73.917178110055644</v>
      </c>
      <c r="J23" s="170">
        <v>73.288619158208647</v>
      </c>
      <c r="K23" s="171">
        <v>59</v>
      </c>
      <c r="L23" s="125">
        <v>73.287749876576427</v>
      </c>
      <c r="N23" s="56">
        <v>8</v>
      </c>
      <c r="O23" s="56">
        <v>8</v>
      </c>
    </row>
    <row r="24" spans="1:15" x14ac:dyDescent="0.2">
      <c r="A24" s="49"/>
      <c r="B24" s="155">
        <f>'1) Claims Notified'!B24</f>
        <v>2015</v>
      </c>
      <c r="C24" s="168">
        <v>71.813434852388241</v>
      </c>
      <c r="D24" s="169">
        <v>71.813434852388241</v>
      </c>
      <c r="E24" s="169">
        <v>75.722449507988671</v>
      </c>
      <c r="F24" s="169">
        <v>74.600668675769953</v>
      </c>
      <c r="G24" s="169">
        <v>72.244952481213417</v>
      </c>
      <c r="H24" s="48">
        <v>73.01994282344171</v>
      </c>
      <c r="I24" s="169">
        <v>74.291214678443538</v>
      </c>
      <c r="J24" s="170">
        <v>73.48744667157294</v>
      </c>
      <c r="K24" s="171" t="e">
        <v>#N/A</v>
      </c>
      <c r="L24" s="125">
        <v>73.487609233975917</v>
      </c>
      <c r="N24" s="56">
        <v>8</v>
      </c>
      <c r="O24" s="56">
        <v>8</v>
      </c>
    </row>
    <row r="25" spans="1:15" x14ac:dyDescent="0.2">
      <c r="A25" s="49"/>
      <c r="B25" s="156">
        <f>'1) Claims Notified'!B25</f>
        <v>2016</v>
      </c>
      <c r="C25" s="168">
        <v>73.261691276337473</v>
      </c>
      <c r="D25" s="172">
        <v>73.261691276337473</v>
      </c>
      <c r="E25" s="172">
        <v>75.914974813630209</v>
      </c>
      <c r="F25" s="172">
        <v>77.102072084106453</v>
      </c>
      <c r="G25" s="172">
        <v>73.902082362699844</v>
      </c>
      <c r="H25" s="72">
        <v>73.981841564323659</v>
      </c>
      <c r="I25" s="172">
        <v>75.264795342274738</v>
      </c>
      <c r="J25" s="173">
        <v>74.225880117270719</v>
      </c>
      <c r="K25" s="174" t="e">
        <v>#N/A</v>
      </c>
      <c r="L25" s="126">
        <v>74.225294706701888</v>
      </c>
      <c r="N25" s="57">
        <v>8</v>
      </c>
      <c r="O25" s="57">
        <v>8</v>
      </c>
    </row>
    <row r="26" spans="1:15" x14ac:dyDescent="0.2">
      <c r="A26" s="49"/>
      <c r="B26" s="39" t="s">
        <v>158</v>
      </c>
      <c r="C26" s="131">
        <f t="shared" ref="C26:L26" si="0">IFERROR(AVERAGE(C6:C25),"")</f>
        <v>68.227053795614481</v>
      </c>
      <c r="D26" s="128">
        <f>IFERROR(AVERAGE(D17:D25),"")</f>
        <v>70.708666961577947</v>
      </c>
      <c r="E26" s="129">
        <f t="shared" si="0"/>
        <v>70.69448098822447</v>
      </c>
      <c r="F26" s="129">
        <f t="shared" si="0"/>
        <v>71.945111597436764</v>
      </c>
      <c r="G26" s="129">
        <f t="shared" si="0"/>
        <v>67.489322890333256</v>
      </c>
      <c r="H26" s="131">
        <f t="shared" si="0"/>
        <v>68.605020317038182</v>
      </c>
      <c r="I26" s="130">
        <f t="shared" si="0"/>
        <v>70.468337357120888</v>
      </c>
      <c r="J26" s="129">
        <f t="shared" si="0"/>
        <v>69.054681182736942</v>
      </c>
      <c r="K26" s="129">
        <f>IFERROR(AVERAGE(K6:K23),"")</f>
        <v>64.659472882752425</v>
      </c>
      <c r="L26" s="127">
        <f t="shared" si="0"/>
        <v>69.140010439152249</v>
      </c>
      <c r="O26" s="159"/>
    </row>
    <row r="27" spans="1:15" x14ac:dyDescent="0.2">
      <c r="A27" s="49"/>
      <c r="B27" s="49"/>
      <c r="C27" s="50"/>
      <c r="D27" s="50"/>
      <c r="E27" s="50"/>
      <c r="F27" s="50"/>
      <c r="G27" s="50"/>
      <c r="H27" s="50"/>
      <c r="I27" s="50"/>
      <c r="J27" s="50"/>
      <c r="K27" s="50"/>
      <c r="L27" s="50"/>
    </row>
    <row r="28" spans="1:15" x14ac:dyDescent="0.2">
      <c r="A28" s="49"/>
      <c r="B28" s="49"/>
      <c r="C28" s="49"/>
      <c r="D28" s="49"/>
      <c r="E28" s="49"/>
      <c r="F28" s="49"/>
      <c r="G28" s="49"/>
      <c r="H28" s="49"/>
      <c r="I28" s="49"/>
      <c r="J28" s="49"/>
      <c r="K28" s="49"/>
      <c r="L28" s="49"/>
    </row>
    <row r="29" spans="1:15" x14ac:dyDescent="0.2">
      <c r="B29" s="5"/>
    </row>
    <row r="30" spans="1:15" x14ac:dyDescent="0.2">
      <c r="B30" s="5" t="s">
        <v>12</v>
      </c>
    </row>
    <row r="31" spans="1:15" x14ac:dyDescent="0.2">
      <c r="B31" s="4" t="s">
        <v>15</v>
      </c>
    </row>
    <row r="32" spans="1:15" x14ac:dyDescent="0.2">
      <c r="B32" s="4" t="s">
        <v>16</v>
      </c>
    </row>
    <row r="33" spans="2:3" x14ac:dyDescent="0.2">
      <c r="B33" s="213" t="s">
        <v>66</v>
      </c>
      <c r="C33" s="214">
        <v>0.82193541591762165</v>
      </c>
    </row>
    <row r="34" spans="2:3" x14ac:dyDescent="0.2"/>
    <row r="35" spans="2:3" hidden="1" x14ac:dyDescent="0.2"/>
    <row r="36" spans="2:3" hidden="1" x14ac:dyDescent="0.2"/>
    <row r="37" spans="2:3" hidden="1" x14ac:dyDescent="0.2"/>
    <row r="38" spans="2:3" hidden="1" x14ac:dyDescent="0.2"/>
    <row r="39" spans="2:3" hidden="1" x14ac:dyDescent="0.2"/>
    <row r="40" spans="2:3" hidden="1" x14ac:dyDescent="0.2"/>
    <row r="41" spans="2:3" hidden="1" x14ac:dyDescent="0.2"/>
    <row r="42" spans="2:3" hidden="1" x14ac:dyDescent="0.2"/>
    <row r="43" spans="2:3" hidden="1" x14ac:dyDescent="0.2"/>
    <row r="44" spans="2:3" hidden="1" x14ac:dyDescent="0.2"/>
    <row r="45" spans="2:3" hidden="1" x14ac:dyDescent="0.2"/>
    <row r="46" spans="2:3" hidden="1" x14ac:dyDescent="0.2"/>
    <row r="47" spans="2:3" hidden="1" x14ac:dyDescent="0.2"/>
    <row r="48" spans="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8" orientation="landscape" r:id="rId1"/>
  <headerFooter alignWithMargins="0">
    <oddHeader xml:space="preserve">&amp;L </oddHeader>
    <oddFooter xml:space="preserve">&amp;L&amp;F, &amp;A&amp;R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autoPageBreaks="0" fitToPage="1"/>
  </sheetPr>
  <dimension ref="A1:X90"/>
  <sheetViews>
    <sheetView showGridLines="0" showRowColHeaders="0" zoomScale="70" zoomScaleNormal="70" workbookViewId="0"/>
  </sheetViews>
  <sheetFormatPr defaultColWidth="0" defaultRowHeight="12.75" zeroHeight="1" x14ac:dyDescent="0.2"/>
  <cols>
    <col min="1" max="1" width="3.7109375" style="12" customWidth="1"/>
    <col min="2" max="2" width="13.28515625" style="140" customWidth="1"/>
    <col min="3" max="5" width="13.5703125" style="140" customWidth="1"/>
    <col min="6" max="6" width="16.5703125" style="140" customWidth="1"/>
    <col min="7" max="9" width="12.7109375" style="140" customWidth="1"/>
    <col min="10" max="10" width="16.85546875" style="140" bestFit="1" customWidth="1"/>
    <col min="11" max="11" width="19" style="140" customWidth="1"/>
    <col min="12" max="15" width="13.28515625" style="140" customWidth="1"/>
    <col min="16" max="16" width="16.85546875" style="140" bestFit="1" customWidth="1"/>
    <col min="17" max="20" width="15.7109375" style="140" customWidth="1"/>
    <col min="21" max="21" width="17.7109375" style="140" customWidth="1"/>
    <col min="22" max="22" width="4.28515625" style="140" customWidth="1"/>
    <col min="23" max="23" width="12.7109375" style="140" customWidth="1"/>
    <col min="24" max="24" width="4.140625" style="140" customWidth="1"/>
    <col min="25" max="16384" width="9.140625" style="140" hidden="1"/>
  </cols>
  <sheetData>
    <row r="1" spans="1:23" s="23" customFormat="1" ht="15.75" x14ac:dyDescent="0.25">
      <c r="A1" s="96" t="s">
        <v>138</v>
      </c>
      <c r="H1" s="95"/>
    </row>
    <row r="2" spans="1:23" s="23" customFormat="1" x14ac:dyDescent="0.2">
      <c r="A2" s="58"/>
    </row>
    <row r="3" spans="1:23" s="23" customFormat="1" x14ac:dyDescent="0.2">
      <c r="A3" s="58"/>
    </row>
    <row r="4" spans="1:23" s="23" customFormat="1" ht="29.25" customHeight="1" x14ac:dyDescent="0.2">
      <c r="A4"/>
      <c r="C4" s="233" t="s">
        <v>184</v>
      </c>
      <c r="D4" s="234"/>
      <c r="E4" s="234"/>
      <c r="F4" s="235"/>
      <c r="G4" s="233" t="s">
        <v>185</v>
      </c>
      <c r="H4" s="234"/>
      <c r="I4" s="234"/>
      <c r="J4" s="235"/>
      <c r="K4" s="236" t="s">
        <v>43</v>
      </c>
      <c r="L4" s="233" t="s">
        <v>186</v>
      </c>
      <c r="M4" s="234"/>
      <c r="N4" s="234"/>
      <c r="O4" s="234"/>
      <c r="P4" s="235"/>
      <c r="Q4" s="233" t="s">
        <v>187</v>
      </c>
      <c r="R4" s="234"/>
      <c r="S4" s="234"/>
      <c r="T4" s="234"/>
      <c r="U4" s="235"/>
    </row>
    <row r="5" spans="1:23" s="23" customFormat="1" ht="43.35" customHeight="1" x14ac:dyDescent="0.2">
      <c r="A5" s="6"/>
      <c r="B5" s="24" t="s">
        <v>0</v>
      </c>
      <c r="C5" s="27" t="s">
        <v>44</v>
      </c>
      <c r="D5" s="36" t="s">
        <v>45</v>
      </c>
      <c r="E5" s="28" t="s">
        <v>46</v>
      </c>
      <c r="F5" s="143" t="s">
        <v>47</v>
      </c>
      <c r="G5" s="27" t="s">
        <v>48</v>
      </c>
      <c r="H5" s="36" t="s">
        <v>49</v>
      </c>
      <c r="I5" s="28" t="s">
        <v>46</v>
      </c>
      <c r="J5" s="143" t="s">
        <v>47</v>
      </c>
      <c r="K5" s="237"/>
      <c r="L5" s="27" t="s">
        <v>50</v>
      </c>
      <c r="M5" s="28" t="s">
        <v>51</v>
      </c>
      <c r="N5" s="36" t="s">
        <v>52</v>
      </c>
      <c r="O5" s="28" t="s">
        <v>46</v>
      </c>
      <c r="P5" s="143" t="s">
        <v>47</v>
      </c>
      <c r="Q5" s="27" t="s">
        <v>50</v>
      </c>
      <c r="R5" s="28" t="s">
        <v>51</v>
      </c>
      <c r="S5" s="36" t="s">
        <v>52</v>
      </c>
      <c r="T5" s="28" t="s">
        <v>46</v>
      </c>
      <c r="U5" s="143" t="s">
        <v>47</v>
      </c>
      <c r="W5" s="111" t="s">
        <v>147</v>
      </c>
    </row>
    <row r="6" spans="1:23" x14ac:dyDescent="0.2">
      <c r="A6" s="49"/>
      <c r="B6" s="155">
        <f>'1) Claims Notified'!B6</f>
        <v>1997</v>
      </c>
      <c r="C6" s="215">
        <v>33</v>
      </c>
      <c r="D6" s="216">
        <v>77</v>
      </c>
      <c r="E6" s="216">
        <v>419</v>
      </c>
      <c r="F6" s="217">
        <v>529</v>
      </c>
      <c r="G6" s="216">
        <v>67.45</v>
      </c>
      <c r="H6" s="216">
        <v>2</v>
      </c>
      <c r="I6" s="216">
        <v>459.55</v>
      </c>
      <c r="J6" s="217">
        <v>529</v>
      </c>
      <c r="K6" s="218">
        <v>1967.0847953216373</v>
      </c>
      <c r="L6" s="216">
        <v>10</v>
      </c>
      <c r="M6" s="216">
        <v>0</v>
      </c>
      <c r="N6" s="216">
        <v>1</v>
      </c>
      <c r="O6" s="216">
        <v>518</v>
      </c>
      <c r="P6" s="217">
        <v>529</v>
      </c>
      <c r="Q6" s="216">
        <v>553976.89</v>
      </c>
      <c r="R6" s="216">
        <v>0</v>
      </c>
      <c r="S6" s="216">
        <v>19850</v>
      </c>
      <c r="T6" s="216">
        <v>22078718.25</v>
      </c>
      <c r="U6" s="217">
        <v>22652545.140000001</v>
      </c>
      <c r="W6" s="112">
        <v>4</v>
      </c>
    </row>
    <row r="7" spans="1:23" x14ac:dyDescent="0.2">
      <c r="A7" s="49"/>
      <c r="B7" s="155">
        <f>'1) Claims Notified'!B7</f>
        <v>1998</v>
      </c>
      <c r="C7" s="160">
        <v>26</v>
      </c>
      <c r="D7" s="161">
        <v>92</v>
      </c>
      <c r="E7" s="161">
        <v>504</v>
      </c>
      <c r="F7" s="141">
        <v>622</v>
      </c>
      <c r="G7" s="161">
        <v>71.849999999999994</v>
      </c>
      <c r="H7" s="161">
        <v>3.15</v>
      </c>
      <c r="I7" s="161">
        <v>547</v>
      </c>
      <c r="J7" s="141">
        <v>622</v>
      </c>
      <c r="K7" s="144">
        <v>1968.6245567375888</v>
      </c>
      <c r="L7" s="161">
        <v>21</v>
      </c>
      <c r="M7" s="161">
        <v>0</v>
      </c>
      <c r="N7" s="161">
        <v>0</v>
      </c>
      <c r="O7" s="161">
        <v>601</v>
      </c>
      <c r="P7" s="141">
        <v>622</v>
      </c>
      <c r="Q7" s="161">
        <v>1508763.88</v>
      </c>
      <c r="R7" s="161">
        <v>0</v>
      </c>
      <c r="S7" s="161">
        <v>0</v>
      </c>
      <c r="T7" s="161">
        <v>27435072.27</v>
      </c>
      <c r="U7" s="141">
        <v>28943836.149999999</v>
      </c>
      <c r="W7" s="113">
        <v>4</v>
      </c>
    </row>
    <row r="8" spans="1:23" x14ac:dyDescent="0.2">
      <c r="A8" s="49"/>
      <c r="B8" s="155">
        <f>'1) Claims Notified'!B8</f>
        <v>1999</v>
      </c>
      <c r="C8" s="160">
        <v>33</v>
      </c>
      <c r="D8" s="161">
        <v>104</v>
      </c>
      <c r="E8" s="161">
        <v>681</v>
      </c>
      <c r="F8" s="141">
        <v>818</v>
      </c>
      <c r="G8" s="161">
        <v>153.69999999999999</v>
      </c>
      <c r="H8" s="161">
        <v>5.3000000000000007</v>
      </c>
      <c r="I8" s="161">
        <v>659</v>
      </c>
      <c r="J8" s="141">
        <v>818</v>
      </c>
      <c r="K8" s="144">
        <v>1968.4092664092664</v>
      </c>
      <c r="L8" s="161">
        <v>39</v>
      </c>
      <c r="M8" s="161">
        <v>1</v>
      </c>
      <c r="N8" s="161">
        <v>2</v>
      </c>
      <c r="O8" s="161">
        <v>776</v>
      </c>
      <c r="P8" s="141">
        <v>818</v>
      </c>
      <c r="Q8" s="161">
        <v>1841398.0500000003</v>
      </c>
      <c r="R8" s="161">
        <v>25526</v>
      </c>
      <c r="S8" s="161">
        <v>124191</v>
      </c>
      <c r="T8" s="161">
        <v>32621281.900000002</v>
      </c>
      <c r="U8" s="141">
        <v>34612396.950000003</v>
      </c>
      <c r="W8" s="113">
        <v>4</v>
      </c>
    </row>
    <row r="9" spans="1:23" x14ac:dyDescent="0.2">
      <c r="A9" s="49"/>
      <c r="B9" s="155">
        <f>'1) Claims Notified'!B9</f>
        <v>2000</v>
      </c>
      <c r="C9" s="160">
        <v>39</v>
      </c>
      <c r="D9" s="161">
        <v>136</v>
      </c>
      <c r="E9" s="161">
        <v>741</v>
      </c>
      <c r="F9" s="141">
        <v>916</v>
      </c>
      <c r="G9" s="161">
        <v>195.05</v>
      </c>
      <c r="H9" s="161">
        <v>7.95</v>
      </c>
      <c r="I9" s="161">
        <v>713</v>
      </c>
      <c r="J9" s="141">
        <v>916</v>
      </c>
      <c r="K9" s="144">
        <v>1969.3557611438182</v>
      </c>
      <c r="L9" s="161">
        <v>71</v>
      </c>
      <c r="M9" s="161">
        <v>5</v>
      </c>
      <c r="N9" s="161">
        <v>2</v>
      </c>
      <c r="O9" s="161">
        <v>838</v>
      </c>
      <c r="P9" s="141">
        <v>916</v>
      </c>
      <c r="Q9" s="161">
        <v>3902570.66</v>
      </c>
      <c r="R9" s="161">
        <v>324280</v>
      </c>
      <c r="S9" s="161">
        <v>29716</v>
      </c>
      <c r="T9" s="161">
        <v>42922881.329999998</v>
      </c>
      <c r="U9" s="141">
        <v>47179447.989999995</v>
      </c>
      <c r="W9" s="113">
        <v>4</v>
      </c>
    </row>
    <row r="10" spans="1:23" x14ac:dyDescent="0.2">
      <c r="A10" s="49"/>
      <c r="B10" s="155">
        <f>'1) Claims Notified'!B10</f>
        <v>2001</v>
      </c>
      <c r="C10" s="160">
        <v>39</v>
      </c>
      <c r="D10" s="161">
        <v>164</v>
      </c>
      <c r="E10" s="161">
        <v>770</v>
      </c>
      <c r="F10" s="141">
        <v>973</v>
      </c>
      <c r="G10" s="161">
        <v>232.8</v>
      </c>
      <c r="H10" s="161">
        <v>7.2</v>
      </c>
      <c r="I10" s="161">
        <v>733</v>
      </c>
      <c r="J10" s="141">
        <v>973</v>
      </c>
      <c r="K10" s="144">
        <v>1970.2760869565216</v>
      </c>
      <c r="L10" s="161">
        <v>86</v>
      </c>
      <c r="M10" s="161">
        <v>6</v>
      </c>
      <c r="N10" s="161">
        <v>2</v>
      </c>
      <c r="O10" s="161">
        <v>879</v>
      </c>
      <c r="P10" s="141">
        <v>973</v>
      </c>
      <c r="Q10" s="161">
        <v>4716548.8400000008</v>
      </c>
      <c r="R10" s="161">
        <v>363808.37</v>
      </c>
      <c r="S10" s="161">
        <v>191997.11</v>
      </c>
      <c r="T10" s="161">
        <v>48608643.32</v>
      </c>
      <c r="U10" s="141">
        <v>53880997.640000001</v>
      </c>
      <c r="W10" s="113">
        <v>5</v>
      </c>
    </row>
    <row r="11" spans="1:23" x14ac:dyDescent="0.2">
      <c r="A11" s="49"/>
      <c r="B11" s="155">
        <f>'1) Claims Notified'!B11</f>
        <v>2002</v>
      </c>
      <c r="C11" s="160">
        <v>40</v>
      </c>
      <c r="D11" s="161">
        <v>165</v>
      </c>
      <c r="E11" s="161">
        <v>747</v>
      </c>
      <c r="F11" s="141">
        <v>952</v>
      </c>
      <c r="G11" s="161">
        <v>215.25</v>
      </c>
      <c r="H11" s="161">
        <v>7.75</v>
      </c>
      <c r="I11" s="161">
        <v>729</v>
      </c>
      <c r="J11" s="141">
        <v>952</v>
      </c>
      <c r="K11" s="144">
        <v>1970.7477430555555</v>
      </c>
      <c r="L11" s="161">
        <v>100</v>
      </c>
      <c r="M11" s="161">
        <v>9</v>
      </c>
      <c r="N11" s="161">
        <v>2</v>
      </c>
      <c r="O11" s="161">
        <v>841</v>
      </c>
      <c r="P11" s="141">
        <v>952</v>
      </c>
      <c r="Q11" s="161">
        <v>4809653.33</v>
      </c>
      <c r="R11" s="161">
        <v>352474.11</v>
      </c>
      <c r="S11" s="161">
        <v>141781</v>
      </c>
      <c r="T11" s="161">
        <v>45808698.210000001</v>
      </c>
      <c r="U11" s="141">
        <v>51112606.649999999</v>
      </c>
      <c r="W11" s="113">
        <v>5</v>
      </c>
    </row>
    <row r="12" spans="1:23" x14ac:dyDescent="0.2">
      <c r="A12" s="49"/>
      <c r="B12" s="155">
        <f>'1) Claims Notified'!B12</f>
        <v>2003</v>
      </c>
      <c r="C12" s="160">
        <v>77</v>
      </c>
      <c r="D12" s="161">
        <v>235</v>
      </c>
      <c r="E12" s="161">
        <v>1095</v>
      </c>
      <c r="F12" s="141">
        <v>1407</v>
      </c>
      <c r="G12" s="161">
        <v>328.95</v>
      </c>
      <c r="H12" s="161">
        <v>8.0500000000000007</v>
      </c>
      <c r="I12" s="161">
        <v>1070</v>
      </c>
      <c r="J12" s="141">
        <v>1407</v>
      </c>
      <c r="K12" s="144">
        <v>1970.0961945031713</v>
      </c>
      <c r="L12" s="161">
        <v>113</v>
      </c>
      <c r="M12" s="161">
        <v>4</v>
      </c>
      <c r="N12" s="161">
        <v>8</v>
      </c>
      <c r="O12" s="161">
        <v>1282</v>
      </c>
      <c r="P12" s="141">
        <v>1407</v>
      </c>
      <c r="Q12" s="161">
        <v>6117622.7500000019</v>
      </c>
      <c r="R12" s="161">
        <v>132263.45000000001</v>
      </c>
      <c r="S12" s="161">
        <v>430454.83</v>
      </c>
      <c r="T12" s="161">
        <v>70575785.560000002</v>
      </c>
      <c r="U12" s="141">
        <v>77256126.590000004</v>
      </c>
      <c r="W12" s="113">
        <v>5</v>
      </c>
    </row>
    <row r="13" spans="1:23" x14ac:dyDescent="0.2">
      <c r="A13" s="49"/>
      <c r="B13" s="155">
        <f>'1) Claims Notified'!B13</f>
        <v>2004</v>
      </c>
      <c r="C13" s="160">
        <v>91</v>
      </c>
      <c r="D13" s="161">
        <v>215</v>
      </c>
      <c r="E13" s="161">
        <v>1091</v>
      </c>
      <c r="F13" s="141">
        <v>1397</v>
      </c>
      <c r="G13" s="161">
        <v>381.4</v>
      </c>
      <c r="H13" s="161">
        <v>18.600000000000001</v>
      </c>
      <c r="I13" s="161">
        <v>997</v>
      </c>
      <c r="J13" s="141">
        <v>1397</v>
      </c>
      <c r="K13" s="144">
        <v>1972.1889337851928</v>
      </c>
      <c r="L13" s="161">
        <v>168</v>
      </c>
      <c r="M13" s="161">
        <v>10</v>
      </c>
      <c r="N13" s="161">
        <v>6</v>
      </c>
      <c r="O13" s="161">
        <v>1213</v>
      </c>
      <c r="P13" s="141">
        <v>1397</v>
      </c>
      <c r="Q13" s="161">
        <v>9040057.3099999987</v>
      </c>
      <c r="R13" s="161">
        <v>484647.73000000004</v>
      </c>
      <c r="S13" s="161">
        <v>313992.48</v>
      </c>
      <c r="T13" s="161">
        <v>65056425.74000001</v>
      </c>
      <c r="U13" s="141">
        <v>74895123.260000005</v>
      </c>
      <c r="W13" s="113">
        <v>5</v>
      </c>
    </row>
    <row r="14" spans="1:23" x14ac:dyDescent="0.2">
      <c r="A14" s="49"/>
      <c r="B14" s="155">
        <f>'1) Claims Notified'!B14</f>
        <v>2005</v>
      </c>
      <c r="C14" s="160">
        <v>92</v>
      </c>
      <c r="D14" s="161">
        <v>228</v>
      </c>
      <c r="E14" s="161">
        <v>1105</v>
      </c>
      <c r="F14" s="141">
        <v>1425</v>
      </c>
      <c r="G14" s="161">
        <v>507.05</v>
      </c>
      <c r="H14" s="161">
        <v>16.95</v>
      </c>
      <c r="I14" s="161">
        <v>901</v>
      </c>
      <c r="J14" s="141">
        <v>1425</v>
      </c>
      <c r="K14" s="144">
        <v>1972.7228998182347</v>
      </c>
      <c r="L14" s="161">
        <v>177</v>
      </c>
      <c r="M14" s="161">
        <v>18</v>
      </c>
      <c r="N14" s="161">
        <v>6</v>
      </c>
      <c r="O14" s="161">
        <v>1224</v>
      </c>
      <c r="P14" s="141">
        <v>1425</v>
      </c>
      <c r="Q14" s="161">
        <v>9665687.320000004</v>
      </c>
      <c r="R14" s="161">
        <v>840582.6</v>
      </c>
      <c r="S14" s="161">
        <v>164514.37</v>
      </c>
      <c r="T14" s="161">
        <v>73488119.950000003</v>
      </c>
      <c r="U14" s="141">
        <v>84158904.24000001</v>
      </c>
      <c r="W14" s="113">
        <v>5</v>
      </c>
    </row>
    <row r="15" spans="1:23" x14ac:dyDescent="0.2">
      <c r="A15" s="49"/>
      <c r="B15" s="155">
        <f>'1) Claims Notified'!B15</f>
        <v>2006</v>
      </c>
      <c r="C15" s="160">
        <v>63</v>
      </c>
      <c r="D15" s="161">
        <v>337</v>
      </c>
      <c r="E15" s="161">
        <v>1265</v>
      </c>
      <c r="F15" s="141">
        <v>1665</v>
      </c>
      <c r="G15" s="161">
        <v>644.6</v>
      </c>
      <c r="H15" s="161">
        <v>23.4</v>
      </c>
      <c r="I15" s="161">
        <v>997</v>
      </c>
      <c r="J15" s="141">
        <v>1665</v>
      </c>
      <c r="K15" s="144">
        <v>1972.1018735362998</v>
      </c>
      <c r="L15" s="161">
        <v>213</v>
      </c>
      <c r="M15" s="161">
        <v>11</v>
      </c>
      <c r="N15" s="161">
        <v>3</v>
      </c>
      <c r="O15" s="161">
        <v>1438</v>
      </c>
      <c r="P15" s="141">
        <v>1665</v>
      </c>
      <c r="Q15" s="161">
        <v>10288479.079999998</v>
      </c>
      <c r="R15" s="161">
        <v>828344.28</v>
      </c>
      <c r="S15" s="161">
        <v>41738.74</v>
      </c>
      <c r="T15" s="161">
        <v>86849896.130276844</v>
      </c>
      <c r="U15" s="141">
        <v>98008458.230276838</v>
      </c>
      <c r="W15" s="113">
        <v>5</v>
      </c>
    </row>
    <row r="16" spans="1:23" x14ac:dyDescent="0.2">
      <c r="A16" s="49"/>
      <c r="B16" s="155">
        <f>'1) Claims Notified'!B16</f>
        <v>2007</v>
      </c>
      <c r="C16" s="160">
        <v>118</v>
      </c>
      <c r="D16" s="161">
        <v>311</v>
      </c>
      <c r="E16" s="161">
        <v>1470</v>
      </c>
      <c r="F16" s="141">
        <v>1899</v>
      </c>
      <c r="G16" s="161">
        <v>778.65</v>
      </c>
      <c r="H16" s="161">
        <v>38.35</v>
      </c>
      <c r="I16" s="161">
        <v>1082</v>
      </c>
      <c r="J16" s="141">
        <v>1899</v>
      </c>
      <c r="K16" s="144">
        <v>1972.4969107351951</v>
      </c>
      <c r="L16" s="161">
        <v>178</v>
      </c>
      <c r="M16" s="161">
        <v>22</v>
      </c>
      <c r="N16" s="161">
        <v>5</v>
      </c>
      <c r="O16" s="161">
        <v>1694</v>
      </c>
      <c r="P16" s="141">
        <v>1899</v>
      </c>
      <c r="Q16" s="161">
        <v>10449726.350000001</v>
      </c>
      <c r="R16" s="161">
        <v>1705616.7</v>
      </c>
      <c r="S16" s="161">
        <v>437572.17000000004</v>
      </c>
      <c r="T16" s="161">
        <v>111203894.41</v>
      </c>
      <c r="U16" s="141">
        <v>123796809.63</v>
      </c>
      <c r="W16" s="113">
        <v>5</v>
      </c>
    </row>
    <row r="17" spans="1:23" x14ac:dyDescent="0.2">
      <c r="A17" s="49"/>
      <c r="B17" s="155">
        <f>'1) Claims Notified'!B17</f>
        <v>2008</v>
      </c>
      <c r="C17" s="160">
        <v>431</v>
      </c>
      <c r="D17" s="161">
        <v>379</v>
      </c>
      <c r="E17" s="161">
        <v>1452</v>
      </c>
      <c r="F17" s="141">
        <v>2262</v>
      </c>
      <c r="G17" s="161">
        <v>986.6</v>
      </c>
      <c r="H17" s="161">
        <v>67.400000000000006</v>
      </c>
      <c r="I17" s="161">
        <v>1208</v>
      </c>
      <c r="J17" s="141">
        <v>2262</v>
      </c>
      <c r="K17" s="144">
        <v>1972.0757515649084</v>
      </c>
      <c r="L17" s="161">
        <v>261</v>
      </c>
      <c r="M17" s="161">
        <v>24</v>
      </c>
      <c r="N17" s="161">
        <v>3</v>
      </c>
      <c r="O17" s="161">
        <v>1974</v>
      </c>
      <c r="P17" s="141">
        <v>2262</v>
      </c>
      <c r="Q17" s="161">
        <v>14120064.139999997</v>
      </c>
      <c r="R17" s="161">
        <v>2127162.5900000003</v>
      </c>
      <c r="S17" s="161">
        <v>140468.74</v>
      </c>
      <c r="T17" s="161">
        <v>135619125.10999995</v>
      </c>
      <c r="U17" s="141">
        <v>152006820.57999995</v>
      </c>
      <c r="W17" s="113">
        <v>5</v>
      </c>
    </row>
    <row r="18" spans="1:23" x14ac:dyDescent="0.2">
      <c r="A18" s="49"/>
      <c r="B18" s="155">
        <f>'1) Claims Notified'!B18</f>
        <v>2009</v>
      </c>
      <c r="C18" s="160">
        <v>506</v>
      </c>
      <c r="D18" s="161">
        <v>344</v>
      </c>
      <c r="E18" s="161">
        <v>1431</v>
      </c>
      <c r="F18" s="141">
        <v>2281</v>
      </c>
      <c r="G18" s="161">
        <v>1073.2</v>
      </c>
      <c r="H18" s="161">
        <v>53.8</v>
      </c>
      <c r="I18" s="161">
        <v>1154</v>
      </c>
      <c r="J18" s="141">
        <v>2281</v>
      </c>
      <c r="K18" s="144">
        <v>1971.6073785567457</v>
      </c>
      <c r="L18" s="161">
        <v>255</v>
      </c>
      <c r="M18" s="161">
        <v>16</v>
      </c>
      <c r="N18" s="161">
        <v>7</v>
      </c>
      <c r="O18" s="161">
        <v>2003</v>
      </c>
      <c r="P18" s="141">
        <v>2281</v>
      </c>
      <c r="Q18" s="161">
        <v>15098334.920000004</v>
      </c>
      <c r="R18" s="161">
        <v>440990.3</v>
      </c>
      <c r="S18" s="161">
        <v>228520.88</v>
      </c>
      <c r="T18" s="161">
        <v>140569483.72999999</v>
      </c>
      <c r="U18" s="141">
        <v>156337329.82999998</v>
      </c>
      <c r="W18" s="113">
        <v>5</v>
      </c>
    </row>
    <row r="19" spans="1:23" x14ac:dyDescent="0.2">
      <c r="A19" s="49"/>
      <c r="B19" s="155">
        <f>'1) Claims Notified'!B19</f>
        <v>2010</v>
      </c>
      <c r="C19" s="160">
        <v>523</v>
      </c>
      <c r="D19" s="161">
        <v>321</v>
      </c>
      <c r="E19" s="161">
        <v>1595</v>
      </c>
      <c r="F19" s="141">
        <v>2439</v>
      </c>
      <c r="G19" s="161">
        <v>1073</v>
      </c>
      <c r="H19" s="161">
        <v>55</v>
      </c>
      <c r="I19" s="161">
        <v>1311</v>
      </c>
      <c r="J19" s="141">
        <v>2439</v>
      </c>
      <c r="K19" s="144">
        <v>1971.9317110720121</v>
      </c>
      <c r="L19" s="161">
        <v>256</v>
      </c>
      <c r="M19" s="161">
        <v>19</v>
      </c>
      <c r="N19" s="161">
        <v>1</v>
      </c>
      <c r="O19" s="161">
        <v>2163</v>
      </c>
      <c r="P19" s="141">
        <v>2439</v>
      </c>
      <c r="Q19" s="161">
        <v>13769347.560000001</v>
      </c>
      <c r="R19" s="161">
        <v>1489768.6599999997</v>
      </c>
      <c r="S19" s="161">
        <v>100496.95</v>
      </c>
      <c r="T19" s="161">
        <v>151765176.88999999</v>
      </c>
      <c r="U19" s="141">
        <v>167124790.05999997</v>
      </c>
      <c r="W19" s="113">
        <v>5</v>
      </c>
    </row>
    <row r="20" spans="1:23" x14ac:dyDescent="0.2">
      <c r="A20" s="49"/>
      <c r="B20" s="155">
        <f>'1) Claims Notified'!B20</f>
        <v>2011</v>
      </c>
      <c r="C20" s="160">
        <v>569</v>
      </c>
      <c r="D20" s="161">
        <v>313</v>
      </c>
      <c r="E20" s="161">
        <v>1819</v>
      </c>
      <c r="F20" s="141">
        <v>2701</v>
      </c>
      <c r="G20" s="161">
        <v>1236.8</v>
      </c>
      <c r="H20" s="161">
        <v>75.2</v>
      </c>
      <c r="I20" s="161">
        <v>1389</v>
      </c>
      <c r="J20" s="141">
        <v>2701</v>
      </c>
      <c r="K20" s="144">
        <v>1972.7370288577365</v>
      </c>
      <c r="L20" s="161">
        <v>320</v>
      </c>
      <c r="M20" s="161">
        <v>28</v>
      </c>
      <c r="N20" s="161">
        <v>5</v>
      </c>
      <c r="O20" s="161">
        <v>2348</v>
      </c>
      <c r="P20" s="141">
        <v>2701</v>
      </c>
      <c r="Q20" s="161">
        <v>16591156.580000002</v>
      </c>
      <c r="R20" s="161">
        <v>1995897.18</v>
      </c>
      <c r="S20" s="161">
        <v>192143.59</v>
      </c>
      <c r="T20" s="161">
        <v>166830058.18999997</v>
      </c>
      <c r="U20" s="141">
        <v>185609255.53999996</v>
      </c>
      <c r="W20" s="113">
        <v>5</v>
      </c>
    </row>
    <row r="21" spans="1:23" x14ac:dyDescent="0.2">
      <c r="A21" s="49"/>
      <c r="B21" s="155">
        <f>'1) Claims Notified'!B21</f>
        <v>2012</v>
      </c>
      <c r="C21" s="160">
        <v>638</v>
      </c>
      <c r="D21" s="161">
        <v>333</v>
      </c>
      <c r="E21" s="161">
        <v>1712</v>
      </c>
      <c r="F21" s="141">
        <v>2683</v>
      </c>
      <c r="G21" s="161">
        <v>1277.4000000000001</v>
      </c>
      <c r="H21" s="161">
        <v>67.599999999999994</v>
      </c>
      <c r="I21" s="161">
        <v>1338</v>
      </c>
      <c r="J21" s="141">
        <v>2683</v>
      </c>
      <c r="K21" s="144">
        <v>1973.359853990486</v>
      </c>
      <c r="L21" s="161">
        <v>378</v>
      </c>
      <c r="M21" s="161">
        <v>21</v>
      </c>
      <c r="N21" s="161">
        <v>12</v>
      </c>
      <c r="O21" s="161">
        <v>2272</v>
      </c>
      <c r="P21" s="141">
        <v>2683</v>
      </c>
      <c r="Q21" s="161">
        <v>17896231.959999993</v>
      </c>
      <c r="R21" s="161">
        <v>2073527.6600000004</v>
      </c>
      <c r="S21" s="161">
        <v>1198646.0900000001</v>
      </c>
      <c r="T21" s="161">
        <v>172302209.94</v>
      </c>
      <c r="U21" s="141">
        <v>193470615.65000001</v>
      </c>
      <c r="W21" s="113">
        <v>5</v>
      </c>
    </row>
    <row r="22" spans="1:23" x14ac:dyDescent="0.2">
      <c r="A22" s="49"/>
      <c r="B22" s="155">
        <f>'1) Claims Notified'!B22</f>
        <v>2013</v>
      </c>
      <c r="C22" s="160">
        <v>684</v>
      </c>
      <c r="D22" s="161">
        <v>323</v>
      </c>
      <c r="E22" s="161">
        <v>1694</v>
      </c>
      <c r="F22" s="141">
        <v>2701</v>
      </c>
      <c r="G22" s="161">
        <v>1313.55</v>
      </c>
      <c r="H22" s="161">
        <v>70.45</v>
      </c>
      <c r="I22" s="161">
        <v>1317</v>
      </c>
      <c r="J22" s="141">
        <v>2701</v>
      </c>
      <c r="K22" s="144">
        <v>1972.7648122741518</v>
      </c>
      <c r="L22" s="161">
        <v>386</v>
      </c>
      <c r="M22" s="161">
        <v>37</v>
      </c>
      <c r="N22" s="161">
        <v>7</v>
      </c>
      <c r="O22" s="161">
        <v>2271</v>
      </c>
      <c r="P22" s="141">
        <v>2701</v>
      </c>
      <c r="Q22" s="161">
        <v>17391456.680000003</v>
      </c>
      <c r="R22" s="161">
        <v>2104153.31</v>
      </c>
      <c r="S22" s="161">
        <v>237174.11</v>
      </c>
      <c r="T22" s="161">
        <v>174745113.36999997</v>
      </c>
      <c r="U22" s="141">
        <v>194477897.46999997</v>
      </c>
      <c r="W22" s="113">
        <v>5</v>
      </c>
    </row>
    <row r="23" spans="1:23" x14ac:dyDescent="0.2">
      <c r="A23" s="49"/>
      <c r="B23" s="155">
        <f>'1) Claims Notified'!B23</f>
        <v>2014</v>
      </c>
      <c r="C23" s="160">
        <v>721</v>
      </c>
      <c r="D23" s="161">
        <v>302</v>
      </c>
      <c r="E23" s="161">
        <v>1714</v>
      </c>
      <c r="F23" s="141">
        <v>2737</v>
      </c>
      <c r="G23" s="161">
        <v>1316.5</v>
      </c>
      <c r="H23" s="161">
        <v>75.5</v>
      </c>
      <c r="I23" s="161">
        <v>1345</v>
      </c>
      <c r="J23" s="141">
        <v>2737</v>
      </c>
      <c r="K23" s="144">
        <v>1974.1502482316241</v>
      </c>
      <c r="L23" s="161">
        <v>401</v>
      </c>
      <c r="M23" s="161">
        <v>28</v>
      </c>
      <c r="N23" s="161">
        <v>8</v>
      </c>
      <c r="O23" s="161">
        <v>2300</v>
      </c>
      <c r="P23" s="141">
        <v>2737</v>
      </c>
      <c r="Q23" s="161">
        <v>17201650.429999996</v>
      </c>
      <c r="R23" s="161">
        <v>3655289.56</v>
      </c>
      <c r="S23" s="161">
        <v>798420.66999999993</v>
      </c>
      <c r="T23" s="161">
        <v>184260551.00000006</v>
      </c>
      <c r="U23" s="141">
        <v>205915911.66000006</v>
      </c>
      <c r="W23" s="113">
        <v>5</v>
      </c>
    </row>
    <row r="24" spans="1:23" x14ac:dyDescent="0.2">
      <c r="A24" s="49"/>
      <c r="B24" s="155">
        <f>'1) Claims Notified'!B24</f>
        <v>2015</v>
      </c>
      <c r="C24" s="160">
        <v>737</v>
      </c>
      <c r="D24" s="161">
        <v>356</v>
      </c>
      <c r="E24" s="161">
        <v>1767</v>
      </c>
      <c r="F24" s="141">
        <v>2860</v>
      </c>
      <c r="G24" s="161">
        <v>1405.15</v>
      </c>
      <c r="H24" s="161">
        <v>67.849999999999994</v>
      </c>
      <c r="I24" s="161">
        <v>1387</v>
      </c>
      <c r="J24" s="141">
        <v>2860</v>
      </c>
      <c r="K24" s="144">
        <v>1974.0863269610634</v>
      </c>
      <c r="L24" s="161">
        <v>413</v>
      </c>
      <c r="M24" s="161">
        <v>21</v>
      </c>
      <c r="N24" s="161">
        <v>5</v>
      </c>
      <c r="O24" s="161">
        <v>2421</v>
      </c>
      <c r="P24" s="141">
        <v>2860</v>
      </c>
      <c r="Q24" s="161">
        <v>22657489.830000002</v>
      </c>
      <c r="R24" s="161">
        <v>2567033.9500000002</v>
      </c>
      <c r="S24" s="161">
        <v>661414</v>
      </c>
      <c r="T24" s="161">
        <v>213774337.17999998</v>
      </c>
      <c r="U24" s="141">
        <v>239660274.95999998</v>
      </c>
      <c r="W24" s="113">
        <v>5</v>
      </c>
    </row>
    <row r="25" spans="1:23" x14ac:dyDescent="0.2">
      <c r="A25" s="49"/>
      <c r="B25" s="156">
        <f>'1) Claims Notified'!B25</f>
        <v>2016</v>
      </c>
      <c r="C25" s="162">
        <v>653</v>
      </c>
      <c r="D25" s="163">
        <v>301</v>
      </c>
      <c r="E25" s="161">
        <v>1724</v>
      </c>
      <c r="F25" s="142">
        <v>2678</v>
      </c>
      <c r="G25" s="163">
        <v>1260.3</v>
      </c>
      <c r="H25" s="163">
        <v>64.7</v>
      </c>
      <c r="I25" s="161">
        <v>1353</v>
      </c>
      <c r="J25" s="142">
        <v>2678</v>
      </c>
      <c r="K25" s="144">
        <v>1974.8509566968783</v>
      </c>
      <c r="L25" s="163">
        <v>387</v>
      </c>
      <c r="M25" s="163">
        <v>20</v>
      </c>
      <c r="N25" s="163">
        <v>8</v>
      </c>
      <c r="O25" s="161">
        <v>2263</v>
      </c>
      <c r="P25" s="142">
        <v>2678</v>
      </c>
      <c r="Q25" s="163">
        <v>26038936.77</v>
      </c>
      <c r="R25" s="163">
        <v>1921617.9199999999</v>
      </c>
      <c r="S25" s="163">
        <v>537230.07000000007</v>
      </c>
      <c r="T25" s="161">
        <v>214168681.13999999</v>
      </c>
      <c r="U25" s="141">
        <v>242666465.89999998</v>
      </c>
      <c r="W25" s="114">
        <v>5</v>
      </c>
    </row>
    <row r="26" spans="1:23" s="139" customFormat="1" x14ac:dyDescent="0.2">
      <c r="A26" s="133"/>
      <c r="B26" s="134" t="s">
        <v>6</v>
      </c>
      <c r="C26" s="135">
        <v>6113</v>
      </c>
      <c r="D26" s="136">
        <v>5036</v>
      </c>
      <c r="E26" s="136">
        <v>24796</v>
      </c>
      <c r="F26" s="40">
        <v>35945</v>
      </c>
      <c r="G26" s="135">
        <v>14519.249999999998</v>
      </c>
      <c r="H26" s="136">
        <v>736.2</v>
      </c>
      <c r="I26" s="136">
        <v>20689.55</v>
      </c>
      <c r="J26" s="40">
        <v>35945</v>
      </c>
      <c r="K26" s="137">
        <v>1971.583454510404</v>
      </c>
      <c r="L26" s="135">
        <v>4233</v>
      </c>
      <c r="M26" s="136">
        <v>300</v>
      </c>
      <c r="N26" s="136">
        <v>93</v>
      </c>
      <c r="O26" s="136">
        <v>31319</v>
      </c>
      <c r="P26" s="40">
        <v>35945</v>
      </c>
      <c r="Q26" s="135">
        <v>223659153.33000004</v>
      </c>
      <c r="R26" s="136">
        <v>23432984.369999997</v>
      </c>
      <c r="S26" s="136">
        <v>5990322.8000000007</v>
      </c>
      <c r="T26" s="136">
        <v>2180684153.6202769</v>
      </c>
      <c r="U26" s="138">
        <v>2433766614.1202769</v>
      </c>
    </row>
    <row r="27" spans="1:23" x14ac:dyDescent="0.2">
      <c r="A27" s="49"/>
      <c r="C27" s="164"/>
      <c r="D27" s="164"/>
      <c r="E27" s="164"/>
      <c r="F27" s="164"/>
      <c r="G27" s="164"/>
      <c r="H27" s="164"/>
      <c r="I27" s="164"/>
      <c r="J27" s="164"/>
      <c r="K27" s="164"/>
      <c r="L27" s="164"/>
      <c r="M27" s="164"/>
      <c r="N27" s="164"/>
      <c r="O27" s="164"/>
      <c r="P27" s="164"/>
      <c r="Q27" s="164"/>
      <c r="R27" s="164"/>
      <c r="S27" s="164"/>
      <c r="T27" s="164"/>
      <c r="U27" s="164"/>
    </row>
    <row r="28" spans="1:23" s="12" customFormat="1" x14ac:dyDescent="0.2">
      <c r="A28" s="49"/>
      <c r="C28" s="140"/>
      <c r="D28" s="140"/>
      <c r="E28" s="140"/>
      <c r="F28" s="140"/>
      <c r="G28" s="140"/>
      <c r="H28" s="140"/>
      <c r="I28" s="140"/>
      <c r="J28" s="140"/>
      <c r="K28" s="140"/>
      <c r="L28" s="140"/>
      <c r="M28" s="51"/>
      <c r="N28" s="140"/>
      <c r="O28" s="140"/>
      <c r="P28" s="140"/>
      <c r="Q28" s="140"/>
      <c r="R28" s="140"/>
      <c r="S28" s="140"/>
    </row>
    <row r="29" spans="1:23" x14ac:dyDescent="0.2">
      <c r="B29" s="25"/>
      <c r="M29" s="51"/>
    </row>
    <row r="30" spans="1:23" x14ac:dyDescent="0.2">
      <c r="B30" s="26"/>
      <c r="M30" s="51"/>
    </row>
    <row r="31" spans="1:23" x14ac:dyDescent="0.2">
      <c r="B31" s="5" t="s">
        <v>12</v>
      </c>
    </row>
    <row r="32" spans="1:23" x14ac:dyDescent="0.2">
      <c r="B32" s="4" t="s">
        <v>67</v>
      </c>
    </row>
    <row r="33" spans="2:2" x14ac:dyDescent="0.2">
      <c r="B33" s="4" t="s">
        <v>183</v>
      </c>
    </row>
    <row r="34" spans="2:2" x14ac:dyDescent="0.2">
      <c r="B34" s="4" t="s">
        <v>14</v>
      </c>
    </row>
    <row r="35" spans="2:2" x14ac:dyDescent="0.2">
      <c r="B35" s="4" t="s">
        <v>53</v>
      </c>
    </row>
    <row r="36" spans="2:2" x14ac:dyDescent="0.2">
      <c r="B36" s="4" t="s">
        <v>54</v>
      </c>
    </row>
    <row r="37" spans="2:2" x14ac:dyDescent="0.2">
      <c r="B37" s="4" t="s">
        <v>55</v>
      </c>
    </row>
    <row r="38" spans="2:2"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orientation="landscape" r:id="rId1"/>
  <headerFooter alignWithMargins="0">
    <oddHeader xml:space="preserve">&amp;L </oddHeader>
    <oddFooter xml:space="preserve">&amp;L&amp;F, &amp;A&amp;R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60" customWidth="1"/>
    <col min="2" max="2" width="18.7109375" style="60" customWidth="1"/>
    <col min="3" max="42" width="9.28515625" style="60" customWidth="1"/>
    <col min="43" max="43" width="4.5703125" style="60" customWidth="1"/>
    <col min="44" max="45" width="12.28515625" style="60" customWidth="1"/>
    <col min="46" max="46" width="4.5703125" style="60" customWidth="1"/>
    <col min="47" max="16384" width="8.85546875" style="60" hidden="1"/>
  </cols>
  <sheetData>
    <row r="1" spans="1:45" ht="15.75" x14ac:dyDescent="0.25">
      <c r="A1" s="59" t="s">
        <v>162</v>
      </c>
    </row>
    <row r="2" spans="1:45" x14ac:dyDescent="0.25"/>
    <row r="3" spans="1:45" customFormat="1" x14ac:dyDescent="0.25">
      <c r="AR3" s="60"/>
    </row>
    <row r="4" spans="1:45" x14ac:dyDescent="0.25">
      <c r="A4" s="73"/>
      <c r="B4" s="73"/>
      <c r="C4" s="238" t="s">
        <v>68</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row>
    <row r="5" spans="1:45" x14ac:dyDescent="0.25">
      <c r="B5" s="74" t="s">
        <v>0</v>
      </c>
      <c r="C5" s="64" t="s">
        <v>69</v>
      </c>
      <c r="D5" s="150" t="s">
        <v>70</v>
      </c>
      <c r="E5" s="150" t="s">
        <v>71</v>
      </c>
      <c r="F5" s="150" t="s">
        <v>72</v>
      </c>
      <c r="G5" s="150" t="s">
        <v>73</v>
      </c>
      <c r="H5" s="150" t="s">
        <v>74</v>
      </c>
      <c r="I5" s="150" t="s">
        <v>75</v>
      </c>
      <c r="J5" s="150" t="s">
        <v>76</v>
      </c>
      <c r="K5" s="150" t="s">
        <v>77</v>
      </c>
      <c r="L5" s="150" t="s">
        <v>78</v>
      </c>
      <c r="M5" s="150" t="s">
        <v>79</v>
      </c>
      <c r="N5" s="150" t="s">
        <v>80</v>
      </c>
      <c r="O5" s="150" t="s">
        <v>81</v>
      </c>
      <c r="P5" s="150" t="s">
        <v>82</v>
      </c>
      <c r="Q5" s="150" t="s">
        <v>83</v>
      </c>
      <c r="R5" s="150" t="s">
        <v>84</v>
      </c>
      <c r="S5" s="150" t="s">
        <v>85</v>
      </c>
      <c r="T5" s="150" t="s">
        <v>86</v>
      </c>
      <c r="U5" s="150" t="s">
        <v>87</v>
      </c>
      <c r="V5" s="150" t="s">
        <v>88</v>
      </c>
      <c r="W5" s="150" t="s">
        <v>89</v>
      </c>
      <c r="X5" s="150" t="s">
        <v>90</v>
      </c>
      <c r="Y5" s="150" t="s">
        <v>91</v>
      </c>
      <c r="Z5" s="150" t="s">
        <v>92</v>
      </c>
      <c r="AA5" s="150" t="s">
        <v>93</v>
      </c>
      <c r="AB5" s="150" t="s">
        <v>94</v>
      </c>
      <c r="AC5" s="150" t="s">
        <v>95</v>
      </c>
      <c r="AD5" s="150" t="s">
        <v>96</v>
      </c>
      <c r="AE5" s="150" t="s">
        <v>97</v>
      </c>
      <c r="AF5" s="150" t="s">
        <v>98</v>
      </c>
      <c r="AG5" s="150" t="s">
        <v>99</v>
      </c>
      <c r="AH5" s="150" t="s">
        <v>100</v>
      </c>
      <c r="AI5" s="150" t="s">
        <v>101</v>
      </c>
      <c r="AJ5" s="150" t="s">
        <v>102</v>
      </c>
      <c r="AK5" s="150" t="s">
        <v>103</v>
      </c>
      <c r="AL5" s="150" t="s">
        <v>104</v>
      </c>
      <c r="AM5" s="150" t="s">
        <v>105</v>
      </c>
      <c r="AN5" s="150" t="s">
        <v>106</v>
      </c>
      <c r="AO5" s="150" t="s">
        <v>107</v>
      </c>
      <c r="AP5" s="151" t="s">
        <v>108</v>
      </c>
      <c r="AR5" s="85" t="s">
        <v>115</v>
      </c>
      <c r="AS5" s="152" t="s">
        <v>6</v>
      </c>
    </row>
    <row r="6" spans="1:45" x14ac:dyDescent="0.25">
      <c r="B6" s="79">
        <f>'1) Claims Notified'!B16</f>
        <v>2007</v>
      </c>
      <c r="C6" s="86">
        <v>33</v>
      </c>
      <c r="D6" s="87">
        <v>18</v>
      </c>
      <c r="E6" s="87">
        <v>43</v>
      </c>
      <c r="F6" s="87">
        <v>43</v>
      </c>
      <c r="G6" s="87">
        <v>41</v>
      </c>
      <c r="H6" s="87">
        <v>51</v>
      </c>
      <c r="I6" s="87">
        <v>31</v>
      </c>
      <c r="J6" s="87">
        <v>47</v>
      </c>
      <c r="K6" s="87">
        <v>36</v>
      </c>
      <c r="L6" s="87">
        <v>20</v>
      </c>
      <c r="M6" s="87">
        <v>19</v>
      </c>
      <c r="N6" s="87">
        <v>24</v>
      </c>
      <c r="O6" s="87">
        <v>18</v>
      </c>
      <c r="P6" s="87">
        <v>7</v>
      </c>
      <c r="Q6" s="87">
        <v>6</v>
      </c>
      <c r="R6" s="87">
        <v>15</v>
      </c>
      <c r="S6" s="87">
        <v>7</v>
      </c>
      <c r="T6" s="87">
        <v>3</v>
      </c>
      <c r="U6" s="87">
        <v>10</v>
      </c>
      <c r="V6" s="87">
        <v>8</v>
      </c>
      <c r="W6" s="87">
        <v>2</v>
      </c>
      <c r="X6" s="87">
        <v>4</v>
      </c>
      <c r="Y6" s="87">
        <v>2</v>
      </c>
      <c r="Z6" s="87">
        <v>1</v>
      </c>
      <c r="AA6" s="87">
        <v>3</v>
      </c>
      <c r="AB6" s="87">
        <v>1</v>
      </c>
      <c r="AC6" s="87">
        <v>0</v>
      </c>
      <c r="AD6" s="87">
        <v>3</v>
      </c>
      <c r="AE6" s="87">
        <v>1</v>
      </c>
      <c r="AF6" s="87">
        <v>0</v>
      </c>
      <c r="AG6" s="87">
        <v>0</v>
      </c>
      <c r="AH6" s="87">
        <v>2</v>
      </c>
      <c r="AI6" s="87">
        <v>0</v>
      </c>
      <c r="AJ6" s="87">
        <v>0</v>
      </c>
      <c r="AK6" s="87">
        <v>1</v>
      </c>
      <c r="AL6" s="87">
        <v>3</v>
      </c>
      <c r="AM6" s="87">
        <v>0</v>
      </c>
      <c r="AN6" s="87">
        <v>0</v>
      </c>
      <c r="AO6" s="87">
        <v>0</v>
      </c>
      <c r="AP6" s="88">
        <v>1</v>
      </c>
      <c r="AQ6" s="61"/>
      <c r="AR6" s="52">
        <v>21</v>
      </c>
      <c r="AS6" s="153">
        <f>SUM(C6:AP6,C27:AP27,AR6)</f>
        <v>1899</v>
      </c>
    </row>
    <row r="7" spans="1:45" x14ac:dyDescent="0.25">
      <c r="B7" s="80">
        <f>B6+1</f>
        <v>2008</v>
      </c>
      <c r="C7" s="86">
        <v>28</v>
      </c>
      <c r="D7" s="87">
        <v>55</v>
      </c>
      <c r="E7" s="87">
        <v>44</v>
      </c>
      <c r="F7" s="87">
        <v>73</v>
      </c>
      <c r="G7" s="87">
        <v>37</v>
      </c>
      <c r="H7" s="87">
        <v>41</v>
      </c>
      <c r="I7" s="87">
        <v>42</v>
      </c>
      <c r="J7" s="87">
        <v>60</v>
      </c>
      <c r="K7" s="87">
        <v>27</v>
      </c>
      <c r="L7" s="87">
        <v>21</v>
      </c>
      <c r="M7" s="87">
        <v>23</v>
      </c>
      <c r="N7" s="87">
        <v>20</v>
      </c>
      <c r="O7" s="87">
        <v>13</v>
      </c>
      <c r="P7" s="87">
        <v>9</v>
      </c>
      <c r="Q7" s="87">
        <v>20</v>
      </c>
      <c r="R7" s="87">
        <v>7</v>
      </c>
      <c r="S7" s="87">
        <v>6</v>
      </c>
      <c r="T7" s="87">
        <v>11</v>
      </c>
      <c r="U7" s="87">
        <v>2</v>
      </c>
      <c r="V7" s="87">
        <v>3</v>
      </c>
      <c r="W7" s="87">
        <v>1</v>
      </c>
      <c r="X7" s="87">
        <v>1</v>
      </c>
      <c r="Y7" s="87">
        <v>3</v>
      </c>
      <c r="Z7" s="87">
        <v>6</v>
      </c>
      <c r="AA7" s="87">
        <v>1</v>
      </c>
      <c r="AB7" s="87">
        <v>0</v>
      </c>
      <c r="AC7" s="87">
        <v>2</v>
      </c>
      <c r="AD7" s="87">
        <v>2</v>
      </c>
      <c r="AE7" s="87">
        <v>0</v>
      </c>
      <c r="AF7" s="87">
        <v>4</v>
      </c>
      <c r="AG7" s="87">
        <v>0</v>
      </c>
      <c r="AH7" s="87">
        <v>1</v>
      </c>
      <c r="AI7" s="87">
        <v>5</v>
      </c>
      <c r="AJ7" s="87">
        <v>0</v>
      </c>
      <c r="AK7" s="87">
        <v>0</v>
      </c>
      <c r="AL7" s="87">
        <v>0</v>
      </c>
      <c r="AM7" s="89"/>
      <c r="AN7" s="89"/>
      <c r="AO7" s="89"/>
      <c r="AP7" s="90"/>
      <c r="AQ7" s="61"/>
      <c r="AR7" s="52">
        <v>22</v>
      </c>
      <c r="AS7" s="153">
        <f t="shared" ref="AS7:AS15" si="0">SUM(C7:AP7,C28:AP28,AR7)</f>
        <v>2262</v>
      </c>
    </row>
    <row r="8" spans="1:45" x14ac:dyDescent="0.25">
      <c r="B8" s="80">
        <f t="shared" ref="B8:B15" si="1">B7+1</f>
        <v>2009</v>
      </c>
      <c r="C8" s="86">
        <v>35</v>
      </c>
      <c r="D8" s="87">
        <v>44</v>
      </c>
      <c r="E8" s="87">
        <v>59</v>
      </c>
      <c r="F8" s="87">
        <v>73</v>
      </c>
      <c r="G8" s="87">
        <v>47</v>
      </c>
      <c r="H8" s="87">
        <v>39</v>
      </c>
      <c r="I8" s="87">
        <v>37</v>
      </c>
      <c r="J8" s="87">
        <v>48</v>
      </c>
      <c r="K8" s="87">
        <v>20</v>
      </c>
      <c r="L8" s="87">
        <v>16</v>
      </c>
      <c r="M8" s="87">
        <v>25</v>
      </c>
      <c r="N8" s="87">
        <v>31</v>
      </c>
      <c r="O8" s="87">
        <v>7</v>
      </c>
      <c r="P8" s="87">
        <v>13</v>
      </c>
      <c r="Q8" s="87">
        <v>7</v>
      </c>
      <c r="R8" s="87">
        <v>12</v>
      </c>
      <c r="S8" s="87">
        <v>8</v>
      </c>
      <c r="T8" s="87">
        <v>3</v>
      </c>
      <c r="U8" s="87">
        <v>0</v>
      </c>
      <c r="V8" s="87">
        <v>9</v>
      </c>
      <c r="W8" s="87">
        <v>0</v>
      </c>
      <c r="X8" s="87">
        <v>1</v>
      </c>
      <c r="Y8" s="87">
        <v>3</v>
      </c>
      <c r="Z8" s="87">
        <v>0</v>
      </c>
      <c r="AA8" s="87">
        <v>2</v>
      </c>
      <c r="AB8" s="87">
        <v>4</v>
      </c>
      <c r="AC8" s="87">
        <v>0</v>
      </c>
      <c r="AD8" s="87">
        <v>0</v>
      </c>
      <c r="AE8" s="87">
        <v>0</v>
      </c>
      <c r="AF8" s="87">
        <v>6</v>
      </c>
      <c r="AG8" s="87">
        <v>2</v>
      </c>
      <c r="AH8" s="87">
        <v>0</v>
      </c>
      <c r="AI8" s="89"/>
      <c r="AJ8" s="89"/>
      <c r="AK8" s="89"/>
      <c r="AL8" s="89"/>
      <c r="AM8" s="89"/>
      <c r="AN8" s="89"/>
      <c r="AO8" s="89"/>
      <c r="AP8" s="90"/>
      <c r="AQ8" s="61"/>
      <c r="AR8" s="52">
        <v>33</v>
      </c>
      <c r="AS8" s="153">
        <f t="shared" si="0"/>
        <v>2281</v>
      </c>
    </row>
    <row r="9" spans="1:45" x14ac:dyDescent="0.25">
      <c r="B9" s="80">
        <f t="shared" si="1"/>
        <v>2010</v>
      </c>
      <c r="C9" s="86">
        <v>38</v>
      </c>
      <c r="D9" s="87">
        <v>51</v>
      </c>
      <c r="E9" s="87">
        <v>47</v>
      </c>
      <c r="F9" s="87">
        <v>57</v>
      </c>
      <c r="G9" s="87">
        <v>56</v>
      </c>
      <c r="H9" s="87">
        <v>37</v>
      </c>
      <c r="I9" s="87">
        <v>58</v>
      </c>
      <c r="J9" s="87">
        <v>62</v>
      </c>
      <c r="K9" s="87">
        <v>25</v>
      </c>
      <c r="L9" s="87">
        <v>22</v>
      </c>
      <c r="M9" s="87">
        <v>21</v>
      </c>
      <c r="N9" s="87">
        <v>26</v>
      </c>
      <c r="O9" s="87">
        <v>16</v>
      </c>
      <c r="P9" s="87">
        <v>11</v>
      </c>
      <c r="Q9" s="87">
        <v>9</v>
      </c>
      <c r="R9" s="87">
        <v>25</v>
      </c>
      <c r="S9" s="87">
        <v>10</v>
      </c>
      <c r="T9" s="87">
        <v>5</v>
      </c>
      <c r="U9" s="87">
        <v>2</v>
      </c>
      <c r="V9" s="87">
        <v>9</v>
      </c>
      <c r="W9" s="87">
        <v>7</v>
      </c>
      <c r="X9" s="87">
        <v>8</v>
      </c>
      <c r="Y9" s="87">
        <v>4</v>
      </c>
      <c r="Z9" s="87">
        <v>14</v>
      </c>
      <c r="AA9" s="87">
        <v>4</v>
      </c>
      <c r="AB9" s="87">
        <v>2</v>
      </c>
      <c r="AC9" s="87">
        <v>8</v>
      </c>
      <c r="AD9" s="87">
        <v>1</v>
      </c>
      <c r="AE9" s="89">
        <v>0</v>
      </c>
      <c r="AF9" s="89">
        <v>0</v>
      </c>
      <c r="AG9" s="89">
        <v>0</v>
      </c>
      <c r="AH9" s="89">
        <v>0</v>
      </c>
      <c r="AI9" s="89"/>
      <c r="AJ9" s="89"/>
      <c r="AK9" s="89"/>
      <c r="AL9" s="89"/>
      <c r="AM9" s="89"/>
      <c r="AN9" s="89"/>
      <c r="AO9" s="89"/>
      <c r="AP9" s="90"/>
      <c r="AQ9" s="61"/>
      <c r="AR9" s="52">
        <v>82</v>
      </c>
      <c r="AS9" s="153">
        <f t="shared" si="0"/>
        <v>2439</v>
      </c>
    </row>
    <row r="10" spans="1:45" x14ac:dyDescent="0.25">
      <c r="B10" s="80">
        <f t="shared" si="1"/>
        <v>2011</v>
      </c>
      <c r="C10" s="86">
        <v>47</v>
      </c>
      <c r="D10" s="87">
        <v>72</v>
      </c>
      <c r="E10" s="87">
        <v>55</v>
      </c>
      <c r="F10" s="87">
        <v>85</v>
      </c>
      <c r="G10" s="87">
        <v>39</v>
      </c>
      <c r="H10" s="87">
        <v>49</v>
      </c>
      <c r="I10" s="87">
        <v>31</v>
      </c>
      <c r="J10" s="87">
        <v>48</v>
      </c>
      <c r="K10" s="87">
        <v>23</v>
      </c>
      <c r="L10" s="87">
        <v>26</v>
      </c>
      <c r="M10" s="87">
        <v>13</v>
      </c>
      <c r="N10" s="87">
        <v>43</v>
      </c>
      <c r="O10" s="87">
        <v>11</v>
      </c>
      <c r="P10" s="87">
        <v>12</v>
      </c>
      <c r="Q10" s="87">
        <v>12</v>
      </c>
      <c r="R10" s="87">
        <v>14</v>
      </c>
      <c r="S10" s="87">
        <v>16</v>
      </c>
      <c r="T10" s="87">
        <v>16</v>
      </c>
      <c r="U10" s="87">
        <v>3</v>
      </c>
      <c r="V10" s="87">
        <v>30</v>
      </c>
      <c r="W10" s="87">
        <v>15</v>
      </c>
      <c r="X10" s="87">
        <v>13</v>
      </c>
      <c r="Y10" s="87">
        <v>7</v>
      </c>
      <c r="Z10" s="87">
        <v>6</v>
      </c>
      <c r="AA10" s="89">
        <v>0</v>
      </c>
      <c r="AB10" s="89">
        <v>0</v>
      </c>
      <c r="AC10" s="89">
        <v>0</v>
      </c>
      <c r="AD10" s="89">
        <v>0</v>
      </c>
      <c r="AE10" s="89">
        <v>0</v>
      </c>
      <c r="AF10" s="89">
        <v>0</v>
      </c>
      <c r="AG10" s="89">
        <v>0</v>
      </c>
      <c r="AH10" s="89">
        <v>0</v>
      </c>
      <c r="AI10" s="89"/>
      <c r="AJ10" s="89"/>
      <c r="AK10" s="89"/>
      <c r="AL10" s="89"/>
      <c r="AM10" s="89"/>
      <c r="AN10" s="89"/>
      <c r="AO10" s="89"/>
      <c r="AP10" s="90"/>
      <c r="AQ10" s="61"/>
      <c r="AR10" s="52">
        <v>164</v>
      </c>
      <c r="AS10" s="153">
        <f t="shared" si="0"/>
        <v>2701</v>
      </c>
    </row>
    <row r="11" spans="1:45" x14ac:dyDescent="0.25">
      <c r="B11" s="80">
        <f t="shared" si="1"/>
        <v>2012</v>
      </c>
      <c r="C11" s="86">
        <v>43</v>
      </c>
      <c r="D11" s="87">
        <v>60</v>
      </c>
      <c r="E11" s="87">
        <v>59</v>
      </c>
      <c r="F11" s="87">
        <v>77</v>
      </c>
      <c r="G11" s="87">
        <v>47</v>
      </c>
      <c r="H11" s="87">
        <v>63</v>
      </c>
      <c r="I11" s="87">
        <v>30</v>
      </c>
      <c r="J11" s="87">
        <v>72</v>
      </c>
      <c r="K11" s="87">
        <v>20</v>
      </c>
      <c r="L11" s="87">
        <v>18</v>
      </c>
      <c r="M11" s="87">
        <v>32</v>
      </c>
      <c r="N11" s="87">
        <v>43</v>
      </c>
      <c r="O11" s="87">
        <v>25</v>
      </c>
      <c r="P11" s="87">
        <v>27</v>
      </c>
      <c r="Q11" s="87">
        <v>12</v>
      </c>
      <c r="R11" s="87">
        <v>38</v>
      </c>
      <c r="S11" s="87">
        <v>18</v>
      </c>
      <c r="T11" s="87">
        <v>7</v>
      </c>
      <c r="U11" s="87">
        <v>15</v>
      </c>
      <c r="V11" s="87">
        <v>9</v>
      </c>
      <c r="W11" s="89">
        <v>0</v>
      </c>
      <c r="X11" s="89">
        <v>0</v>
      </c>
      <c r="Y11" s="89">
        <v>0</v>
      </c>
      <c r="Z11" s="89">
        <v>0</v>
      </c>
      <c r="AA11" s="89">
        <v>0</v>
      </c>
      <c r="AB11" s="89">
        <v>0</v>
      </c>
      <c r="AC11" s="89">
        <v>0</v>
      </c>
      <c r="AD11" s="89">
        <v>0</v>
      </c>
      <c r="AE11" s="89">
        <v>0</v>
      </c>
      <c r="AF11" s="89">
        <v>0</v>
      </c>
      <c r="AG11" s="89">
        <v>0</v>
      </c>
      <c r="AH11" s="89">
        <v>0</v>
      </c>
      <c r="AI11" s="89"/>
      <c r="AJ11" s="89"/>
      <c r="AK11" s="89"/>
      <c r="AL11" s="89"/>
      <c r="AM11" s="89"/>
      <c r="AN11" s="89"/>
      <c r="AO11" s="89"/>
      <c r="AP11" s="90"/>
      <c r="AQ11" s="61"/>
      <c r="AR11" s="52">
        <v>336</v>
      </c>
      <c r="AS11" s="153">
        <f t="shared" si="0"/>
        <v>2683</v>
      </c>
    </row>
    <row r="12" spans="1:45" x14ac:dyDescent="0.25">
      <c r="B12" s="80">
        <f t="shared" si="1"/>
        <v>2013</v>
      </c>
      <c r="C12" s="86">
        <v>43</v>
      </c>
      <c r="D12" s="87">
        <v>54</v>
      </c>
      <c r="E12" s="87">
        <v>59</v>
      </c>
      <c r="F12" s="87">
        <v>64</v>
      </c>
      <c r="G12" s="87">
        <v>48</v>
      </c>
      <c r="H12" s="87">
        <v>33</v>
      </c>
      <c r="I12" s="87">
        <v>38</v>
      </c>
      <c r="J12" s="87">
        <v>65</v>
      </c>
      <c r="K12" s="87">
        <v>53</v>
      </c>
      <c r="L12" s="87">
        <v>50</v>
      </c>
      <c r="M12" s="87">
        <v>34</v>
      </c>
      <c r="N12" s="87">
        <v>53</v>
      </c>
      <c r="O12" s="87">
        <v>38</v>
      </c>
      <c r="P12" s="87">
        <v>29</v>
      </c>
      <c r="Q12" s="87">
        <v>25</v>
      </c>
      <c r="R12" s="87">
        <v>28</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c r="AJ12" s="89"/>
      <c r="AK12" s="89"/>
      <c r="AL12" s="89"/>
      <c r="AM12" s="89"/>
      <c r="AN12" s="89"/>
      <c r="AO12" s="89"/>
      <c r="AP12" s="90"/>
      <c r="AQ12" s="61"/>
      <c r="AR12" s="52">
        <v>560</v>
      </c>
      <c r="AS12" s="153">
        <f t="shared" si="0"/>
        <v>2701</v>
      </c>
    </row>
    <row r="13" spans="1:45" x14ac:dyDescent="0.25">
      <c r="B13" s="80">
        <f t="shared" si="1"/>
        <v>2014</v>
      </c>
      <c r="C13" s="86">
        <v>47</v>
      </c>
      <c r="D13" s="87">
        <v>30</v>
      </c>
      <c r="E13" s="87">
        <v>67</v>
      </c>
      <c r="F13" s="87">
        <v>80</v>
      </c>
      <c r="G13" s="87">
        <v>64</v>
      </c>
      <c r="H13" s="87">
        <v>50</v>
      </c>
      <c r="I13" s="87">
        <v>54</v>
      </c>
      <c r="J13" s="87">
        <v>95</v>
      </c>
      <c r="K13" s="87">
        <v>71</v>
      </c>
      <c r="L13" s="87">
        <v>36</v>
      </c>
      <c r="M13" s="87">
        <v>47</v>
      </c>
      <c r="N13" s="87">
        <v>25</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c r="AJ13" s="89"/>
      <c r="AK13" s="89"/>
      <c r="AL13" s="89"/>
      <c r="AM13" s="89"/>
      <c r="AN13" s="89"/>
      <c r="AO13" s="89"/>
      <c r="AP13" s="90"/>
      <c r="AQ13" s="61"/>
      <c r="AR13" s="52">
        <v>1072</v>
      </c>
      <c r="AS13" s="153">
        <f t="shared" si="0"/>
        <v>2737</v>
      </c>
    </row>
    <row r="14" spans="1:45" x14ac:dyDescent="0.25">
      <c r="B14" s="80">
        <f t="shared" si="1"/>
        <v>2015</v>
      </c>
      <c r="C14" s="86">
        <v>33</v>
      </c>
      <c r="D14" s="87">
        <v>49</v>
      </c>
      <c r="E14" s="87">
        <v>45</v>
      </c>
      <c r="F14" s="87">
        <v>78</v>
      </c>
      <c r="G14" s="87">
        <v>59</v>
      </c>
      <c r="H14" s="87">
        <v>71</v>
      </c>
      <c r="I14" s="87">
        <v>76</v>
      </c>
      <c r="J14" s="87">
        <v>78</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c r="AJ14" s="89"/>
      <c r="AK14" s="89"/>
      <c r="AL14" s="89"/>
      <c r="AM14" s="89"/>
      <c r="AN14" s="89"/>
      <c r="AO14" s="89"/>
      <c r="AP14" s="90"/>
      <c r="AQ14" s="61"/>
      <c r="AR14" s="52">
        <v>1913</v>
      </c>
      <c r="AS14" s="153">
        <f t="shared" si="0"/>
        <v>2860</v>
      </c>
    </row>
    <row r="15" spans="1:45" x14ac:dyDescent="0.25">
      <c r="B15" s="81">
        <f t="shared" si="1"/>
        <v>2016</v>
      </c>
      <c r="C15" s="91">
        <v>33</v>
      </c>
      <c r="D15" s="92">
        <v>50</v>
      </c>
      <c r="E15" s="92">
        <v>36</v>
      </c>
      <c r="F15" s="92">
        <v>65</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3">
        <v>0</v>
      </c>
      <c r="AI15" s="93"/>
      <c r="AJ15" s="93"/>
      <c r="AK15" s="93"/>
      <c r="AL15" s="93"/>
      <c r="AM15" s="93"/>
      <c r="AN15" s="93"/>
      <c r="AO15" s="93"/>
      <c r="AP15" s="94"/>
      <c r="AQ15" s="61"/>
      <c r="AR15" s="146">
        <v>2425</v>
      </c>
      <c r="AS15" s="154">
        <f t="shared" si="0"/>
        <v>2678</v>
      </c>
    </row>
    <row r="16" spans="1:45" x14ac:dyDescent="0.2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5" x14ac:dyDescent="0.25">
      <c r="B17" s="82" t="s">
        <v>12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147" t="s">
        <v>194</v>
      </c>
    </row>
    <row r="18" spans="1:45" x14ac:dyDescent="0.25">
      <c r="A18" s="83"/>
      <c r="B18" s="71" t="s">
        <v>55</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c r="AE18" s="148"/>
      <c r="AF18" s="148"/>
      <c r="AG18" s="148"/>
      <c r="AH18" s="148"/>
      <c r="AI18" s="148"/>
      <c r="AJ18" s="148"/>
      <c r="AK18" s="148"/>
      <c r="AL18" s="148"/>
      <c r="AM18" s="148"/>
      <c r="AN18" s="148"/>
      <c r="AO18" s="148"/>
      <c r="AP18" s="148"/>
      <c r="AQ18" s="148"/>
      <c r="AR18" s="61"/>
      <c r="AS18" s="83"/>
    </row>
    <row r="19" spans="1:45" x14ac:dyDescent="0.25">
      <c r="A19" s="83"/>
      <c r="B19" s="71" t="s">
        <v>109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48"/>
      <c r="AF19" s="148"/>
      <c r="AG19" s="148"/>
      <c r="AH19" s="148"/>
      <c r="AI19" s="148"/>
      <c r="AJ19" s="148"/>
      <c r="AK19" s="148"/>
      <c r="AL19" s="148"/>
      <c r="AM19" s="148"/>
      <c r="AN19" s="148"/>
      <c r="AO19" s="148"/>
      <c r="AP19" s="148"/>
      <c r="AQ19" s="148"/>
      <c r="AR19" s="61"/>
      <c r="AS19" s="83"/>
    </row>
    <row r="20" spans="1:45" x14ac:dyDescent="0.25">
      <c r="A20" s="83"/>
      <c r="B20" s="71" t="s">
        <v>110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148"/>
      <c r="AF20" s="148"/>
      <c r="AG20" s="148"/>
      <c r="AH20" s="148"/>
      <c r="AI20" s="148"/>
      <c r="AJ20" s="148"/>
      <c r="AK20" s="148"/>
      <c r="AL20" s="148"/>
      <c r="AM20" s="148"/>
      <c r="AN20" s="148"/>
      <c r="AO20" s="148"/>
      <c r="AP20" s="148"/>
      <c r="AQ20" s="148"/>
      <c r="AR20" s="61"/>
      <c r="AS20" s="83"/>
    </row>
    <row r="21" spans="1:45" x14ac:dyDescent="0.25">
      <c r="A21" s="83"/>
      <c r="B21" s="71" t="s">
        <v>111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1"/>
      <c r="AS21" s="83"/>
    </row>
    <row r="22" spans="1:45" x14ac:dyDescent="0.25">
      <c r="A22" s="83"/>
      <c r="B22" s="145" t="s">
        <v>194</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61"/>
      <c r="AS22" s="83"/>
    </row>
    <row r="23" spans="1:45" x14ac:dyDescent="0.2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5" x14ac:dyDescent="0.25">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5" x14ac:dyDescent="0.25">
      <c r="B25" s="73"/>
      <c r="C25" s="241" t="s">
        <v>112</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3"/>
      <c r="AQ25" s="61"/>
      <c r="AR25" s="61"/>
    </row>
    <row r="26" spans="1:45" x14ac:dyDescent="0.25">
      <c r="B26" s="74" t="s">
        <v>0</v>
      </c>
      <c r="C26" s="64" t="s">
        <v>69</v>
      </c>
      <c r="D26" s="150" t="s">
        <v>70</v>
      </c>
      <c r="E26" s="150" t="s">
        <v>71</v>
      </c>
      <c r="F26" s="150" t="s">
        <v>72</v>
      </c>
      <c r="G26" s="150" t="s">
        <v>73</v>
      </c>
      <c r="H26" s="150" t="s">
        <v>74</v>
      </c>
      <c r="I26" s="150" t="s">
        <v>75</v>
      </c>
      <c r="J26" s="150" t="s">
        <v>76</v>
      </c>
      <c r="K26" s="150" t="s">
        <v>77</v>
      </c>
      <c r="L26" s="150" t="s">
        <v>78</v>
      </c>
      <c r="M26" s="150" t="s">
        <v>79</v>
      </c>
      <c r="N26" s="150" t="s">
        <v>80</v>
      </c>
      <c r="O26" s="150" t="s">
        <v>81</v>
      </c>
      <c r="P26" s="150" t="s">
        <v>82</v>
      </c>
      <c r="Q26" s="150" t="s">
        <v>83</v>
      </c>
      <c r="R26" s="150" t="s">
        <v>84</v>
      </c>
      <c r="S26" s="150" t="s">
        <v>85</v>
      </c>
      <c r="T26" s="150" t="s">
        <v>86</v>
      </c>
      <c r="U26" s="150" t="s">
        <v>87</v>
      </c>
      <c r="V26" s="150" t="s">
        <v>88</v>
      </c>
      <c r="W26" s="150" t="s">
        <v>89</v>
      </c>
      <c r="X26" s="150" t="s">
        <v>90</v>
      </c>
      <c r="Y26" s="150" t="s">
        <v>91</v>
      </c>
      <c r="Z26" s="150" t="s">
        <v>92</v>
      </c>
      <c r="AA26" s="150" t="s">
        <v>93</v>
      </c>
      <c r="AB26" s="150" t="s">
        <v>94</v>
      </c>
      <c r="AC26" s="150" t="s">
        <v>95</v>
      </c>
      <c r="AD26" s="150" t="s">
        <v>96</v>
      </c>
      <c r="AE26" s="150" t="s">
        <v>97</v>
      </c>
      <c r="AF26" s="150" t="s">
        <v>98</v>
      </c>
      <c r="AG26" s="150" t="s">
        <v>99</v>
      </c>
      <c r="AH26" s="150" t="s">
        <v>100</v>
      </c>
      <c r="AI26" s="150" t="s">
        <v>101</v>
      </c>
      <c r="AJ26" s="150" t="s">
        <v>102</v>
      </c>
      <c r="AK26" s="150" t="s">
        <v>103</v>
      </c>
      <c r="AL26" s="150" t="s">
        <v>104</v>
      </c>
      <c r="AM26" s="150" t="s">
        <v>105</v>
      </c>
      <c r="AN26" s="150" t="s">
        <v>106</v>
      </c>
      <c r="AO26" s="150" t="s">
        <v>107</v>
      </c>
      <c r="AP26" s="151" t="s">
        <v>108</v>
      </c>
      <c r="AQ26" s="61"/>
      <c r="AR26" s="61"/>
    </row>
    <row r="27" spans="1:45" x14ac:dyDescent="0.25">
      <c r="B27" s="84">
        <f>B6</f>
        <v>2007</v>
      </c>
      <c r="C27" s="86">
        <v>0</v>
      </c>
      <c r="D27" s="87">
        <v>4</v>
      </c>
      <c r="E27" s="87">
        <v>16</v>
      </c>
      <c r="F27" s="87">
        <v>35</v>
      </c>
      <c r="G27" s="87">
        <v>58</v>
      </c>
      <c r="H27" s="87">
        <v>85</v>
      </c>
      <c r="I27" s="87">
        <v>92</v>
      </c>
      <c r="J27" s="87">
        <v>96</v>
      </c>
      <c r="K27" s="87">
        <v>104</v>
      </c>
      <c r="L27" s="87">
        <v>72</v>
      </c>
      <c r="M27" s="87">
        <v>92</v>
      </c>
      <c r="N27" s="87">
        <v>74</v>
      </c>
      <c r="O27" s="87">
        <v>70</v>
      </c>
      <c r="P27" s="87">
        <v>64</v>
      </c>
      <c r="Q27" s="87">
        <v>69</v>
      </c>
      <c r="R27" s="87">
        <v>55</v>
      </c>
      <c r="S27" s="87">
        <v>47</v>
      </c>
      <c r="T27" s="87">
        <v>31</v>
      </c>
      <c r="U27" s="87">
        <v>22</v>
      </c>
      <c r="V27" s="87">
        <v>38</v>
      </c>
      <c r="W27" s="87">
        <v>25</v>
      </c>
      <c r="X27" s="87">
        <v>15</v>
      </c>
      <c r="Y27" s="87">
        <v>15</v>
      </c>
      <c r="Z27" s="87">
        <v>49</v>
      </c>
      <c r="AA27" s="87">
        <v>17</v>
      </c>
      <c r="AB27" s="87">
        <v>10</v>
      </c>
      <c r="AC27" s="87">
        <v>10</v>
      </c>
      <c r="AD27" s="87">
        <v>26</v>
      </c>
      <c r="AE27" s="87">
        <v>7</v>
      </c>
      <c r="AF27" s="87">
        <v>7</v>
      </c>
      <c r="AG27" s="87">
        <v>7</v>
      </c>
      <c r="AH27" s="87">
        <v>13</v>
      </c>
      <c r="AI27" s="87">
        <v>6</v>
      </c>
      <c r="AJ27" s="87">
        <v>6</v>
      </c>
      <c r="AK27" s="87">
        <v>10</v>
      </c>
      <c r="AL27" s="87">
        <v>10</v>
      </c>
      <c r="AM27" s="87">
        <v>7</v>
      </c>
      <c r="AN27" s="87">
        <v>3</v>
      </c>
      <c r="AO27" s="87">
        <v>2</v>
      </c>
      <c r="AP27" s="88">
        <v>5</v>
      </c>
      <c r="AQ27" s="61"/>
      <c r="AR27" s="61"/>
    </row>
    <row r="28" spans="1:45" x14ac:dyDescent="0.25">
      <c r="B28" s="68">
        <f>B27+1</f>
        <v>2008</v>
      </c>
      <c r="C28" s="86">
        <v>6</v>
      </c>
      <c r="D28" s="87">
        <v>13</v>
      </c>
      <c r="E28" s="87">
        <v>28</v>
      </c>
      <c r="F28" s="87">
        <v>55</v>
      </c>
      <c r="G28" s="87">
        <v>67</v>
      </c>
      <c r="H28" s="87">
        <v>97</v>
      </c>
      <c r="I28" s="87">
        <v>114</v>
      </c>
      <c r="J28" s="87">
        <v>114</v>
      </c>
      <c r="K28" s="87">
        <v>127</v>
      </c>
      <c r="L28" s="87">
        <v>116</v>
      </c>
      <c r="M28" s="87">
        <v>95</v>
      </c>
      <c r="N28" s="87">
        <v>110</v>
      </c>
      <c r="O28" s="87">
        <v>97</v>
      </c>
      <c r="P28" s="87">
        <v>75</v>
      </c>
      <c r="Q28" s="87">
        <v>70</v>
      </c>
      <c r="R28" s="87">
        <v>56</v>
      </c>
      <c r="S28" s="87">
        <v>46</v>
      </c>
      <c r="T28" s="87">
        <v>36</v>
      </c>
      <c r="U28" s="87">
        <v>40</v>
      </c>
      <c r="V28" s="87">
        <v>62</v>
      </c>
      <c r="W28" s="87">
        <v>24</v>
      </c>
      <c r="X28" s="87">
        <v>18</v>
      </c>
      <c r="Y28" s="87">
        <v>2</v>
      </c>
      <c r="Z28" s="87">
        <v>41</v>
      </c>
      <c r="AA28" s="87">
        <v>20</v>
      </c>
      <c r="AB28" s="87">
        <v>7</v>
      </c>
      <c r="AC28" s="87">
        <v>8</v>
      </c>
      <c r="AD28" s="87">
        <v>23</v>
      </c>
      <c r="AE28" s="87">
        <v>20</v>
      </c>
      <c r="AF28" s="87">
        <v>12</v>
      </c>
      <c r="AG28" s="87">
        <v>15</v>
      </c>
      <c r="AH28" s="87">
        <v>18</v>
      </c>
      <c r="AI28" s="87">
        <v>16</v>
      </c>
      <c r="AJ28" s="87">
        <v>8</v>
      </c>
      <c r="AK28" s="87">
        <v>4</v>
      </c>
      <c r="AL28" s="87">
        <v>12</v>
      </c>
      <c r="AM28" s="89"/>
      <c r="AN28" s="89"/>
      <c r="AO28" s="89"/>
      <c r="AP28" s="90"/>
      <c r="AQ28" s="61"/>
      <c r="AR28" s="61"/>
    </row>
    <row r="29" spans="1:45" x14ac:dyDescent="0.25">
      <c r="B29" s="68">
        <f t="shared" ref="B29:B36" si="2">B28+1</f>
        <v>2009</v>
      </c>
      <c r="C29" s="86">
        <v>2</v>
      </c>
      <c r="D29" s="87">
        <v>10</v>
      </c>
      <c r="E29" s="87">
        <v>46</v>
      </c>
      <c r="F29" s="87">
        <v>57</v>
      </c>
      <c r="G29" s="87">
        <v>67</v>
      </c>
      <c r="H29" s="87">
        <v>77</v>
      </c>
      <c r="I29" s="87">
        <v>117</v>
      </c>
      <c r="J29" s="87">
        <v>120</v>
      </c>
      <c r="K29" s="87">
        <v>112</v>
      </c>
      <c r="L29" s="87">
        <v>99</v>
      </c>
      <c r="M29" s="87">
        <v>109</v>
      </c>
      <c r="N29" s="87">
        <v>102</v>
      </c>
      <c r="O29" s="87">
        <v>83</v>
      </c>
      <c r="P29" s="87">
        <v>86</v>
      </c>
      <c r="Q29" s="87">
        <v>67</v>
      </c>
      <c r="R29" s="87">
        <v>96</v>
      </c>
      <c r="S29" s="87">
        <v>44</v>
      </c>
      <c r="T29" s="87">
        <v>44</v>
      </c>
      <c r="U29" s="87">
        <v>26</v>
      </c>
      <c r="V29" s="87">
        <v>57</v>
      </c>
      <c r="W29" s="87">
        <v>29</v>
      </c>
      <c r="X29" s="87">
        <v>24</v>
      </c>
      <c r="Y29" s="87">
        <v>15</v>
      </c>
      <c r="Z29" s="87">
        <v>35</v>
      </c>
      <c r="AA29" s="87">
        <v>21</v>
      </c>
      <c r="AB29" s="87">
        <v>20</v>
      </c>
      <c r="AC29" s="87">
        <v>24</v>
      </c>
      <c r="AD29" s="87">
        <v>39</v>
      </c>
      <c r="AE29" s="87">
        <v>25</v>
      </c>
      <c r="AF29" s="87">
        <v>23</v>
      </c>
      <c r="AG29" s="87">
        <v>5</v>
      </c>
      <c r="AH29" s="87">
        <v>16</v>
      </c>
      <c r="AI29" s="89"/>
      <c r="AJ29" s="89"/>
      <c r="AK29" s="89"/>
      <c r="AL29" s="89"/>
      <c r="AM29" s="89"/>
      <c r="AN29" s="89"/>
      <c r="AO29" s="89"/>
      <c r="AP29" s="90"/>
      <c r="AQ29" s="61"/>
      <c r="AR29" s="61"/>
    </row>
    <row r="30" spans="1:45" x14ac:dyDescent="0.25">
      <c r="B30" s="68">
        <f t="shared" si="2"/>
        <v>2010</v>
      </c>
      <c r="C30" s="86">
        <v>3</v>
      </c>
      <c r="D30" s="87">
        <v>17</v>
      </c>
      <c r="E30" s="87">
        <v>47</v>
      </c>
      <c r="F30" s="87">
        <v>63</v>
      </c>
      <c r="G30" s="87">
        <v>80</v>
      </c>
      <c r="H30" s="87">
        <v>108</v>
      </c>
      <c r="I30" s="87">
        <v>118</v>
      </c>
      <c r="J30" s="87">
        <v>141</v>
      </c>
      <c r="K30" s="87">
        <v>112</v>
      </c>
      <c r="L30" s="87">
        <v>117</v>
      </c>
      <c r="M30" s="87">
        <v>97</v>
      </c>
      <c r="N30" s="87">
        <v>103</v>
      </c>
      <c r="O30" s="87">
        <v>81</v>
      </c>
      <c r="P30" s="87">
        <v>74</v>
      </c>
      <c r="Q30" s="87">
        <v>58</v>
      </c>
      <c r="R30" s="87">
        <v>106</v>
      </c>
      <c r="S30" s="87">
        <v>54</v>
      </c>
      <c r="T30" s="87">
        <v>29</v>
      </c>
      <c r="U30" s="87">
        <v>29</v>
      </c>
      <c r="V30" s="87">
        <v>66</v>
      </c>
      <c r="W30" s="87">
        <v>14</v>
      </c>
      <c r="X30" s="87">
        <v>28</v>
      </c>
      <c r="Y30" s="87">
        <v>36</v>
      </c>
      <c r="Z30" s="87">
        <v>45</v>
      </c>
      <c r="AA30" s="87">
        <v>33</v>
      </c>
      <c r="AB30" s="87">
        <v>22</v>
      </c>
      <c r="AC30" s="87">
        <v>16</v>
      </c>
      <c r="AD30" s="87">
        <v>25</v>
      </c>
      <c r="AE30" s="89"/>
      <c r="AF30" s="89"/>
      <c r="AG30" s="89"/>
      <c r="AH30" s="89"/>
      <c r="AI30" s="89"/>
      <c r="AJ30" s="89"/>
      <c r="AK30" s="89"/>
      <c r="AL30" s="89"/>
      <c r="AM30" s="89"/>
      <c r="AN30" s="89"/>
      <c r="AO30" s="89"/>
      <c r="AP30" s="90"/>
      <c r="AQ30" s="61"/>
      <c r="AR30" s="61"/>
    </row>
    <row r="31" spans="1:45" x14ac:dyDescent="0.25">
      <c r="B31" s="68">
        <f t="shared" si="2"/>
        <v>2011</v>
      </c>
      <c r="C31" s="86">
        <v>9</v>
      </c>
      <c r="D31" s="87">
        <v>14</v>
      </c>
      <c r="E31" s="87">
        <v>55</v>
      </c>
      <c r="F31" s="87">
        <v>68</v>
      </c>
      <c r="G31" s="87">
        <v>77</v>
      </c>
      <c r="H31" s="87">
        <v>121</v>
      </c>
      <c r="I31" s="87">
        <v>115</v>
      </c>
      <c r="J31" s="87">
        <v>141</v>
      </c>
      <c r="K31" s="87">
        <v>124</v>
      </c>
      <c r="L31" s="87">
        <v>88</v>
      </c>
      <c r="M31" s="87">
        <v>84</v>
      </c>
      <c r="N31" s="87">
        <v>152</v>
      </c>
      <c r="O31" s="87">
        <v>87</v>
      </c>
      <c r="P31" s="87">
        <v>79</v>
      </c>
      <c r="Q31" s="87">
        <v>79</v>
      </c>
      <c r="R31" s="87">
        <v>124</v>
      </c>
      <c r="S31" s="87">
        <v>72</v>
      </c>
      <c r="T31" s="87">
        <v>61</v>
      </c>
      <c r="U31" s="87">
        <v>53</v>
      </c>
      <c r="V31" s="87">
        <v>84</v>
      </c>
      <c r="W31" s="87">
        <v>53</v>
      </c>
      <c r="X31" s="87">
        <v>38</v>
      </c>
      <c r="Y31" s="87">
        <v>45</v>
      </c>
      <c r="Z31" s="87">
        <v>28</v>
      </c>
      <c r="AA31" s="89"/>
      <c r="AB31" s="89"/>
      <c r="AC31" s="89"/>
      <c r="AD31" s="89"/>
      <c r="AE31" s="89"/>
      <c r="AF31" s="89"/>
      <c r="AG31" s="89"/>
      <c r="AH31" s="89"/>
      <c r="AI31" s="89"/>
      <c r="AJ31" s="89"/>
      <c r="AK31" s="89"/>
      <c r="AL31" s="89"/>
      <c r="AM31" s="89"/>
      <c r="AN31" s="89"/>
      <c r="AO31" s="89"/>
      <c r="AP31" s="90"/>
      <c r="AQ31" s="61"/>
      <c r="AR31" s="61"/>
    </row>
    <row r="32" spans="1:45" x14ac:dyDescent="0.25">
      <c r="B32" s="68">
        <f t="shared" si="2"/>
        <v>2012</v>
      </c>
      <c r="C32" s="86">
        <v>4</v>
      </c>
      <c r="D32" s="87">
        <v>11</v>
      </c>
      <c r="E32" s="87">
        <v>31</v>
      </c>
      <c r="F32" s="87">
        <v>58</v>
      </c>
      <c r="G32" s="87">
        <v>73</v>
      </c>
      <c r="H32" s="87">
        <v>93</v>
      </c>
      <c r="I32" s="87">
        <v>97</v>
      </c>
      <c r="J32" s="87">
        <v>149</v>
      </c>
      <c r="K32" s="87">
        <v>124</v>
      </c>
      <c r="L32" s="87">
        <v>99</v>
      </c>
      <c r="M32" s="87">
        <v>97</v>
      </c>
      <c r="N32" s="87">
        <v>133</v>
      </c>
      <c r="O32" s="87">
        <v>110</v>
      </c>
      <c r="P32" s="87">
        <v>104</v>
      </c>
      <c r="Q32" s="87">
        <v>102</v>
      </c>
      <c r="R32" s="87">
        <v>105</v>
      </c>
      <c r="S32" s="87">
        <v>79</v>
      </c>
      <c r="T32" s="87">
        <v>61</v>
      </c>
      <c r="U32" s="87">
        <v>39</v>
      </c>
      <c r="V32" s="87">
        <v>63</v>
      </c>
      <c r="W32" s="89"/>
      <c r="X32" s="89"/>
      <c r="Y32" s="89"/>
      <c r="Z32" s="89"/>
      <c r="AA32" s="89"/>
      <c r="AB32" s="89"/>
      <c r="AC32" s="89"/>
      <c r="AD32" s="89"/>
      <c r="AE32" s="89"/>
      <c r="AF32" s="89"/>
      <c r="AG32" s="89"/>
      <c r="AH32" s="89"/>
      <c r="AI32" s="89"/>
      <c r="AJ32" s="89"/>
      <c r="AK32" s="89"/>
      <c r="AL32" s="89"/>
      <c r="AM32" s="89"/>
      <c r="AN32" s="89"/>
      <c r="AO32" s="89"/>
      <c r="AP32" s="90"/>
      <c r="AQ32" s="61"/>
      <c r="AR32" s="61"/>
    </row>
    <row r="33" spans="1:45" x14ac:dyDescent="0.25">
      <c r="B33" s="68">
        <f t="shared" si="2"/>
        <v>2013</v>
      </c>
      <c r="C33" s="86">
        <v>11</v>
      </c>
      <c r="D33" s="87">
        <v>8</v>
      </c>
      <c r="E33" s="87">
        <v>24</v>
      </c>
      <c r="F33" s="87">
        <v>60</v>
      </c>
      <c r="G33" s="87">
        <v>71</v>
      </c>
      <c r="H33" s="87">
        <v>93</v>
      </c>
      <c r="I33" s="87">
        <v>113</v>
      </c>
      <c r="J33" s="87">
        <v>133</v>
      </c>
      <c r="K33" s="87">
        <v>105</v>
      </c>
      <c r="L33" s="87">
        <v>130</v>
      </c>
      <c r="M33" s="87">
        <v>128</v>
      </c>
      <c r="N33" s="87">
        <v>164</v>
      </c>
      <c r="O33" s="87">
        <v>121</v>
      </c>
      <c r="P33" s="87">
        <v>98</v>
      </c>
      <c r="Q33" s="87">
        <v>74</v>
      </c>
      <c r="R33" s="87">
        <v>94</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90"/>
      <c r="AQ33" s="61"/>
      <c r="AR33" s="61"/>
    </row>
    <row r="34" spans="1:45" x14ac:dyDescent="0.25">
      <c r="B34" s="68">
        <f t="shared" si="2"/>
        <v>2014</v>
      </c>
      <c r="C34" s="86">
        <v>7</v>
      </c>
      <c r="D34" s="87">
        <v>11</v>
      </c>
      <c r="E34" s="87">
        <v>32</v>
      </c>
      <c r="F34" s="87">
        <v>58</v>
      </c>
      <c r="G34" s="87">
        <v>74</v>
      </c>
      <c r="H34" s="87">
        <v>81</v>
      </c>
      <c r="I34" s="87">
        <v>126</v>
      </c>
      <c r="J34" s="87">
        <v>140</v>
      </c>
      <c r="K34" s="87">
        <v>150</v>
      </c>
      <c r="L34" s="87">
        <v>114</v>
      </c>
      <c r="M34" s="87">
        <v>90</v>
      </c>
      <c r="N34" s="87">
        <v>116</v>
      </c>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90"/>
      <c r="AQ34" s="61"/>
      <c r="AR34" s="61"/>
    </row>
    <row r="35" spans="1:45" x14ac:dyDescent="0.25">
      <c r="B35" s="68">
        <f t="shared" si="2"/>
        <v>2015</v>
      </c>
      <c r="C35" s="86">
        <v>10</v>
      </c>
      <c r="D35" s="87">
        <v>17</v>
      </c>
      <c r="E35" s="87">
        <v>27</v>
      </c>
      <c r="F35" s="87">
        <v>49</v>
      </c>
      <c r="G35" s="87">
        <v>72</v>
      </c>
      <c r="H35" s="87">
        <v>100</v>
      </c>
      <c r="I35" s="87">
        <v>75</v>
      </c>
      <c r="J35" s="87">
        <v>108</v>
      </c>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90"/>
      <c r="AQ35" s="61"/>
      <c r="AR35" s="61"/>
    </row>
    <row r="36" spans="1:45" x14ac:dyDescent="0.25">
      <c r="B36" s="69">
        <f t="shared" si="2"/>
        <v>2016</v>
      </c>
      <c r="C36" s="91">
        <v>6</v>
      </c>
      <c r="D36" s="92">
        <v>19</v>
      </c>
      <c r="E36" s="92">
        <v>21</v>
      </c>
      <c r="F36" s="92">
        <v>23</v>
      </c>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4"/>
      <c r="AQ36" s="61"/>
      <c r="AR36" s="61"/>
    </row>
    <row r="37" spans="1:45" x14ac:dyDescent="0.25">
      <c r="AR37" s="75"/>
    </row>
    <row r="38" spans="1:45" x14ac:dyDescent="0.25">
      <c r="B38" s="82" t="s">
        <v>12</v>
      </c>
      <c r="AR38" s="75"/>
    </row>
    <row r="39" spans="1:45" x14ac:dyDescent="0.25">
      <c r="B39" s="71" t="s">
        <v>55</v>
      </c>
      <c r="AR39" s="75"/>
    </row>
    <row r="40" spans="1:45" x14ac:dyDescent="0.25">
      <c r="B40" s="71" t="s">
        <v>113</v>
      </c>
      <c r="AR40" s="75"/>
    </row>
    <row r="41" spans="1:45" x14ac:dyDescent="0.25">
      <c r="B41" s="71" t="s">
        <v>110</v>
      </c>
      <c r="AR41" s="75"/>
    </row>
    <row r="42" spans="1:45" x14ac:dyDescent="0.25">
      <c r="B42" s="71" t="s">
        <v>111</v>
      </c>
      <c r="AR42" s="75"/>
    </row>
    <row r="43" spans="1:45" x14ac:dyDescent="0.25">
      <c r="A43" s="83"/>
      <c r="B43" s="145" t="s">
        <v>194</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75"/>
      <c r="AS43" s="83"/>
    </row>
    <row r="44" spans="1:45" x14ac:dyDescent="0.25">
      <c r="AR44" s="75"/>
    </row>
    <row r="45" spans="1:45" x14ac:dyDescent="0.25">
      <c r="AR45" s="75"/>
    </row>
    <row r="46" spans="1:45" x14ac:dyDescent="0.25">
      <c r="B46" s="73"/>
      <c r="C46" s="238" t="s">
        <v>114</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R46" s="75"/>
    </row>
    <row r="47" spans="1:45" x14ac:dyDescent="0.25">
      <c r="B47" s="74" t="s">
        <v>0</v>
      </c>
      <c r="C47" s="74" t="s">
        <v>69</v>
      </c>
      <c r="D47" s="63" t="s">
        <v>70</v>
      </c>
      <c r="E47" s="63" t="s">
        <v>71</v>
      </c>
      <c r="F47" s="63" t="s">
        <v>72</v>
      </c>
      <c r="G47" s="63" t="s">
        <v>73</v>
      </c>
      <c r="H47" s="63" t="s">
        <v>74</v>
      </c>
      <c r="I47" s="63" t="s">
        <v>75</v>
      </c>
      <c r="J47" s="63" t="s">
        <v>76</v>
      </c>
      <c r="K47" s="63" t="s">
        <v>77</v>
      </c>
      <c r="L47" s="63" t="s">
        <v>78</v>
      </c>
      <c r="M47" s="63" t="s">
        <v>79</v>
      </c>
      <c r="N47" s="63" t="s">
        <v>80</v>
      </c>
      <c r="O47" s="63" t="s">
        <v>81</v>
      </c>
      <c r="P47" s="63" t="s">
        <v>82</v>
      </c>
      <c r="Q47" s="63" t="s">
        <v>83</v>
      </c>
      <c r="R47" s="63" t="s">
        <v>84</v>
      </c>
      <c r="S47" s="63" t="s">
        <v>85</v>
      </c>
      <c r="T47" s="63" t="s">
        <v>86</v>
      </c>
      <c r="U47" s="63" t="s">
        <v>87</v>
      </c>
      <c r="V47" s="63" t="s">
        <v>88</v>
      </c>
      <c r="W47" s="63" t="s">
        <v>89</v>
      </c>
      <c r="X47" s="63" t="s">
        <v>90</v>
      </c>
      <c r="Y47" s="63" t="s">
        <v>91</v>
      </c>
      <c r="Z47" s="63" t="s">
        <v>92</v>
      </c>
      <c r="AA47" s="63" t="s">
        <v>93</v>
      </c>
      <c r="AB47" s="63" t="s">
        <v>94</v>
      </c>
      <c r="AC47" s="63" t="s">
        <v>95</v>
      </c>
      <c r="AD47" s="63" t="s">
        <v>96</v>
      </c>
      <c r="AE47" s="63" t="s">
        <v>97</v>
      </c>
      <c r="AF47" s="63" t="s">
        <v>98</v>
      </c>
      <c r="AG47" s="63" t="s">
        <v>99</v>
      </c>
      <c r="AH47" s="63" t="s">
        <v>100</v>
      </c>
      <c r="AI47" s="63" t="s">
        <v>101</v>
      </c>
      <c r="AJ47" s="63" t="s">
        <v>102</v>
      </c>
      <c r="AK47" s="63" t="s">
        <v>103</v>
      </c>
      <c r="AL47" s="63" t="s">
        <v>104</v>
      </c>
      <c r="AM47" s="63" t="s">
        <v>105</v>
      </c>
      <c r="AN47" s="63" t="s">
        <v>106</v>
      </c>
      <c r="AO47" s="63" t="s">
        <v>107</v>
      </c>
      <c r="AP47" s="65" t="s">
        <v>108</v>
      </c>
    </row>
    <row r="48" spans="1:45" x14ac:dyDescent="0.25">
      <c r="B48" s="84">
        <f>B27</f>
        <v>2007</v>
      </c>
      <c r="C48" s="86">
        <f>C6+C27</f>
        <v>33</v>
      </c>
      <c r="D48" s="87">
        <f t="shared" ref="D48:AP48" si="3">D6+D27</f>
        <v>22</v>
      </c>
      <c r="E48" s="87">
        <f t="shared" si="3"/>
        <v>59</v>
      </c>
      <c r="F48" s="87">
        <f t="shared" si="3"/>
        <v>78</v>
      </c>
      <c r="G48" s="87">
        <f t="shared" si="3"/>
        <v>99</v>
      </c>
      <c r="H48" s="87">
        <f t="shared" si="3"/>
        <v>136</v>
      </c>
      <c r="I48" s="87">
        <f t="shared" si="3"/>
        <v>123</v>
      </c>
      <c r="J48" s="87">
        <f t="shared" si="3"/>
        <v>143</v>
      </c>
      <c r="K48" s="87">
        <f t="shared" si="3"/>
        <v>140</v>
      </c>
      <c r="L48" s="87">
        <f t="shared" si="3"/>
        <v>92</v>
      </c>
      <c r="M48" s="87">
        <f t="shared" si="3"/>
        <v>111</v>
      </c>
      <c r="N48" s="87">
        <f t="shared" si="3"/>
        <v>98</v>
      </c>
      <c r="O48" s="87">
        <f t="shared" si="3"/>
        <v>88</v>
      </c>
      <c r="P48" s="87">
        <f t="shared" si="3"/>
        <v>71</v>
      </c>
      <c r="Q48" s="87">
        <f t="shared" si="3"/>
        <v>75</v>
      </c>
      <c r="R48" s="87">
        <f t="shared" si="3"/>
        <v>70</v>
      </c>
      <c r="S48" s="87">
        <f t="shared" si="3"/>
        <v>54</v>
      </c>
      <c r="T48" s="87">
        <f t="shared" si="3"/>
        <v>34</v>
      </c>
      <c r="U48" s="87">
        <f t="shared" si="3"/>
        <v>32</v>
      </c>
      <c r="V48" s="87">
        <f t="shared" si="3"/>
        <v>46</v>
      </c>
      <c r="W48" s="87">
        <f t="shared" si="3"/>
        <v>27</v>
      </c>
      <c r="X48" s="87">
        <f t="shared" si="3"/>
        <v>19</v>
      </c>
      <c r="Y48" s="87">
        <f t="shared" si="3"/>
        <v>17</v>
      </c>
      <c r="Z48" s="87">
        <f t="shared" si="3"/>
        <v>50</v>
      </c>
      <c r="AA48" s="87">
        <f t="shared" si="3"/>
        <v>20</v>
      </c>
      <c r="AB48" s="87">
        <f t="shared" si="3"/>
        <v>11</v>
      </c>
      <c r="AC48" s="87">
        <f t="shared" si="3"/>
        <v>10</v>
      </c>
      <c r="AD48" s="87">
        <f t="shared" si="3"/>
        <v>29</v>
      </c>
      <c r="AE48" s="87">
        <f t="shared" si="3"/>
        <v>8</v>
      </c>
      <c r="AF48" s="87">
        <f t="shared" si="3"/>
        <v>7</v>
      </c>
      <c r="AG48" s="87">
        <f t="shared" si="3"/>
        <v>7</v>
      </c>
      <c r="AH48" s="87">
        <f t="shared" si="3"/>
        <v>15</v>
      </c>
      <c r="AI48" s="87">
        <f t="shared" si="3"/>
        <v>6</v>
      </c>
      <c r="AJ48" s="87">
        <f t="shared" si="3"/>
        <v>6</v>
      </c>
      <c r="AK48" s="87">
        <f t="shared" si="3"/>
        <v>11</v>
      </c>
      <c r="AL48" s="87">
        <f t="shared" si="3"/>
        <v>13</v>
      </c>
      <c r="AM48" s="87">
        <f t="shared" si="3"/>
        <v>7</v>
      </c>
      <c r="AN48" s="87">
        <f t="shared" si="3"/>
        <v>3</v>
      </c>
      <c r="AO48" s="87">
        <f t="shared" si="3"/>
        <v>2</v>
      </c>
      <c r="AP48" s="88">
        <f t="shared" si="3"/>
        <v>6</v>
      </c>
    </row>
    <row r="49" spans="2:44" x14ac:dyDescent="0.25">
      <c r="B49" s="68">
        <f>B48+1</f>
        <v>2008</v>
      </c>
      <c r="C49" s="86">
        <f t="shared" ref="C49:AL55" si="4">C7+C28</f>
        <v>34</v>
      </c>
      <c r="D49" s="87">
        <f t="shared" si="4"/>
        <v>68</v>
      </c>
      <c r="E49" s="87">
        <f t="shared" si="4"/>
        <v>72</v>
      </c>
      <c r="F49" s="87">
        <f t="shared" si="4"/>
        <v>128</v>
      </c>
      <c r="G49" s="87">
        <f t="shared" si="4"/>
        <v>104</v>
      </c>
      <c r="H49" s="87">
        <f t="shared" si="4"/>
        <v>138</v>
      </c>
      <c r="I49" s="87">
        <f t="shared" si="4"/>
        <v>156</v>
      </c>
      <c r="J49" s="87">
        <f t="shared" si="4"/>
        <v>174</v>
      </c>
      <c r="K49" s="87">
        <f t="shared" si="4"/>
        <v>154</v>
      </c>
      <c r="L49" s="87">
        <f t="shared" si="4"/>
        <v>137</v>
      </c>
      <c r="M49" s="87">
        <f t="shared" si="4"/>
        <v>118</v>
      </c>
      <c r="N49" s="87">
        <f t="shared" si="4"/>
        <v>130</v>
      </c>
      <c r="O49" s="87">
        <f t="shared" si="4"/>
        <v>110</v>
      </c>
      <c r="P49" s="87">
        <f t="shared" si="4"/>
        <v>84</v>
      </c>
      <c r="Q49" s="87">
        <f t="shared" si="4"/>
        <v>90</v>
      </c>
      <c r="R49" s="87">
        <f t="shared" si="4"/>
        <v>63</v>
      </c>
      <c r="S49" s="87">
        <f t="shared" si="4"/>
        <v>52</v>
      </c>
      <c r="T49" s="87">
        <f t="shared" si="4"/>
        <v>47</v>
      </c>
      <c r="U49" s="87">
        <f t="shared" si="4"/>
        <v>42</v>
      </c>
      <c r="V49" s="87">
        <f t="shared" si="4"/>
        <v>65</v>
      </c>
      <c r="W49" s="87">
        <f t="shared" si="4"/>
        <v>25</v>
      </c>
      <c r="X49" s="87">
        <f t="shared" si="4"/>
        <v>19</v>
      </c>
      <c r="Y49" s="87">
        <f t="shared" si="4"/>
        <v>5</v>
      </c>
      <c r="Z49" s="87">
        <f t="shared" si="4"/>
        <v>47</v>
      </c>
      <c r="AA49" s="87">
        <f t="shared" si="4"/>
        <v>21</v>
      </c>
      <c r="AB49" s="87">
        <f t="shared" si="4"/>
        <v>7</v>
      </c>
      <c r="AC49" s="87">
        <f t="shared" si="4"/>
        <v>10</v>
      </c>
      <c r="AD49" s="87">
        <f t="shared" si="4"/>
        <v>25</v>
      </c>
      <c r="AE49" s="87">
        <f t="shared" si="4"/>
        <v>20</v>
      </c>
      <c r="AF49" s="87">
        <f t="shared" si="4"/>
        <v>16</v>
      </c>
      <c r="AG49" s="87">
        <f t="shared" si="4"/>
        <v>15</v>
      </c>
      <c r="AH49" s="87">
        <f t="shared" si="4"/>
        <v>19</v>
      </c>
      <c r="AI49" s="87">
        <f t="shared" si="4"/>
        <v>21</v>
      </c>
      <c r="AJ49" s="87">
        <f t="shared" si="4"/>
        <v>8</v>
      </c>
      <c r="AK49" s="87">
        <f t="shared" si="4"/>
        <v>4</v>
      </c>
      <c r="AL49" s="87">
        <f t="shared" si="4"/>
        <v>12</v>
      </c>
      <c r="AM49" s="89"/>
      <c r="AN49" s="89"/>
      <c r="AO49" s="89"/>
      <c r="AP49" s="90"/>
    </row>
    <row r="50" spans="2:44" x14ac:dyDescent="0.25">
      <c r="B50" s="68">
        <f t="shared" ref="B50:B57" si="5">B49+1</f>
        <v>2009</v>
      </c>
      <c r="C50" s="86">
        <f t="shared" si="4"/>
        <v>37</v>
      </c>
      <c r="D50" s="87">
        <f t="shared" si="4"/>
        <v>54</v>
      </c>
      <c r="E50" s="87">
        <f t="shared" si="4"/>
        <v>105</v>
      </c>
      <c r="F50" s="87">
        <f t="shared" si="4"/>
        <v>130</v>
      </c>
      <c r="G50" s="87">
        <f t="shared" si="4"/>
        <v>114</v>
      </c>
      <c r="H50" s="87">
        <f t="shared" si="4"/>
        <v>116</v>
      </c>
      <c r="I50" s="87">
        <f t="shared" si="4"/>
        <v>154</v>
      </c>
      <c r="J50" s="87">
        <f t="shared" si="4"/>
        <v>168</v>
      </c>
      <c r="K50" s="87">
        <f t="shared" si="4"/>
        <v>132</v>
      </c>
      <c r="L50" s="87">
        <f t="shared" si="4"/>
        <v>115</v>
      </c>
      <c r="M50" s="87">
        <f t="shared" si="4"/>
        <v>134</v>
      </c>
      <c r="N50" s="87">
        <f t="shared" si="4"/>
        <v>133</v>
      </c>
      <c r="O50" s="87">
        <f t="shared" si="4"/>
        <v>90</v>
      </c>
      <c r="P50" s="87">
        <f t="shared" si="4"/>
        <v>99</v>
      </c>
      <c r="Q50" s="87">
        <f t="shared" si="4"/>
        <v>74</v>
      </c>
      <c r="R50" s="87">
        <f t="shared" si="4"/>
        <v>108</v>
      </c>
      <c r="S50" s="87">
        <f t="shared" si="4"/>
        <v>52</v>
      </c>
      <c r="T50" s="87">
        <f t="shared" si="4"/>
        <v>47</v>
      </c>
      <c r="U50" s="87">
        <f t="shared" si="4"/>
        <v>26</v>
      </c>
      <c r="V50" s="87">
        <f t="shared" si="4"/>
        <v>66</v>
      </c>
      <c r="W50" s="87">
        <f t="shared" si="4"/>
        <v>29</v>
      </c>
      <c r="X50" s="87">
        <f t="shared" si="4"/>
        <v>25</v>
      </c>
      <c r="Y50" s="87">
        <f t="shared" si="4"/>
        <v>18</v>
      </c>
      <c r="Z50" s="87">
        <f t="shared" si="4"/>
        <v>35</v>
      </c>
      <c r="AA50" s="87">
        <f t="shared" si="4"/>
        <v>23</v>
      </c>
      <c r="AB50" s="87">
        <f t="shared" si="4"/>
        <v>24</v>
      </c>
      <c r="AC50" s="87">
        <f t="shared" si="4"/>
        <v>24</v>
      </c>
      <c r="AD50" s="87">
        <f t="shared" si="4"/>
        <v>39</v>
      </c>
      <c r="AE50" s="87">
        <f t="shared" si="4"/>
        <v>25</v>
      </c>
      <c r="AF50" s="87">
        <f t="shared" si="4"/>
        <v>29</v>
      </c>
      <c r="AG50" s="87">
        <f t="shared" si="4"/>
        <v>7</v>
      </c>
      <c r="AH50" s="87">
        <f t="shared" si="4"/>
        <v>16</v>
      </c>
      <c r="AI50" s="89"/>
      <c r="AJ50" s="89"/>
      <c r="AK50" s="89"/>
      <c r="AL50" s="89"/>
      <c r="AM50" s="89"/>
      <c r="AN50" s="89"/>
      <c r="AO50" s="89"/>
      <c r="AP50" s="90"/>
    </row>
    <row r="51" spans="2:44" x14ac:dyDescent="0.25">
      <c r="B51" s="68">
        <f t="shared" si="5"/>
        <v>2010</v>
      </c>
      <c r="C51" s="86">
        <f t="shared" si="4"/>
        <v>41</v>
      </c>
      <c r="D51" s="87">
        <f t="shared" si="4"/>
        <v>68</v>
      </c>
      <c r="E51" s="87">
        <f t="shared" si="4"/>
        <v>94</v>
      </c>
      <c r="F51" s="87">
        <f t="shared" si="4"/>
        <v>120</v>
      </c>
      <c r="G51" s="87">
        <f t="shared" si="4"/>
        <v>136</v>
      </c>
      <c r="H51" s="87">
        <f t="shared" si="4"/>
        <v>145</v>
      </c>
      <c r="I51" s="87">
        <f t="shared" si="4"/>
        <v>176</v>
      </c>
      <c r="J51" s="87">
        <f t="shared" si="4"/>
        <v>203</v>
      </c>
      <c r="K51" s="87">
        <f t="shared" si="4"/>
        <v>137</v>
      </c>
      <c r="L51" s="87">
        <f t="shared" si="4"/>
        <v>139</v>
      </c>
      <c r="M51" s="87">
        <f t="shared" si="4"/>
        <v>118</v>
      </c>
      <c r="N51" s="87">
        <f t="shared" si="4"/>
        <v>129</v>
      </c>
      <c r="O51" s="87">
        <f t="shared" si="4"/>
        <v>97</v>
      </c>
      <c r="P51" s="87">
        <f t="shared" si="4"/>
        <v>85</v>
      </c>
      <c r="Q51" s="87">
        <f t="shared" si="4"/>
        <v>67</v>
      </c>
      <c r="R51" s="87">
        <f t="shared" si="4"/>
        <v>131</v>
      </c>
      <c r="S51" s="87">
        <f t="shared" si="4"/>
        <v>64</v>
      </c>
      <c r="T51" s="87">
        <f t="shared" si="4"/>
        <v>34</v>
      </c>
      <c r="U51" s="87">
        <f t="shared" si="4"/>
        <v>31</v>
      </c>
      <c r="V51" s="87">
        <f t="shared" si="4"/>
        <v>75</v>
      </c>
      <c r="W51" s="87">
        <f t="shared" si="4"/>
        <v>21</v>
      </c>
      <c r="X51" s="87">
        <f t="shared" si="4"/>
        <v>36</v>
      </c>
      <c r="Y51" s="87">
        <f t="shared" si="4"/>
        <v>40</v>
      </c>
      <c r="Z51" s="87">
        <f t="shared" si="4"/>
        <v>59</v>
      </c>
      <c r="AA51" s="87">
        <f t="shared" si="4"/>
        <v>37</v>
      </c>
      <c r="AB51" s="87">
        <f t="shared" si="4"/>
        <v>24</v>
      </c>
      <c r="AC51" s="87">
        <f t="shared" si="4"/>
        <v>24</v>
      </c>
      <c r="AD51" s="87">
        <f t="shared" si="4"/>
        <v>26</v>
      </c>
      <c r="AE51" s="89"/>
      <c r="AF51" s="89"/>
      <c r="AG51" s="89"/>
      <c r="AH51" s="89"/>
      <c r="AI51" s="89"/>
      <c r="AJ51" s="89"/>
      <c r="AK51" s="89"/>
      <c r="AL51" s="89"/>
      <c r="AM51" s="89"/>
      <c r="AN51" s="89"/>
      <c r="AO51" s="89"/>
      <c r="AP51" s="90"/>
    </row>
    <row r="52" spans="2:44" x14ac:dyDescent="0.25">
      <c r="B52" s="68">
        <f t="shared" si="5"/>
        <v>2011</v>
      </c>
      <c r="C52" s="86">
        <f t="shared" si="4"/>
        <v>56</v>
      </c>
      <c r="D52" s="87">
        <f t="shared" si="4"/>
        <v>86</v>
      </c>
      <c r="E52" s="87">
        <f t="shared" si="4"/>
        <v>110</v>
      </c>
      <c r="F52" s="87">
        <f t="shared" si="4"/>
        <v>153</v>
      </c>
      <c r="G52" s="87">
        <f t="shared" si="4"/>
        <v>116</v>
      </c>
      <c r="H52" s="87">
        <f t="shared" si="4"/>
        <v>170</v>
      </c>
      <c r="I52" s="87">
        <f t="shared" si="4"/>
        <v>146</v>
      </c>
      <c r="J52" s="87">
        <f t="shared" si="4"/>
        <v>189</v>
      </c>
      <c r="K52" s="87">
        <f t="shared" si="4"/>
        <v>147</v>
      </c>
      <c r="L52" s="87">
        <f t="shared" si="4"/>
        <v>114</v>
      </c>
      <c r="M52" s="87">
        <f t="shared" si="4"/>
        <v>97</v>
      </c>
      <c r="N52" s="87">
        <f t="shared" si="4"/>
        <v>195</v>
      </c>
      <c r="O52" s="87">
        <f t="shared" si="4"/>
        <v>98</v>
      </c>
      <c r="P52" s="87">
        <f t="shared" si="4"/>
        <v>91</v>
      </c>
      <c r="Q52" s="87">
        <f t="shared" si="4"/>
        <v>91</v>
      </c>
      <c r="R52" s="87">
        <f t="shared" si="4"/>
        <v>138</v>
      </c>
      <c r="S52" s="87">
        <f t="shared" si="4"/>
        <v>88</v>
      </c>
      <c r="T52" s="87">
        <f t="shared" si="4"/>
        <v>77</v>
      </c>
      <c r="U52" s="87">
        <f t="shared" si="4"/>
        <v>56</v>
      </c>
      <c r="V52" s="87">
        <f t="shared" si="4"/>
        <v>114</v>
      </c>
      <c r="W52" s="87">
        <f t="shared" si="4"/>
        <v>68</v>
      </c>
      <c r="X52" s="87">
        <f t="shared" si="4"/>
        <v>51</v>
      </c>
      <c r="Y52" s="87">
        <f t="shared" si="4"/>
        <v>52</v>
      </c>
      <c r="Z52" s="87">
        <f t="shared" si="4"/>
        <v>34</v>
      </c>
      <c r="AA52" s="89"/>
      <c r="AB52" s="89"/>
      <c r="AC52" s="89"/>
      <c r="AD52" s="89"/>
      <c r="AE52" s="89"/>
      <c r="AF52" s="89"/>
      <c r="AG52" s="89"/>
      <c r="AH52" s="89"/>
      <c r="AI52" s="89"/>
      <c r="AJ52" s="89"/>
      <c r="AK52" s="89"/>
      <c r="AL52" s="89"/>
      <c r="AM52" s="89"/>
      <c r="AN52" s="89"/>
      <c r="AO52" s="89"/>
      <c r="AP52" s="90"/>
    </row>
    <row r="53" spans="2:44" x14ac:dyDescent="0.25">
      <c r="B53" s="68">
        <f t="shared" si="5"/>
        <v>2012</v>
      </c>
      <c r="C53" s="86">
        <f t="shared" si="4"/>
        <v>47</v>
      </c>
      <c r="D53" s="87">
        <f t="shared" si="4"/>
        <v>71</v>
      </c>
      <c r="E53" s="87">
        <f t="shared" si="4"/>
        <v>90</v>
      </c>
      <c r="F53" s="87">
        <f t="shared" si="4"/>
        <v>135</v>
      </c>
      <c r="G53" s="87">
        <f t="shared" si="4"/>
        <v>120</v>
      </c>
      <c r="H53" s="87">
        <f t="shared" si="4"/>
        <v>156</v>
      </c>
      <c r="I53" s="87">
        <f t="shared" si="4"/>
        <v>127</v>
      </c>
      <c r="J53" s="87">
        <f t="shared" si="4"/>
        <v>221</v>
      </c>
      <c r="K53" s="87">
        <f t="shared" si="4"/>
        <v>144</v>
      </c>
      <c r="L53" s="87">
        <f t="shared" si="4"/>
        <v>117</v>
      </c>
      <c r="M53" s="87">
        <f t="shared" si="4"/>
        <v>129</v>
      </c>
      <c r="N53" s="87">
        <f t="shared" si="4"/>
        <v>176</v>
      </c>
      <c r="O53" s="87">
        <f t="shared" si="4"/>
        <v>135</v>
      </c>
      <c r="P53" s="87">
        <f t="shared" si="4"/>
        <v>131</v>
      </c>
      <c r="Q53" s="87">
        <f t="shared" si="4"/>
        <v>114</v>
      </c>
      <c r="R53" s="87">
        <f t="shared" si="4"/>
        <v>143</v>
      </c>
      <c r="S53" s="87">
        <f t="shared" si="4"/>
        <v>97</v>
      </c>
      <c r="T53" s="87">
        <f t="shared" si="4"/>
        <v>68</v>
      </c>
      <c r="U53" s="87">
        <f t="shared" si="4"/>
        <v>54</v>
      </c>
      <c r="V53" s="87">
        <f t="shared" si="4"/>
        <v>72</v>
      </c>
      <c r="W53" s="89"/>
      <c r="X53" s="89"/>
      <c r="Y53" s="89"/>
      <c r="Z53" s="89"/>
      <c r="AA53" s="89"/>
      <c r="AB53" s="89"/>
      <c r="AC53" s="89"/>
      <c r="AD53" s="89"/>
      <c r="AE53" s="89"/>
      <c r="AF53" s="89"/>
      <c r="AG53" s="89"/>
      <c r="AH53" s="89"/>
      <c r="AI53" s="89"/>
      <c r="AJ53" s="89"/>
      <c r="AK53" s="89"/>
      <c r="AL53" s="89"/>
      <c r="AM53" s="89"/>
      <c r="AN53" s="89"/>
      <c r="AO53" s="89"/>
      <c r="AP53" s="90"/>
    </row>
    <row r="54" spans="2:44" x14ac:dyDescent="0.25">
      <c r="B54" s="68">
        <f t="shared" si="5"/>
        <v>2013</v>
      </c>
      <c r="C54" s="86">
        <f t="shared" si="4"/>
        <v>54</v>
      </c>
      <c r="D54" s="87">
        <f t="shared" si="4"/>
        <v>62</v>
      </c>
      <c r="E54" s="87">
        <f t="shared" si="4"/>
        <v>83</v>
      </c>
      <c r="F54" s="87">
        <f t="shared" si="4"/>
        <v>124</v>
      </c>
      <c r="G54" s="87">
        <f t="shared" si="4"/>
        <v>119</v>
      </c>
      <c r="H54" s="87">
        <f t="shared" si="4"/>
        <v>126</v>
      </c>
      <c r="I54" s="87">
        <f t="shared" si="4"/>
        <v>151</v>
      </c>
      <c r="J54" s="87">
        <f t="shared" si="4"/>
        <v>198</v>
      </c>
      <c r="K54" s="87">
        <f t="shared" si="4"/>
        <v>158</v>
      </c>
      <c r="L54" s="87">
        <f t="shared" si="4"/>
        <v>180</v>
      </c>
      <c r="M54" s="87">
        <f t="shared" si="4"/>
        <v>162</v>
      </c>
      <c r="N54" s="87">
        <f t="shared" si="4"/>
        <v>217</v>
      </c>
      <c r="O54" s="87">
        <f t="shared" si="4"/>
        <v>159</v>
      </c>
      <c r="P54" s="87">
        <f t="shared" si="4"/>
        <v>127</v>
      </c>
      <c r="Q54" s="87">
        <f t="shared" si="4"/>
        <v>99</v>
      </c>
      <c r="R54" s="87">
        <f t="shared" si="4"/>
        <v>122</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90"/>
    </row>
    <row r="55" spans="2:44" x14ac:dyDescent="0.25">
      <c r="B55" s="68">
        <f t="shared" si="5"/>
        <v>2014</v>
      </c>
      <c r="C55" s="86">
        <f t="shared" si="4"/>
        <v>54</v>
      </c>
      <c r="D55" s="87">
        <f t="shared" si="4"/>
        <v>41</v>
      </c>
      <c r="E55" s="87">
        <f t="shared" si="4"/>
        <v>99</v>
      </c>
      <c r="F55" s="87">
        <f t="shared" si="4"/>
        <v>138</v>
      </c>
      <c r="G55" s="87">
        <f t="shared" si="4"/>
        <v>138</v>
      </c>
      <c r="H55" s="87">
        <f t="shared" si="4"/>
        <v>131</v>
      </c>
      <c r="I55" s="87">
        <f t="shared" si="4"/>
        <v>180</v>
      </c>
      <c r="J55" s="87">
        <f t="shared" si="4"/>
        <v>235</v>
      </c>
      <c r="K55" s="87">
        <f t="shared" si="4"/>
        <v>221</v>
      </c>
      <c r="L55" s="87">
        <f t="shared" si="4"/>
        <v>150</v>
      </c>
      <c r="M55" s="87">
        <f t="shared" si="4"/>
        <v>137</v>
      </c>
      <c r="N55" s="87">
        <f t="shared" si="4"/>
        <v>141</v>
      </c>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90"/>
    </row>
    <row r="56" spans="2:44" x14ac:dyDescent="0.25">
      <c r="B56" s="68">
        <f t="shared" si="5"/>
        <v>2015</v>
      </c>
      <c r="C56" s="86">
        <f t="shared" ref="C56:J57" si="6">C14+C35</f>
        <v>43</v>
      </c>
      <c r="D56" s="87">
        <f t="shared" si="6"/>
        <v>66</v>
      </c>
      <c r="E56" s="87">
        <f t="shared" si="6"/>
        <v>72</v>
      </c>
      <c r="F56" s="87">
        <f t="shared" si="6"/>
        <v>127</v>
      </c>
      <c r="G56" s="87">
        <f t="shared" si="6"/>
        <v>131</v>
      </c>
      <c r="H56" s="87">
        <f t="shared" si="6"/>
        <v>171</v>
      </c>
      <c r="I56" s="87">
        <f t="shared" si="6"/>
        <v>151</v>
      </c>
      <c r="J56" s="87">
        <f t="shared" si="6"/>
        <v>186</v>
      </c>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90"/>
    </row>
    <row r="57" spans="2:44" x14ac:dyDescent="0.25">
      <c r="B57" s="69">
        <f t="shared" si="5"/>
        <v>2016</v>
      </c>
      <c r="C57" s="91">
        <f t="shared" si="6"/>
        <v>39</v>
      </c>
      <c r="D57" s="92">
        <f t="shared" si="6"/>
        <v>69</v>
      </c>
      <c r="E57" s="92">
        <f t="shared" si="6"/>
        <v>57</v>
      </c>
      <c r="F57" s="92">
        <f t="shared" si="6"/>
        <v>88</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4"/>
    </row>
    <row r="58" spans="2:44" x14ac:dyDescent="0.25">
      <c r="AR58" s="75"/>
    </row>
    <row r="59" spans="2:44" x14ac:dyDescent="0.25"/>
    <row r="60" spans="2:44" x14ac:dyDescent="0.25">
      <c r="B60" s="73"/>
      <c r="C60" s="238" t="s">
        <v>140</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40"/>
    </row>
    <row r="61" spans="2:44" x14ac:dyDescent="0.25">
      <c r="B61" s="74" t="s">
        <v>0</v>
      </c>
      <c r="C61" s="74" t="s">
        <v>69</v>
      </c>
      <c r="D61" s="63" t="s">
        <v>70</v>
      </c>
      <c r="E61" s="63" t="s">
        <v>71</v>
      </c>
      <c r="F61" s="63" t="s">
        <v>72</v>
      </c>
      <c r="G61" s="63" t="s">
        <v>73</v>
      </c>
      <c r="H61" s="63" t="s">
        <v>74</v>
      </c>
      <c r="I61" s="63" t="s">
        <v>75</v>
      </c>
      <c r="J61" s="63" t="s">
        <v>76</v>
      </c>
      <c r="K61" s="63" t="s">
        <v>77</v>
      </c>
      <c r="L61" s="63" t="s">
        <v>78</v>
      </c>
      <c r="M61" s="63" t="s">
        <v>79</v>
      </c>
      <c r="N61" s="63" t="s">
        <v>80</v>
      </c>
      <c r="O61" s="63" t="s">
        <v>81</v>
      </c>
      <c r="P61" s="63" t="s">
        <v>82</v>
      </c>
      <c r="Q61" s="63" t="s">
        <v>83</v>
      </c>
      <c r="R61" s="63" t="s">
        <v>84</v>
      </c>
      <c r="S61" s="63" t="s">
        <v>85</v>
      </c>
      <c r="T61" s="63" t="s">
        <v>86</v>
      </c>
      <c r="U61" s="63" t="s">
        <v>87</v>
      </c>
      <c r="V61" s="63" t="s">
        <v>88</v>
      </c>
      <c r="W61" s="63" t="s">
        <v>89</v>
      </c>
      <c r="X61" s="63" t="s">
        <v>90</v>
      </c>
      <c r="Y61" s="63" t="s">
        <v>91</v>
      </c>
      <c r="Z61" s="63" t="s">
        <v>92</v>
      </c>
      <c r="AA61" s="63" t="s">
        <v>93</v>
      </c>
      <c r="AB61" s="63" t="s">
        <v>94</v>
      </c>
      <c r="AC61" s="63" t="s">
        <v>95</v>
      </c>
      <c r="AD61" s="63" t="s">
        <v>96</v>
      </c>
      <c r="AE61" s="63" t="s">
        <v>97</v>
      </c>
      <c r="AF61" s="63" t="s">
        <v>98</v>
      </c>
      <c r="AG61" s="63" t="s">
        <v>99</v>
      </c>
      <c r="AH61" s="63" t="s">
        <v>100</v>
      </c>
      <c r="AI61" s="63" t="s">
        <v>101</v>
      </c>
      <c r="AJ61" s="63" t="s">
        <v>102</v>
      </c>
      <c r="AK61" s="63" t="s">
        <v>103</v>
      </c>
      <c r="AL61" s="63" t="s">
        <v>104</v>
      </c>
      <c r="AM61" s="63" t="s">
        <v>105</v>
      </c>
      <c r="AN61" s="63" t="s">
        <v>106</v>
      </c>
      <c r="AO61" s="63" t="s">
        <v>107</v>
      </c>
      <c r="AP61" s="65" t="s">
        <v>108</v>
      </c>
    </row>
    <row r="62" spans="2:44" x14ac:dyDescent="0.25">
      <c r="B62" s="84">
        <f>B48</f>
        <v>2007</v>
      </c>
      <c r="C62" s="86">
        <f>SUM($C6:C6)</f>
        <v>33</v>
      </c>
      <c r="D62" s="87">
        <f>SUM($C6:D6)</f>
        <v>51</v>
      </c>
      <c r="E62" s="87">
        <f>SUM($C6:E6)</f>
        <v>94</v>
      </c>
      <c r="F62" s="87">
        <f>SUM($C6:F6)</f>
        <v>137</v>
      </c>
      <c r="G62" s="87">
        <f>SUM($C6:G6)</f>
        <v>178</v>
      </c>
      <c r="H62" s="87">
        <f>SUM($C6:H6)</f>
        <v>229</v>
      </c>
      <c r="I62" s="87">
        <f>SUM($C6:I6)</f>
        <v>260</v>
      </c>
      <c r="J62" s="87">
        <f>SUM($C6:J6)</f>
        <v>307</v>
      </c>
      <c r="K62" s="87">
        <f>SUM($C6:K6)</f>
        <v>343</v>
      </c>
      <c r="L62" s="87">
        <f>SUM($C6:L6)</f>
        <v>363</v>
      </c>
      <c r="M62" s="87">
        <f>SUM($C6:M6)</f>
        <v>382</v>
      </c>
      <c r="N62" s="87">
        <f>SUM($C6:N6)</f>
        <v>406</v>
      </c>
      <c r="O62" s="87">
        <f>SUM($C6:O6)</f>
        <v>424</v>
      </c>
      <c r="P62" s="87">
        <f>SUM($C6:P6)</f>
        <v>431</v>
      </c>
      <c r="Q62" s="87">
        <f>SUM($C6:Q6)</f>
        <v>437</v>
      </c>
      <c r="R62" s="87">
        <f>SUM($C6:R6)</f>
        <v>452</v>
      </c>
      <c r="S62" s="87">
        <f>SUM($C6:S6)</f>
        <v>459</v>
      </c>
      <c r="T62" s="87">
        <f>SUM($C6:T6)</f>
        <v>462</v>
      </c>
      <c r="U62" s="87">
        <f>SUM($C6:U6)</f>
        <v>472</v>
      </c>
      <c r="V62" s="87">
        <f>SUM($C6:V6)</f>
        <v>480</v>
      </c>
      <c r="W62" s="87">
        <f>SUM($C6:W6)</f>
        <v>482</v>
      </c>
      <c r="X62" s="87">
        <f>SUM($C6:X6)</f>
        <v>486</v>
      </c>
      <c r="Y62" s="87">
        <f>SUM($C6:Y6)</f>
        <v>488</v>
      </c>
      <c r="Z62" s="87">
        <f>SUM($C6:Z6)</f>
        <v>489</v>
      </c>
      <c r="AA62" s="87">
        <f>SUM($C6:AA6)</f>
        <v>492</v>
      </c>
      <c r="AB62" s="87">
        <f>SUM($C6:AB6)</f>
        <v>493</v>
      </c>
      <c r="AC62" s="87">
        <f>SUM($C6:AC6)</f>
        <v>493</v>
      </c>
      <c r="AD62" s="87">
        <f>SUM($C6:AD6)</f>
        <v>496</v>
      </c>
      <c r="AE62" s="87">
        <f>SUM($C6:AE6)</f>
        <v>497</v>
      </c>
      <c r="AF62" s="87">
        <f>SUM($C6:AF6)</f>
        <v>497</v>
      </c>
      <c r="AG62" s="87">
        <f>SUM($C6:AG6)</f>
        <v>497</v>
      </c>
      <c r="AH62" s="87">
        <f>SUM($C6:AH6)</f>
        <v>499</v>
      </c>
      <c r="AI62" s="87">
        <f>SUM($C6:AI6)</f>
        <v>499</v>
      </c>
      <c r="AJ62" s="87">
        <f>SUM($C6:AJ6)</f>
        <v>499</v>
      </c>
      <c r="AK62" s="87">
        <f>SUM($C6:AK6)</f>
        <v>500</v>
      </c>
      <c r="AL62" s="87">
        <f>SUM($C6:AL6)</f>
        <v>503</v>
      </c>
      <c r="AM62" s="87">
        <f>SUM($C6:AM6)</f>
        <v>503</v>
      </c>
      <c r="AN62" s="87">
        <f>SUM($C6:AN6)</f>
        <v>503</v>
      </c>
      <c r="AO62" s="87">
        <f>SUM($C6:AO6)</f>
        <v>503</v>
      </c>
      <c r="AP62" s="88">
        <f>SUM($C6:AP6)</f>
        <v>504</v>
      </c>
    </row>
    <row r="63" spans="2:44" x14ac:dyDescent="0.25">
      <c r="B63" s="68">
        <f>B62+1</f>
        <v>2008</v>
      </c>
      <c r="C63" s="86">
        <f>SUM($C7:C7)</f>
        <v>28</v>
      </c>
      <c r="D63" s="87">
        <f>SUM($C7:D7)</f>
        <v>83</v>
      </c>
      <c r="E63" s="87">
        <f>SUM($C7:E7)</f>
        <v>127</v>
      </c>
      <c r="F63" s="87">
        <f>SUM($C7:F7)</f>
        <v>200</v>
      </c>
      <c r="G63" s="87">
        <f>SUM($C7:G7)</f>
        <v>237</v>
      </c>
      <c r="H63" s="87">
        <f>SUM($C7:H7)</f>
        <v>278</v>
      </c>
      <c r="I63" s="87">
        <f>SUM($C7:I7)</f>
        <v>320</v>
      </c>
      <c r="J63" s="87">
        <f>SUM($C7:J7)</f>
        <v>380</v>
      </c>
      <c r="K63" s="87">
        <f>SUM($C7:K7)</f>
        <v>407</v>
      </c>
      <c r="L63" s="87">
        <f>SUM($C7:L7)</f>
        <v>428</v>
      </c>
      <c r="M63" s="87">
        <f>SUM($C7:M7)</f>
        <v>451</v>
      </c>
      <c r="N63" s="87">
        <f>SUM($C7:N7)</f>
        <v>471</v>
      </c>
      <c r="O63" s="87">
        <f>SUM($C7:O7)</f>
        <v>484</v>
      </c>
      <c r="P63" s="87">
        <f>SUM($C7:P7)</f>
        <v>493</v>
      </c>
      <c r="Q63" s="87">
        <f>SUM($C7:Q7)</f>
        <v>513</v>
      </c>
      <c r="R63" s="87">
        <f>SUM($C7:R7)</f>
        <v>520</v>
      </c>
      <c r="S63" s="87">
        <f>SUM($C7:S7)</f>
        <v>526</v>
      </c>
      <c r="T63" s="87">
        <f>SUM($C7:T7)</f>
        <v>537</v>
      </c>
      <c r="U63" s="87">
        <f>SUM($C7:U7)</f>
        <v>539</v>
      </c>
      <c r="V63" s="87">
        <f>SUM($C7:V7)</f>
        <v>542</v>
      </c>
      <c r="W63" s="87">
        <f>SUM($C7:W7)</f>
        <v>543</v>
      </c>
      <c r="X63" s="87">
        <f>SUM($C7:X7)</f>
        <v>544</v>
      </c>
      <c r="Y63" s="87">
        <f>SUM($C7:Y7)</f>
        <v>547</v>
      </c>
      <c r="Z63" s="87">
        <f>SUM($C7:Z7)</f>
        <v>553</v>
      </c>
      <c r="AA63" s="87">
        <f>SUM($C7:AA7)</f>
        <v>554</v>
      </c>
      <c r="AB63" s="87">
        <f>SUM($C7:AB7)</f>
        <v>554</v>
      </c>
      <c r="AC63" s="87">
        <f>SUM($C7:AC7)</f>
        <v>556</v>
      </c>
      <c r="AD63" s="87">
        <f>SUM($C7:AD7)</f>
        <v>558</v>
      </c>
      <c r="AE63" s="87">
        <f>SUM($C7:AE7)</f>
        <v>558</v>
      </c>
      <c r="AF63" s="87">
        <f>SUM($C7:AF7)</f>
        <v>562</v>
      </c>
      <c r="AG63" s="87">
        <f>SUM($C7:AG7)</f>
        <v>562</v>
      </c>
      <c r="AH63" s="87">
        <f>SUM($C7:AH7)</f>
        <v>563</v>
      </c>
      <c r="AI63" s="87">
        <f>SUM($C7:AI7)</f>
        <v>568</v>
      </c>
      <c r="AJ63" s="87">
        <f>SUM($C7:AJ7)</f>
        <v>568</v>
      </c>
      <c r="AK63" s="87">
        <f>SUM($C7:AK7)</f>
        <v>568</v>
      </c>
      <c r="AL63" s="87">
        <f>SUM($C7:AL7)</f>
        <v>568</v>
      </c>
      <c r="AM63" s="89"/>
      <c r="AN63" s="89"/>
      <c r="AO63" s="89"/>
      <c r="AP63" s="90"/>
    </row>
    <row r="64" spans="2:44" x14ac:dyDescent="0.25">
      <c r="B64" s="68">
        <f t="shared" ref="B64:B71" si="7">B63+1</f>
        <v>2009</v>
      </c>
      <c r="C64" s="86">
        <f>SUM($C8:C8)</f>
        <v>35</v>
      </c>
      <c r="D64" s="87">
        <f>SUM($C8:D8)</f>
        <v>79</v>
      </c>
      <c r="E64" s="87">
        <f>SUM($C8:E8)</f>
        <v>138</v>
      </c>
      <c r="F64" s="87">
        <f>SUM($C8:F8)</f>
        <v>211</v>
      </c>
      <c r="G64" s="87">
        <f>SUM($C8:G8)</f>
        <v>258</v>
      </c>
      <c r="H64" s="87">
        <f>SUM($C8:H8)</f>
        <v>297</v>
      </c>
      <c r="I64" s="87">
        <f>SUM($C8:I8)</f>
        <v>334</v>
      </c>
      <c r="J64" s="87">
        <f>SUM($C8:J8)</f>
        <v>382</v>
      </c>
      <c r="K64" s="87">
        <f>SUM($C8:K8)</f>
        <v>402</v>
      </c>
      <c r="L64" s="87">
        <f>SUM($C8:L8)</f>
        <v>418</v>
      </c>
      <c r="M64" s="87">
        <f>SUM($C8:M8)</f>
        <v>443</v>
      </c>
      <c r="N64" s="87">
        <f>SUM($C8:N8)</f>
        <v>474</v>
      </c>
      <c r="O64" s="87">
        <f>SUM($C8:O8)</f>
        <v>481</v>
      </c>
      <c r="P64" s="87">
        <f>SUM($C8:P8)</f>
        <v>494</v>
      </c>
      <c r="Q64" s="87">
        <f>SUM($C8:Q8)</f>
        <v>501</v>
      </c>
      <c r="R64" s="87">
        <f>SUM($C8:R8)</f>
        <v>513</v>
      </c>
      <c r="S64" s="87">
        <f>SUM($C8:S8)</f>
        <v>521</v>
      </c>
      <c r="T64" s="87">
        <f>SUM($C8:T8)</f>
        <v>524</v>
      </c>
      <c r="U64" s="87">
        <f>SUM($C8:U8)</f>
        <v>524</v>
      </c>
      <c r="V64" s="87">
        <f>SUM($C8:V8)</f>
        <v>533</v>
      </c>
      <c r="W64" s="87">
        <f>SUM($C8:W8)</f>
        <v>533</v>
      </c>
      <c r="X64" s="87">
        <f>SUM($C8:X8)</f>
        <v>534</v>
      </c>
      <c r="Y64" s="87">
        <f>SUM($C8:Y8)</f>
        <v>537</v>
      </c>
      <c r="Z64" s="87">
        <f>SUM($C8:Z8)</f>
        <v>537</v>
      </c>
      <c r="AA64" s="87">
        <f>SUM($C8:AA8)</f>
        <v>539</v>
      </c>
      <c r="AB64" s="87">
        <f>SUM($C8:AB8)</f>
        <v>543</v>
      </c>
      <c r="AC64" s="87">
        <f>SUM($C8:AC8)</f>
        <v>543</v>
      </c>
      <c r="AD64" s="87">
        <f>SUM($C8:AD8)</f>
        <v>543</v>
      </c>
      <c r="AE64" s="87">
        <f>SUM($C8:AE8)</f>
        <v>543</v>
      </c>
      <c r="AF64" s="87">
        <f>SUM($C8:AF8)</f>
        <v>549</v>
      </c>
      <c r="AG64" s="87">
        <f>SUM($C8:AG8)</f>
        <v>551</v>
      </c>
      <c r="AH64" s="87">
        <f>SUM($C8:AH8)</f>
        <v>551</v>
      </c>
      <c r="AI64" s="89"/>
      <c r="AJ64" s="89"/>
      <c r="AK64" s="89"/>
      <c r="AL64" s="89"/>
      <c r="AM64" s="89"/>
      <c r="AN64" s="89"/>
      <c r="AO64" s="89"/>
      <c r="AP64" s="90"/>
    </row>
    <row r="65" spans="2:42" x14ac:dyDescent="0.25">
      <c r="B65" s="68">
        <f t="shared" si="7"/>
        <v>2010</v>
      </c>
      <c r="C65" s="86">
        <f>SUM($C9:C9)</f>
        <v>38</v>
      </c>
      <c r="D65" s="87">
        <f>SUM($C9:D9)</f>
        <v>89</v>
      </c>
      <c r="E65" s="87">
        <f>SUM($C9:E9)</f>
        <v>136</v>
      </c>
      <c r="F65" s="87">
        <f>SUM($C9:F9)</f>
        <v>193</v>
      </c>
      <c r="G65" s="87">
        <f>SUM($C9:G9)</f>
        <v>249</v>
      </c>
      <c r="H65" s="87">
        <f>SUM($C9:H9)</f>
        <v>286</v>
      </c>
      <c r="I65" s="87">
        <f>SUM($C9:I9)</f>
        <v>344</v>
      </c>
      <c r="J65" s="87">
        <f>SUM($C9:J9)</f>
        <v>406</v>
      </c>
      <c r="K65" s="87">
        <f>SUM($C9:K9)</f>
        <v>431</v>
      </c>
      <c r="L65" s="87">
        <f>SUM($C9:L9)</f>
        <v>453</v>
      </c>
      <c r="M65" s="87">
        <f>SUM($C9:M9)</f>
        <v>474</v>
      </c>
      <c r="N65" s="87">
        <f>SUM($C9:N9)</f>
        <v>500</v>
      </c>
      <c r="O65" s="87">
        <f>SUM($C9:O9)</f>
        <v>516</v>
      </c>
      <c r="P65" s="87">
        <f>SUM($C9:P9)</f>
        <v>527</v>
      </c>
      <c r="Q65" s="87">
        <f>SUM($C9:Q9)</f>
        <v>536</v>
      </c>
      <c r="R65" s="87">
        <f>SUM($C9:R9)</f>
        <v>561</v>
      </c>
      <c r="S65" s="87">
        <f>SUM($C9:S9)</f>
        <v>571</v>
      </c>
      <c r="T65" s="87">
        <f>SUM($C9:T9)</f>
        <v>576</v>
      </c>
      <c r="U65" s="87">
        <f>SUM($C9:U9)</f>
        <v>578</v>
      </c>
      <c r="V65" s="87">
        <f>SUM($C9:V9)</f>
        <v>587</v>
      </c>
      <c r="W65" s="87">
        <f>SUM($C9:W9)</f>
        <v>594</v>
      </c>
      <c r="X65" s="87">
        <f>SUM($C9:X9)</f>
        <v>602</v>
      </c>
      <c r="Y65" s="87">
        <f>SUM($C9:Y9)</f>
        <v>606</v>
      </c>
      <c r="Z65" s="87">
        <f>SUM($C9:Z9)</f>
        <v>620</v>
      </c>
      <c r="AA65" s="87">
        <f>SUM($C9:AA9)</f>
        <v>624</v>
      </c>
      <c r="AB65" s="87">
        <f>SUM($C9:AB9)</f>
        <v>626</v>
      </c>
      <c r="AC65" s="87">
        <f>SUM($C9:AC9)</f>
        <v>634</v>
      </c>
      <c r="AD65" s="87">
        <f>SUM($C9:AD9)</f>
        <v>635</v>
      </c>
      <c r="AE65" s="89"/>
      <c r="AF65" s="89"/>
      <c r="AG65" s="89"/>
      <c r="AH65" s="89"/>
      <c r="AI65" s="89"/>
      <c r="AJ65" s="89"/>
      <c r="AK65" s="89"/>
      <c r="AL65" s="89"/>
      <c r="AM65" s="89"/>
      <c r="AN65" s="89"/>
      <c r="AO65" s="89"/>
      <c r="AP65" s="90"/>
    </row>
    <row r="66" spans="2:42" x14ac:dyDescent="0.25">
      <c r="B66" s="68">
        <f t="shared" si="7"/>
        <v>2011</v>
      </c>
      <c r="C66" s="86">
        <f>SUM($C10:C10)</f>
        <v>47</v>
      </c>
      <c r="D66" s="87">
        <f>SUM($C10:D10)</f>
        <v>119</v>
      </c>
      <c r="E66" s="87">
        <f>SUM($C10:E10)</f>
        <v>174</v>
      </c>
      <c r="F66" s="87">
        <f>SUM($C10:F10)</f>
        <v>259</v>
      </c>
      <c r="G66" s="87">
        <f>SUM($C10:G10)</f>
        <v>298</v>
      </c>
      <c r="H66" s="87">
        <f>SUM($C10:H10)</f>
        <v>347</v>
      </c>
      <c r="I66" s="87">
        <f>SUM($C10:I10)</f>
        <v>378</v>
      </c>
      <c r="J66" s="87">
        <f>SUM($C10:J10)</f>
        <v>426</v>
      </c>
      <c r="K66" s="87">
        <f>SUM($C10:K10)</f>
        <v>449</v>
      </c>
      <c r="L66" s="87">
        <f>SUM($C10:L10)</f>
        <v>475</v>
      </c>
      <c r="M66" s="87">
        <f>SUM($C10:M10)</f>
        <v>488</v>
      </c>
      <c r="N66" s="87">
        <f>SUM($C10:N10)</f>
        <v>531</v>
      </c>
      <c r="O66" s="87">
        <f>SUM($C10:O10)</f>
        <v>542</v>
      </c>
      <c r="P66" s="87">
        <f>SUM($C10:P10)</f>
        <v>554</v>
      </c>
      <c r="Q66" s="87">
        <f>SUM($C10:Q10)</f>
        <v>566</v>
      </c>
      <c r="R66" s="87">
        <f>SUM($C10:R10)</f>
        <v>580</v>
      </c>
      <c r="S66" s="87">
        <f>SUM($C10:S10)</f>
        <v>596</v>
      </c>
      <c r="T66" s="87">
        <f>SUM($C10:T10)</f>
        <v>612</v>
      </c>
      <c r="U66" s="87">
        <f>SUM($C10:U10)</f>
        <v>615</v>
      </c>
      <c r="V66" s="87">
        <f>SUM($C10:V10)</f>
        <v>645</v>
      </c>
      <c r="W66" s="87">
        <f>SUM($C10:W10)</f>
        <v>660</v>
      </c>
      <c r="X66" s="87">
        <f>SUM($C10:X10)</f>
        <v>673</v>
      </c>
      <c r="Y66" s="87">
        <f>SUM($C10:Y10)</f>
        <v>680</v>
      </c>
      <c r="Z66" s="87">
        <f>SUM($C10:Z10)</f>
        <v>686</v>
      </c>
      <c r="AA66" s="89"/>
      <c r="AB66" s="89"/>
      <c r="AC66" s="89"/>
      <c r="AD66" s="89"/>
      <c r="AE66" s="89"/>
      <c r="AF66" s="89"/>
      <c r="AG66" s="89"/>
      <c r="AH66" s="89"/>
      <c r="AI66" s="89"/>
      <c r="AJ66" s="89"/>
      <c r="AK66" s="89"/>
      <c r="AL66" s="89"/>
      <c r="AM66" s="89"/>
      <c r="AN66" s="89"/>
      <c r="AO66" s="89"/>
      <c r="AP66" s="90"/>
    </row>
    <row r="67" spans="2:42" x14ac:dyDescent="0.25">
      <c r="B67" s="68">
        <f t="shared" si="7"/>
        <v>2012</v>
      </c>
      <c r="C67" s="86">
        <f>SUM($C11:C11)</f>
        <v>43</v>
      </c>
      <c r="D67" s="87">
        <f>SUM($C11:D11)</f>
        <v>103</v>
      </c>
      <c r="E67" s="87">
        <f>SUM($C11:E11)</f>
        <v>162</v>
      </c>
      <c r="F67" s="87">
        <f>SUM($C11:F11)</f>
        <v>239</v>
      </c>
      <c r="G67" s="87">
        <f>SUM($C11:G11)</f>
        <v>286</v>
      </c>
      <c r="H67" s="87">
        <f>SUM($C11:H11)</f>
        <v>349</v>
      </c>
      <c r="I67" s="87">
        <f>SUM($C11:I11)</f>
        <v>379</v>
      </c>
      <c r="J67" s="87">
        <f>SUM($C11:J11)</f>
        <v>451</v>
      </c>
      <c r="K67" s="87">
        <f>SUM($C11:K11)</f>
        <v>471</v>
      </c>
      <c r="L67" s="87">
        <f>SUM($C11:L11)</f>
        <v>489</v>
      </c>
      <c r="M67" s="87">
        <f>SUM($C11:M11)</f>
        <v>521</v>
      </c>
      <c r="N67" s="87">
        <f>SUM($C11:N11)</f>
        <v>564</v>
      </c>
      <c r="O67" s="87">
        <f>SUM($C11:O11)</f>
        <v>589</v>
      </c>
      <c r="P67" s="87">
        <f>SUM($C11:P11)</f>
        <v>616</v>
      </c>
      <c r="Q67" s="87">
        <f>SUM($C11:Q11)</f>
        <v>628</v>
      </c>
      <c r="R67" s="87">
        <f>SUM($C11:R11)</f>
        <v>666</v>
      </c>
      <c r="S67" s="87">
        <f>SUM($C11:S11)</f>
        <v>684</v>
      </c>
      <c r="T67" s="87">
        <f>SUM($C11:T11)</f>
        <v>691</v>
      </c>
      <c r="U67" s="87">
        <f>SUM($C11:U11)</f>
        <v>706</v>
      </c>
      <c r="V67" s="87">
        <f>SUM($C11:V11)</f>
        <v>715</v>
      </c>
      <c r="W67" s="89"/>
      <c r="X67" s="89"/>
      <c r="Y67" s="89"/>
      <c r="Z67" s="89"/>
      <c r="AA67" s="89"/>
      <c r="AB67" s="89"/>
      <c r="AC67" s="89"/>
      <c r="AD67" s="89"/>
      <c r="AE67" s="89"/>
      <c r="AF67" s="89"/>
      <c r="AG67" s="89"/>
      <c r="AH67" s="89"/>
      <c r="AI67" s="89"/>
      <c r="AJ67" s="89"/>
      <c r="AK67" s="89"/>
      <c r="AL67" s="89"/>
      <c r="AM67" s="89"/>
      <c r="AN67" s="89"/>
      <c r="AO67" s="89"/>
      <c r="AP67" s="90"/>
    </row>
    <row r="68" spans="2:42" x14ac:dyDescent="0.25">
      <c r="B68" s="68">
        <f t="shared" si="7"/>
        <v>2013</v>
      </c>
      <c r="C68" s="86">
        <f>SUM($C12:C12)</f>
        <v>43</v>
      </c>
      <c r="D68" s="87">
        <f>SUM($C12:D12)</f>
        <v>97</v>
      </c>
      <c r="E68" s="87">
        <f>SUM($C12:E12)</f>
        <v>156</v>
      </c>
      <c r="F68" s="87">
        <f>SUM($C12:F12)</f>
        <v>220</v>
      </c>
      <c r="G68" s="87">
        <f>SUM($C12:G12)</f>
        <v>268</v>
      </c>
      <c r="H68" s="87">
        <f>SUM($C12:H12)</f>
        <v>301</v>
      </c>
      <c r="I68" s="87">
        <f>SUM($C12:I12)</f>
        <v>339</v>
      </c>
      <c r="J68" s="87">
        <f>SUM($C12:J12)</f>
        <v>404</v>
      </c>
      <c r="K68" s="87">
        <f>SUM($C12:K12)</f>
        <v>457</v>
      </c>
      <c r="L68" s="87">
        <f>SUM($C12:L12)</f>
        <v>507</v>
      </c>
      <c r="M68" s="87">
        <f>SUM($C12:M12)</f>
        <v>541</v>
      </c>
      <c r="N68" s="87">
        <f>SUM($C12:N12)</f>
        <v>594</v>
      </c>
      <c r="O68" s="87">
        <f>SUM($C12:O12)</f>
        <v>632</v>
      </c>
      <c r="P68" s="87">
        <f>SUM($C12:P12)</f>
        <v>661</v>
      </c>
      <c r="Q68" s="87">
        <f>SUM($C12:Q12)</f>
        <v>686</v>
      </c>
      <c r="R68" s="87">
        <f>SUM($C12:R12)</f>
        <v>714</v>
      </c>
      <c r="S68" s="89"/>
      <c r="T68" s="89"/>
      <c r="U68" s="89"/>
      <c r="V68" s="89"/>
      <c r="W68" s="89"/>
      <c r="X68" s="89"/>
      <c r="Y68" s="89"/>
      <c r="Z68" s="89"/>
      <c r="AA68" s="89"/>
      <c r="AB68" s="89"/>
      <c r="AC68" s="89"/>
      <c r="AD68" s="89"/>
      <c r="AE68" s="89"/>
      <c r="AF68" s="89"/>
      <c r="AG68" s="89"/>
      <c r="AH68" s="89"/>
      <c r="AI68" s="89"/>
      <c r="AJ68" s="89"/>
      <c r="AK68" s="89"/>
      <c r="AL68" s="89"/>
      <c r="AM68" s="89"/>
      <c r="AN68" s="89"/>
      <c r="AO68" s="89"/>
      <c r="AP68" s="90"/>
    </row>
    <row r="69" spans="2:42" x14ac:dyDescent="0.25">
      <c r="B69" s="68">
        <f t="shared" si="7"/>
        <v>2014</v>
      </c>
      <c r="C69" s="86">
        <f>SUM($C13:C13)</f>
        <v>47</v>
      </c>
      <c r="D69" s="87">
        <f>SUM($C13:D13)</f>
        <v>77</v>
      </c>
      <c r="E69" s="87">
        <f>SUM($C13:E13)</f>
        <v>144</v>
      </c>
      <c r="F69" s="87">
        <f>SUM($C13:F13)</f>
        <v>224</v>
      </c>
      <c r="G69" s="87">
        <f>SUM($C13:G13)</f>
        <v>288</v>
      </c>
      <c r="H69" s="87">
        <f>SUM($C13:H13)</f>
        <v>338</v>
      </c>
      <c r="I69" s="87">
        <f>SUM($C13:I13)</f>
        <v>392</v>
      </c>
      <c r="J69" s="87">
        <f>SUM($C13:J13)</f>
        <v>487</v>
      </c>
      <c r="K69" s="87">
        <f>SUM($C13:K13)</f>
        <v>558</v>
      </c>
      <c r="L69" s="87">
        <f>SUM($C13:L13)</f>
        <v>594</v>
      </c>
      <c r="M69" s="87">
        <f>SUM($C13:M13)</f>
        <v>641</v>
      </c>
      <c r="N69" s="87">
        <f>SUM($C13:N13)</f>
        <v>666</v>
      </c>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90"/>
    </row>
    <row r="70" spans="2:42" x14ac:dyDescent="0.25">
      <c r="B70" s="68">
        <f t="shared" si="7"/>
        <v>2015</v>
      </c>
      <c r="C70" s="86">
        <f>SUM($C14:C14)</f>
        <v>33</v>
      </c>
      <c r="D70" s="87">
        <f>SUM($C14:D14)</f>
        <v>82</v>
      </c>
      <c r="E70" s="87">
        <f>SUM($C14:E14)</f>
        <v>127</v>
      </c>
      <c r="F70" s="87">
        <f>SUM($C14:F14)</f>
        <v>205</v>
      </c>
      <c r="G70" s="87">
        <f>SUM($C14:G14)</f>
        <v>264</v>
      </c>
      <c r="H70" s="87">
        <f>SUM($C14:H14)</f>
        <v>335</v>
      </c>
      <c r="I70" s="87">
        <f>SUM($C14:I14)</f>
        <v>411</v>
      </c>
      <c r="J70" s="87">
        <f>SUM($C14:J14)</f>
        <v>489</v>
      </c>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90"/>
    </row>
    <row r="71" spans="2:42" x14ac:dyDescent="0.25">
      <c r="B71" s="69">
        <f t="shared" si="7"/>
        <v>2016</v>
      </c>
      <c r="C71" s="91">
        <f>SUM($C15:C15)</f>
        <v>33</v>
      </c>
      <c r="D71" s="92">
        <f>SUM($C15:D15)</f>
        <v>83</v>
      </c>
      <c r="E71" s="92">
        <f>SUM($C15:E15)</f>
        <v>119</v>
      </c>
      <c r="F71" s="92">
        <f>SUM($C15:F15)</f>
        <v>184</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4"/>
    </row>
    <row r="72" spans="2:42" x14ac:dyDescent="0.25"/>
    <row r="73" spans="2:42" x14ac:dyDescent="0.25"/>
    <row r="74" spans="2:42" x14ac:dyDescent="0.25">
      <c r="B74" s="73"/>
      <c r="C74" s="238" t="s">
        <v>139</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40"/>
    </row>
    <row r="75" spans="2:42" x14ac:dyDescent="0.25">
      <c r="B75" s="74" t="s">
        <v>0</v>
      </c>
      <c r="C75" s="74" t="s">
        <v>69</v>
      </c>
      <c r="D75" s="63" t="s">
        <v>70</v>
      </c>
      <c r="E75" s="63" t="s">
        <v>71</v>
      </c>
      <c r="F75" s="63" t="s">
        <v>72</v>
      </c>
      <c r="G75" s="63" t="s">
        <v>73</v>
      </c>
      <c r="H75" s="63" t="s">
        <v>74</v>
      </c>
      <c r="I75" s="63" t="s">
        <v>75</v>
      </c>
      <c r="J75" s="63" t="s">
        <v>76</v>
      </c>
      <c r="K75" s="63" t="s">
        <v>77</v>
      </c>
      <c r="L75" s="63" t="s">
        <v>78</v>
      </c>
      <c r="M75" s="63" t="s">
        <v>79</v>
      </c>
      <c r="N75" s="63" t="s">
        <v>80</v>
      </c>
      <c r="O75" s="63" t="s">
        <v>81</v>
      </c>
      <c r="P75" s="63" t="s">
        <v>82</v>
      </c>
      <c r="Q75" s="63" t="s">
        <v>83</v>
      </c>
      <c r="R75" s="63" t="s">
        <v>84</v>
      </c>
      <c r="S75" s="63" t="s">
        <v>85</v>
      </c>
      <c r="T75" s="63" t="s">
        <v>86</v>
      </c>
      <c r="U75" s="63" t="s">
        <v>87</v>
      </c>
      <c r="V75" s="63" t="s">
        <v>88</v>
      </c>
      <c r="W75" s="63" t="s">
        <v>89</v>
      </c>
      <c r="X75" s="63" t="s">
        <v>90</v>
      </c>
      <c r="Y75" s="63" t="s">
        <v>91</v>
      </c>
      <c r="Z75" s="63" t="s">
        <v>92</v>
      </c>
      <c r="AA75" s="63" t="s">
        <v>93</v>
      </c>
      <c r="AB75" s="63" t="s">
        <v>94</v>
      </c>
      <c r="AC75" s="63" t="s">
        <v>95</v>
      </c>
      <c r="AD75" s="63" t="s">
        <v>96</v>
      </c>
      <c r="AE75" s="63" t="s">
        <v>97</v>
      </c>
      <c r="AF75" s="63" t="s">
        <v>98</v>
      </c>
      <c r="AG75" s="63" t="s">
        <v>99</v>
      </c>
      <c r="AH75" s="63" t="s">
        <v>100</v>
      </c>
      <c r="AI75" s="63" t="s">
        <v>101</v>
      </c>
      <c r="AJ75" s="63" t="s">
        <v>102</v>
      </c>
      <c r="AK75" s="63" t="s">
        <v>103</v>
      </c>
      <c r="AL75" s="63" t="s">
        <v>104</v>
      </c>
      <c r="AM75" s="63" t="s">
        <v>105</v>
      </c>
      <c r="AN75" s="63" t="s">
        <v>106</v>
      </c>
      <c r="AO75" s="63" t="s">
        <v>107</v>
      </c>
      <c r="AP75" s="65" t="s">
        <v>108</v>
      </c>
    </row>
    <row r="76" spans="2:42" x14ac:dyDescent="0.25">
      <c r="B76" s="84">
        <f>B62</f>
        <v>2007</v>
      </c>
      <c r="C76" s="86">
        <f>SUM($C27:C27)</f>
        <v>0</v>
      </c>
      <c r="D76" s="87">
        <f>SUM($C27:D27)</f>
        <v>4</v>
      </c>
      <c r="E76" s="87">
        <f>SUM($C27:E27)</f>
        <v>20</v>
      </c>
      <c r="F76" s="87">
        <f>SUM($C27:F27)</f>
        <v>55</v>
      </c>
      <c r="G76" s="87">
        <f>SUM($C27:G27)</f>
        <v>113</v>
      </c>
      <c r="H76" s="87">
        <f>SUM($C27:H27)</f>
        <v>198</v>
      </c>
      <c r="I76" s="87">
        <f>SUM($C27:I27)</f>
        <v>290</v>
      </c>
      <c r="J76" s="87">
        <f>SUM($C27:J27)</f>
        <v>386</v>
      </c>
      <c r="K76" s="87">
        <f>SUM($C27:K27)</f>
        <v>490</v>
      </c>
      <c r="L76" s="87">
        <f>SUM($C27:L27)</f>
        <v>562</v>
      </c>
      <c r="M76" s="87">
        <f>SUM($C27:M27)</f>
        <v>654</v>
      </c>
      <c r="N76" s="87">
        <f>SUM($C27:N27)</f>
        <v>728</v>
      </c>
      <c r="O76" s="87">
        <f>SUM($C27:O27)</f>
        <v>798</v>
      </c>
      <c r="P76" s="87">
        <f>SUM($C27:P27)</f>
        <v>862</v>
      </c>
      <c r="Q76" s="87">
        <f>SUM($C27:Q27)</f>
        <v>931</v>
      </c>
      <c r="R76" s="87">
        <f>SUM($C27:R27)</f>
        <v>986</v>
      </c>
      <c r="S76" s="87">
        <f>SUM($C27:S27)</f>
        <v>1033</v>
      </c>
      <c r="T76" s="87">
        <f>SUM($C27:T27)</f>
        <v>1064</v>
      </c>
      <c r="U76" s="87">
        <f>SUM($C27:U27)</f>
        <v>1086</v>
      </c>
      <c r="V76" s="87">
        <f>SUM($C27:V27)</f>
        <v>1124</v>
      </c>
      <c r="W76" s="87">
        <f>SUM($C27:W27)</f>
        <v>1149</v>
      </c>
      <c r="X76" s="87">
        <f>SUM($C27:X27)</f>
        <v>1164</v>
      </c>
      <c r="Y76" s="87">
        <f>SUM($C27:Y27)</f>
        <v>1179</v>
      </c>
      <c r="Z76" s="87">
        <f>SUM($C27:Z27)</f>
        <v>1228</v>
      </c>
      <c r="AA76" s="87">
        <f>SUM($C27:AA27)</f>
        <v>1245</v>
      </c>
      <c r="AB76" s="87">
        <f>SUM($C27:AB27)</f>
        <v>1255</v>
      </c>
      <c r="AC76" s="87">
        <f>SUM($C27:AC27)</f>
        <v>1265</v>
      </c>
      <c r="AD76" s="87">
        <f>SUM($C27:AD27)</f>
        <v>1291</v>
      </c>
      <c r="AE76" s="87">
        <f>SUM($C27:AE27)</f>
        <v>1298</v>
      </c>
      <c r="AF76" s="87">
        <f>SUM($C27:AF27)</f>
        <v>1305</v>
      </c>
      <c r="AG76" s="87">
        <f>SUM($C27:AG27)</f>
        <v>1312</v>
      </c>
      <c r="AH76" s="87">
        <f>SUM($C27:AH27)</f>
        <v>1325</v>
      </c>
      <c r="AI76" s="87">
        <f>SUM($C27:AI27)</f>
        <v>1331</v>
      </c>
      <c r="AJ76" s="87">
        <f>SUM($C27:AJ27)</f>
        <v>1337</v>
      </c>
      <c r="AK76" s="87">
        <f>SUM($C27:AK27)</f>
        <v>1347</v>
      </c>
      <c r="AL76" s="87">
        <f>SUM($C27:AL27)</f>
        <v>1357</v>
      </c>
      <c r="AM76" s="87">
        <f>SUM($C27:AM27)</f>
        <v>1364</v>
      </c>
      <c r="AN76" s="87">
        <f>SUM($C27:AN27)</f>
        <v>1367</v>
      </c>
      <c r="AO76" s="87">
        <f>SUM($C27:AO27)</f>
        <v>1369</v>
      </c>
      <c r="AP76" s="88">
        <f>SUM($C27:AP27)</f>
        <v>1374</v>
      </c>
    </row>
    <row r="77" spans="2:42" x14ac:dyDescent="0.25">
      <c r="B77" s="68">
        <f>B76+1</f>
        <v>2008</v>
      </c>
      <c r="C77" s="86">
        <f>SUM($C28:C28)</f>
        <v>6</v>
      </c>
      <c r="D77" s="87">
        <f>SUM($C28:D28)</f>
        <v>19</v>
      </c>
      <c r="E77" s="87">
        <f>SUM($C28:E28)</f>
        <v>47</v>
      </c>
      <c r="F77" s="87">
        <f>SUM($C28:F28)</f>
        <v>102</v>
      </c>
      <c r="G77" s="87">
        <f>SUM($C28:G28)</f>
        <v>169</v>
      </c>
      <c r="H77" s="87">
        <f>SUM($C28:H28)</f>
        <v>266</v>
      </c>
      <c r="I77" s="87">
        <f>SUM($C28:I28)</f>
        <v>380</v>
      </c>
      <c r="J77" s="87">
        <f>SUM($C28:J28)</f>
        <v>494</v>
      </c>
      <c r="K77" s="87">
        <f>SUM($C28:K28)</f>
        <v>621</v>
      </c>
      <c r="L77" s="87">
        <f>SUM($C28:L28)</f>
        <v>737</v>
      </c>
      <c r="M77" s="87">
        <f>SUM($C28:M28)</f>
        <v>832</v>
      </c>
      <c r="N77" s="87">
        <f>SUM($C28:N28)</f>
        <v>942</v>
      </c>
      <c r="O77" s="87">
        <f>SUM($C28:O28)</f>
        <v>1039</v>
      </c>
      <c r="P77" s="87">
        <f>SUM($C28:P28)</f>
        <v>1114</v>
      </c>
      <c r="Q77" s="87">
        <f>SUM($C28:Q28)</f>
        <v>1184</v>
      </c>
      <c r="R77" s="87">
        <f>SUM($C28:R28)</f>
        <v>1240</v>
      </c>
      <c r="S77" s="87">
        <f>SUM($C28:S28)</f>
        <v>1286</v>
      </c>
      <c r="T77" s="87">
        <f>SUM($C28:T28)</f>
        <v>1322</v>
      </c>
      <c r="U77" s="87">
        <f>SUM($C28:U28)</f>
        <v>1362</v>
      </c>
      <c r="V77" s="87">
        <f>SUM($C28:V28)</f>
        <v>1424</v>
      </c>
      <c r="W77" s="87">
        <f>SUM($C28:W28)</f>
        <v>1448</v>
      </c>
      <c r="X77" s="87">
        <f>SUM($C28:X28)</f>
        <v>1466</v>
      </c>
      <c r="Y77" s="87">
        <f>SUM($C28:Y28)</f>
        <v>1468</v>
      </c>
      <c r="Z77" s="87">
        <f>SUM($C28:Z28)</f>
        <v>1509</v>
      </c>
      <c r="AA77" s="87">
        <f>SUM($C28:AA28)</f>
        <v>1529</v>
      </c>
      <c r="AB77" s="87">
        <f>SUM($C28:AB28)</f>
        <v>1536</v>
      </c>
      <c r="AC77" s="87">
        <f>SUM($C28:AC28)</f>
        <v>1544</v>
      </c>
      <c r="AD77" s="87">
        <f>SUM($C28:AD28)</f>
        <v>1567</v>
      </c>
      <c r="AE77" s="87">
        <f>SUM($C28:AE28)</f>
        <v>1587</v>
      </c>
      <c r="AF77" s="87">
        <f>SUM($C28:AF28)</f>
        <v>1599</v>
      </c>
      <c r="AG77" s="87">
        <f>SUM($C28:AG28)</f>
        <v>1614</v>
      </c>
      <c r="AH77" s="87">
        <f>SUM($C28:AH28)</f>
        <v>1632</v>
      </c>
      <c r="AI77" s="87">
        <f>SUM($C28:AI28)</f>
        <v>1648</v>
      </c>
      <c r="AJ77" s="87">
        <f>SUM($C28:AJ28)</f>
        <v>1656</v>
      </c>
      <c r="AK77" s="87">
        <f>SUM($C28:AK28)</f>
        <v>1660</v>
      </c>
      <c r="AL77" s="87">
        <f>SUM($C28:AL28)</f>
        <v>1672</v>
      </c>
      <c r="AM77" s="89"/>
      <c r="AN77" s="89"/>
      <c r="AO77" s="89"/>
      <c r="AP77" s="90"/>
    </row>
    <row r="78" spans="2:42" x14ac:dyDescent="0.25">
      <c r="B78" s="68">
        <f t="shared" ref="B78:B85" si="8">B77+1</f>
        <v>2009</v>
      </c>
      <c r="C78" s="86">
        <f>SUM($C29:C29)</f>
        <v>2</v>
      </c>
      <c r="D78" s="87">
        <f>SUM($C29:D29)</f>
        <v>12</v>
      </c>
      <c r="E78" s="87">
        <f>SUM($C29:E29)</f>
        <v>58</v>
      </c>
      <c r="F78" s="87">
        <f>SUM($C29:F29)</f>
        <v>115</v>
      </c>
      <c r="G78" s="87">
        <f>SUM($C29:G29)</f>
        <v>182</v>
      </c>
      <c r="H78" s="87">
        <f>SUM($C29:H29)</f>
        <v>259</v>
      </c>
      <c r="I78" s="87">
        <f>SUM($C29:I29)</f>
        <v>376</v>
      </c>
      <c r="J78" s="87">
        <f>SUM($C29:J29)</f>
        <v>496</v>
      </c>
      <c r="K78" s="87">
        <f>SUM($C29:K29)</f>
        <v>608</v>
      </c>
      <c r="L78" s="87">
        <f>SUM($C29:L29)</f>
        <v>707</v>
      </c>
      <c r="M78" s="87">
        <f>SUM($C29:M29)</f>
        <v>816</v>
      </c>
      <c r="N78" s="87">
        <f>SUM($C29:N29)</f>
        <v>918</v>
      </c>
      <c r="O78" s="87">
        <f>SUM($C29:O29)</f>
        <v>1001</v>
      </c>
      <c r="P78" s="87">
        <f>SUM($C29:P29)</f>
        <v>1087</v>
      </c>
      <c r="Q78" s="87">
        <f>SUM($C29:Q29)</f>
        <v>1154</v>
      </c>
      <c r="R78" s="87">
        <f>SUM($C29:R29)</f>
        <v>1250</v>
      </c>
      <c r="S78" s="87">
        <f>SUM($C29:S29)</f>
        <v>1294</v>
      </c>
      <c r="T78" s="87">
        <f>SUM($C29:T29)</f>
        <v>1338</v>
      </c>
      <c r="U78" s="87">
        <f>SUM($C29:U29)</f>
        <v>1364</v>
      </c>
      <c r="V78" s="87">
        <f>SUM($C29:V29)</f>
        <v>1421</v>
      </c>
      <c r="W78" s="87">
        <f>SUM($C29:W29)</f>
        <v>1450</v>
      </c>
      <c r="X78" s="87">
        <f>SUM($C29:X29)</f>
        <v>1474</v>
      </c>
      <c r="Y78" s="87">
        <f>SUM($C29:Y29)</f>
        <v>1489</v>
      </c>
      <c r="Z78" s="87">
        <f>SUM($C29:Z29)</f>
        <v>1524</v>
      </c>
      <c r="AA78" s="87">
        <f>SUM($C29:AA29)</f>
        <v>1545</v>
      </c>
      <c r="AB78" s="87">
        <f>SUM($C29:AB29)</f>
        <v>1565</v>
      </c>
      <c r="AC78" s="87">
        <f>SUM($C29:AC29)</f>
        <v>1589</v>
      </c>
      <c r="AD78" s="87">
        <f>SUM($C29:AD29)</f>
        <v>1628</v>
      </c>
      <c r="AE78" s="87">
        <f>SUM($C29:AE29)</f>
        <v>1653</v>
      </c>
      <c r="AF78" s="87">
        <f>SUM($C29:AF29)</f>
        <v>1676</v>
      </c>
      <c r="AG78" s="87">
        <f>SUM($C29:AG29)</f>
        <v>1681</v>
      </c>
      <c r="AH78" s="87">
        <f>SUM($C29:AH29)</f>
        <v>1697</v>
      </c>
      <c r="AI78" s="89"/>
      <c r="AJ78" s="89"/>
      <c r="AK78" s="89"/>
      <c r="AL78" s="89"/>
      <c r="AM78" s="89"/>
      <c r="AN78" s="89"/>
      <c r="AO78" s="89"/>
      <c r="AP78" s="90"/>
    </row>
    <row r="79" spans="2:42" x14ac:dyDescent="0.25">
      <c r="B79" s="68">
        <f t="shared" si="8"/>
        <v>2010</v>
      </c>
      <c r="C79" s="86">
        <f>SUM($C30:C30)</f>
        <v>3</v>
      </c>
      <c r="D79" s="87">
        <f>SUM($C30:D30)</f>
        <v>20</v>
      </c>
      <c r="E79" s="87">
        <f>SUM($C30:E30)</f>
        <v>67</v>
      </c>
      <c r="F79" s="87">
        <f>SUM($C30:F30)</f>
        <v>130</v>
      </c>
      <c r="G79" s="87">
        <f>SUM($C30:G30)</f>
        <v>210</v>
      </c>
      <c r="H79" s="87">
        <f>SUM($C30:H30)</f>
        <v>318</v>
      </c>
      <c r="I79" s="87">
        <f>SUM($C30:I30)</f>
        <v>436</v>
      </c>
      <c r="J79" s="87">
        <f>SUM($C30:J30)</f>
        <v>577</v>
      </c>
      <c r="K79" s="87">
        <f>SUM($C30:K30)</f>
        <v>689</v>
      </c>
      <c r="L79" s="87">
        <f>SUM($C30:L30)</f>
        <v>806</v>
      </c>
      <c r="M79" s="87">
        <f>SUM($C30:M30)</f>
        <v>903</v>
      </c>
      <c r="N79" s="87">
        <f>SUM($C30:N30)</f>
        <v>1006</v>
      </c>
      <c r="O79" s="87">
        <f>SUM($C30:O30)</f>
        <v>1087</v>
      </c>
      <c r="P79" s="87">
        <f>SUM($C30:P30)</f>
        <v>1161</v>
      </c>
      <c r="Q79" s="87">
        <f>SUM($C30:Q30)</f>
        <v>1219</v>
      </c>
      <c r="R79" s="87">
        <f>SUM($C30:R30)</f>
        <v>1325</v>
      </c>
      <c r="S79" s="87">
        <f>SUM($C30:S30)</f>
        <v>1379</v>
      </c>
      <c r="T79" s="87">
        <f>SUM($C30:T30)</f>
        <v>1408</v>
      </c>
      <c r="U79" s="87">
        <f>SUM($C30:U30)</f>
        <v>1437</v>
      </c>
      <c r="V79" s="87">
        <f>SUM($C30:V30)</f>
        <v>1503</v>
      </c>
      <c r="W79" s="87">
        <f>SUM($C30:W30)</f>
        <v>1517</v>
      </c>
      <c r="X79" s="87">
        <f>SUM($C30:X30)</f>
        <v>1545</v>
      </c>
      <c r="Y79" s="87">
        <f>SUM($C30:Y30)</f>
        <v>1581</v>
      </c>
      <c r="Z79" s="87">
        <f>SUM($C30:Z30)</f>
        <v>1626</v>
      </c>
      <c r="AA79" s="87">
        <f>SUM($C30:AA30)</f>
        <v>1659</v>
      </c>
      <c r="AB79" s="87">
        <f>SUM($C30:AB30)</f>
        <v>1681</v>
      </c>
      <c r="AC79" s="87">
        <f>SUM($C30:AC30)</f>
        <v>1697</v>
      </c>
      <c r="AD79" s="87">
        <f>SUM($C30:AD30)</f>
        <v>1722</v>
      </c>
      <c r="AE79" s="89"/>
      <c r="AF79" s="89"/>
      <c r="AG79" s="89"/>
      <c r="AH79" s="89"/>
      <c r="AI79" s="89"/>
      <c r="AJ79" s="89"/>
      <c r="AK79" s="89"/>
      <c r="AL79" s="89"/>
      <c r="AM79" s="89"/>
      <c r="AN79" s="89"/>
      <c r="AO79" s="89"/>
      <c r="AP79" s="90"/>
    </row>
    <row r="80" spans="2:42" x14ac:dyDescent="0.25">
      <c r="B80" s="68">
        <f t="shared" si="8"/>
        <v>2011</v>
      </c>
      <c r="C80" s="86">
        <f>SUM($C31:C31)</f>
        <v>9</v>
      </c>
      <c r="D80" s="87">
        <f>SUM($C31:D31)</f>
        <v>23</v>
      </c>
      <c r="E80" s="87">
        <f>SUM($C31:E31)</f>
        <v>78</v>
      </c>
      <c r="F80" s="87">
        <f>SUM($C31:F31)</f>
        <v>146</v>
      </c>
      <c r="G80" s="87">
        <f>SUM($C31:G31)</f>
        <v>223</v>
      </c>
      <c r="H80" s="87">
        <f>SUM($C31:H31)</f>
        <v>344</v>
      </c>
      <c r="I80" s="87">
        <f>SUM($C31:I31)</f>
        <v>459</v>
      </c>
      <c r="J80" s="87">
        <f>SUM($C31:J31)</f>
        <v>600</v>
      </c>
      <c r="K80" s="87">
        <f>SUM($C31:K31)</f>
        <v>724</v>
      </c>
      <c r="L80" s="87">
        <f>SUM($C31:L31)</f>
        <v>812</v>
      </c>
      <c r="M80" s="87">
        <f>SUM($C31:M31)</f>
        <v>896</v>
      </c>
      <c r="N80" s="87">
        <f>SUM($C31:N31)</f>
        <v>1048</v>
      </c>
      <c r="O80" s="87">
        <f>SUM($C31:O31)</f>
        <v>1135</v>
      </c>
      <c r="P80" s="87">
        <f>SUM($C31:P31)</f>
        <v>1214</v>
      </c>
      <c r="Q80" s="87">
        <f>SUM($C31:Q31)</f>
        <v>1293</v>
      </c>
      <c r="R80" s="87">
        <f>SUM($C31:R31)</f>
        <v>1417</v>
      </c>
      <c r="S80" s="87">
        <f>SUM($C31:S31)</f>
        <v>1489</v>
      </c>
      <c r="T80" s="87">
        <f>SUM($C31:T31)</f>
        <v>1550</v>
      </c>
      <c r="U80" s="87">
        <f>SUM($C31:U31)</f>
        <v>1603</v>
      </c>
      <c r="V80" s="87">
        <f>SUM($C31:V31)</f>
        <v>1687</v>
      </c>
      <c r="W80" s="87">
        <f>SUM($C31:W31)</f>
        <v>1740</v>
      </c>
      <c r="X80" s="87">
        <f>SUM($C31:X31)</f>
        <v>1778</v>
      </c>
      <c r="Y80" s="87">
        <f>SUM($C31:Y31)</f>
        <v>1823</v>
      </c>
      <c r="Z80" s="87">
        <f>SUM($C31:Z31)</f>
        <v>1851</v>
      </c>
      <c r="AA80" s="89"/>
      <c r="AB80" s="89"/>
      <c r="AC80" s="89"/>
      <c r="AD80" s="89"/>
      <c r="AE80" s="89"/>
      <c r="AF80" s="89"/>
      <c r="AG80" s="89"/>
      <c r="AH80" s="89"/>
      <c r="AI80" s="89"/>
      <c r="AJ80" s="89"/>
      <c r="AK80" s="89"/>
      <c r="AL80" s="89"/>
      <c r="AM80" s="89"/>
      <c r="AN80" s="89"/>
      <c r="AO80" s="89"/>
      <c r="AP80" s="90"/>
    </row>
    <row r="81" spans="2:42" x14ac:dyDescent="0.25">
      <c r="B81" s="68">
        <f t="shared" si="8"/>
        <v>2012</v>
      </c>
      <c r="C81" s="86">
        <f>SUM($C32:C32)</f>
        <v>4</v>
      </c>
      <c r="D81" s="87">
        <f>SUM($C32:D32)</f>
        <v>15</v>
      </c>
      <c r="E81" s="87">
        <f>SUM($C32:E32)</f>
        <v>46</v>
      </c>
      <c r="F81" s="87">
        <f>SUM($C32:F32)</f>
        <v>104</v>
      </c>
      <c r="G81" s="87">
        <f>SUM($C32:G32)</f>
        <v>177</v>
      </c>
      <c r="H81" s="87">
        <f>SUM($C32:H32)</f>
        <v>270</v>
      </c>
      <c r="I81" s="87">
        <f>SUM($C32:I32)</f>
        <v>367</v>
      </c>
      <c r="J81" s="87">
        <f>SUM($C32:J32)</f>
        <v>516</v>
      </c>
      <c r="K81" s="87">
        <f>SUM($C32:K32)</f>
        <v>640</v>
      </c>
      <c r="L81" s="87">
        <f>SUM($C32:L32)</f>
        <v>739</v>
      </c>
      <c r="M81" s="87">
        <f>SUM($C32:M32)</f>
        <v>836</v>
      </c>
      <c r="N81" s="87">
        <f>SUM($C32:N32)</f>
        <v>969</v>
      </c>
      <c r="O81" s="87">
        <f>SUM($C32:O32)</f>
        <v>1079</v>
      </c>
      <c r="P81" s="87">
        <f>SUM($C32:P32)</f>
        <v>1183</v>
      </c>
      <c r="Q81" s="87">
        <f>SUM($C32:Q32)</f>
        <v>1285</v>
      </c>
      <c r="R81" s="87">
        <f>SUM($C32:R32)</f>
        <v>1390</v>
      </c>
      <c r="S81" s="87">
        <f>SUM($C32:S32)</f>
        <v>1469</v>
      </c>
      <c r="T81" s="87">
        <f>SUM($C32:T32)</f>
        <v>1530</v>
      </c>
      <c r="U81" s="87">
        <f>SUM($C32:U32)</f>
        <v>1569</v>
      </c>
      <c r="V81" s="87">
        <f>SUM($C32:V32)</f>
        <v>1632</v>
      </c>
      <c r="W81" s="89"/>
      <c r="X81" s="89"/>
      <c r="Y81" s="89"/>
      <c r="Z81" s="89"/>
      <c r="AA81" s="89"/>
      <c r="AB81" s="89"/>
      <c r="AC81" s="89"/>
      <c r="AD81" s="89"/>
      <c r="AE81" s="89"/>
      <c r="AF81" s="89"/>
      <c r="AG81" s="89"/>
      <c r="AH81" s="89"/>
      <c r="AI81" s="89"/>
      <c r="AJ81" s="89"/>
      <c r="AK81" s="89"/>
      <c r="AL81" s="89"/>
      <c r="AM81" s="89"/>
      <c r="AN81" s="89"/>
      <c r="AO81" s="89"/>
      <c r="AP81" s="90"/>
    </row>
    <row r="82" spans="2:42" x14ac:dyDescent="0.25">
      <c r="B82" s="68">
        <f t="shared" si="8"/>
        <v>2013</v>
      </c>
      <c r="C82" s="86">
        <f>SUM($C33:C33)</f>
        <v>11</v>
      </c>
      <c r="D82" s="87">
        <f>SUM($C33:D33)</f>
        <v>19</v>
      </c>
      <c r="E82" s="87">
        <f>SUM($C33:E33)</f>
        <v>43</v>
      </c>
      <c r="F82" s="87">
        <f>SUM($C33:F33)</f>
        <v>103</v>
      </c>
      <c r="G82" s="87">
        <f>SUM($C33:G33)</f>
        <v>174</v>
      </c>
      <c r="H82" s="87">
        <f>SUM($C33:H33)</f>
        <v>267</v>
      </c>
      <c r="I82" s="87">
        <f>SUM($C33:I33)</f>
        <v>380</v>
      </c>
      <c r="J82" s="87">
        <f>SUM($C33:J33)</f>
        <v>513</v>
      </c>
      <c r="K82" s="87">
        <f>SUM($C33:K33)</f>
        <v>618</v>
      </c>
      <c r="L82" s="87">
        <f>SUM($C33:L33)</f>
        <v>748</v>
      </c>
      <c r="M82" s="87">
        <f>SUM($C33:M33)</f>
        <v>876</v>
      </c>
      <c r="N82" s="87">
        <f>SUM($C33:N33)</f>
        <v>1040</v>
      </c>
      <c r="O82" s="87">
        <f>SUM($C33:O33)</f>
        <v>1161</v>
      </c>
      <c r="P82" s="87">
        <f>SUM($C33:P33)</f>
        <v>1259</v>
      </c>
      <c r="Q82" s="87">
        <f>SUM($C33:Q33)</f>
        <v>1333</v>
      </c>
      <c r="R82" s="87">
        <f>SUM($C33:R33)</f>
        <v>1427</v>
      </c>
      <c r="S82" s="89"/>
      <c r="T82" s="89"/>
      <c r="U82" s="89"/>
      <c r="V82" s="89"/>
      <c r="W82" s="89"/>
      <c r="X82" s="89"/>
      <c r="Y82" s="89"/>
      <c r="Z82" s="89"/>
      <c r="AA82" s="89"/>
      <c r="AB82" s="89"/>
      <c r="AC82" s="89"/>
      <c r="AD82" s="89"/>
      <c r="AE82" s="89"/>
      <c r="AF82" s="89"/>
      <c r="AG82" s="89"/>
      <c r="AH82" s="89"/>
      <c r="AI82" s="89"/>
      <c r="AJ82" s="89"/>
      <c r="AK82" s="89"/>
      <c r="AL82" s="89"/>
      <c r="AM82" s="89"/>
      <c r="AN82" s="89"/>
      <c r="AO82" s="89"/>
      <c r="AP82" s="90"/>
    </row>
    <row r="83" spans="2:42" x14ac:dyDescent="0.25">
      <c r="B83" s="68">
        <f t="shared" si="8"/>
        <v>2014</v>
      </c>
      <c r="C83" s="86">
        <f>SUM($C34:C34)</f>
        <v>7</v>
      </c>
      <c r="D83" s="87">
        <f>SUM($C34:D34)</f>
        <v>18</v>
      </c>
      <c r="E83" s="87">
        <f>SUM($C34:E34)</f>
        <v>50</v>
      </c>
      <c r="F83" s="87">
        <f>SUM($C34:F34)</f>
        <v>108</v>
      </c>
      <c r="G83" s="87">
        <f>SUM($C34:G34)</f>
        <v>182</v>
      </c>
      <c r="H83" s="87">
        <f>SUM($C34:H34)</f>
        <v>263</v>
      </c>
      <c r="I83" s="87">
        <f>SUM($C34:I34)</f>
        <v>389</v>
      </c>
      <c r="J83" s="87">
        <f>SUM($C34:J34)</f>
        <v>529</v>
      </c>
      <c r="K83" s="87">
        <f>SUM($C34:K34)</f>
        <v>679</v>
      </c>
      <c r="L83" s="87">
        <f>SUM($C34:L34)</f>
        <v>793</v>
      </c>
      <c r="M83" s="87">
        <f>SUM($C34:M34)</f>
        <v>883</v>
      </c>
      <c r="N83" s="87">
        <f>SUM($C34:N34)</f>
        <v>999</v>
      </c>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90"/>
    </row>
    <row r="84" spans="2:42" x14ac:dyDescent="0.25">
      <c r="B84" s="68">
        <f t="shared" si="8"/>
        <v>2015</v>
      </c>
      <c r="C84" s="86">
        <f>SUM($C35:C35)</f>
        <v>10</v>
      </c>
      <c r="D84" s="87">
        <f>SUM($C35:D35)</f>
        <v>27</v>
      </c>
      <c r="E84" s="87">
        <f>SUM($C35:E35)</f>
        <v>54</v>
      </c>
      <c r="F84" s="87">
        <f>SUM($C35:F35)</f>
        <v>103</v>
      </c>
      <c r="G84" s="87">
        <f>SUM($C35:G35)</f>
        <v>175</v>
      </c>
      <c r="H84" s="87">
        <f>SUM($C35:H35)</f>
        <v>275</v>
      </c>
      <c r="I84" s="87">
        <f>SUM($C35:I35)</f>
        <v>350</v>
      </c>
      <c r="J84" s="87">
        <f>SUM($C35:J35)</f>
        <v>458</v>
      </c>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90"/>
    </row>
    <row r="85" spans="2:42" x14ac:dyDescent="0.25">
      <c r="B85" s="69">
        <f t="shared" si="8"/>
        <v>2016</v>
      </c>
      <c r="C85" s="91">
        <f>SUM($C36:C36)</f>
        <v>6</v>
      </c>
      <c r="D85" s="92">
        <f>SUM($C36:D36)</f>
        <v>25</v>
      </c>
      <c r="E85" s="92">
        <f>SUM($C36:E36)</f>
        <v>46</v>
      </c>
      <c r="F85" s="92">
        <f>SUM($C36:F36)</f>
        <v>69</v>
      </c>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4"/>
    </row>
    <row r="86" spans="2:42" x14ac:dyDescent="0.25"/>
    <row r="87" spans="2:42" x14ac:dyDescent="0.25"/>
    <row r="88" spans="2:42" x14ac:dyDescent="0.25">
      <c r="B88" s="73"/>
      <c r="C88" s="238" t="s">
        <v>160</v>
      </c>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40"/>
    </row>
    <row r="89" spans="2:42" x14ac:dyDescent="0.25">
      <c r="B89" s="74" t="s">
        <v>0</v>
      </c>
      <c r="C89" s="74" t="s">
        <v>69</v>
      </c>
      <c r="D89" s="63" t="s">
        <v>70</v>
      </c>
      <c r="E89" s="63" t="s">
        <v>71</v>
      </c>
      <c r="F89" s="63" t="s">
        <v>72</v>
      </c>
      <c r="G89" s="63" t="s">
        <v>73</v>
      </c>
      <c r="H89" s="63" t="s">
        <v>74</v>
      </c>
      <c r="I89" s="63" t="s">
        <v>75</v>
      </c>
      <c r="J89" s="63" t="s">
        <v>76</v>
      </c>
      <c r="K89" s="63" t="s">
        <v>77</v>
      </c>
      <c r="L89" s="63" t="s">
        <v>78</v>
      </c>
      <c r="M89" s="63" t="s">
        <v>79</v>
      </c>
      <c r="N89" s="63" t="s">
        <v>80</v>
      </c>
      <c r="O89" s="63" t="s">
        <v>81</v>
      </c>
      <c r="P89" s="63" t="s">
        <v>82</v>
      </c>
      <c r="Q89" s="63" t="s">
        <v>83</v>
      </c>
      <c r="R89" s="63" t="s">
        <v>84</v>
      </c>
      <c r="S89" s="63" t="s">
        <v>85</v>
      </c>
      <c r="T89" s="63" t="s">
        <v>86</v>
      </c>
      <c r="U89" s="63" t="s">
        <v>87</v>
      </c>
      <c r="V89" s="63" t="s">
        <v>88</v>
      </c>
      <c r="W89" s="63" t="s">
        <v>89</v>
      </c>
      <c r="X89" s="63" t="s">
        <v>90</v>
      </c>
      <c r="Y89" s="63" t="s">
        <v>91</v>
      </c>
      <c r="Z89" s="63" t="s">
        <v>92</v>
      </c>
      <c r="AA89" s="63" t="s">
        <v>93</v>
      </c>
      <c r="AB89" s="63" t="s">
        <v>94</v>
      </c>
      <c r="AC89" s="63" t="s">
        <v>95</v>
      </c>
      <c r="AD89" s="63" t="s">
        <v>96</v>
      </c>
      <c r="AE89" s="63" t="s">
        <v>97</v>
      </c>
      <c r="AF89" s="63" t="s">
        <v>98</v>
      </c>
      <c r="AG89" s="63" t="s">
        <v>99</v>
      </c>
      <c r="AH89" s="63" t="s">
        <v>100</v>
      </c>
      <c r="AI89" s="63" t="s">
        <v>101</v>
      </c>
      <c r="AJ89" s="63" t="s">
        <v>102</v>
      </c>
      <c r="AK89" s="63" t="s">
        <v>103</v>
      </c>
      <c r="AL89" s="63" t="s">
        <v>104</v>
      </c>
      <c r="AM89" s="63" t="s">
        <v>105</v>
      </c>
      <c r="AN89" s="63" t="s">
        <v>106</v>
      </c>
      <c r="AO89" s="63" t="s">
        <v>107</v>
      </c>
      <c r="AP89" s="65" t="s">
        <v>108</v>
      </c>
    </row>
    <row r="90" spans="2:42" x14ac:dyDescent="0.25">
      <c r="B90" s="84">
        <f>B76</f>
        <v>2007</v>
      </c>
      <c r="C90" s="97">
        <f>C62/(C62+C76)</f>
        <v>1</v>
      </c>
      <c r="D90" s="98">
        <f t="shared" ref="D90:AP90" si="9">D62/(D62+D76)</f>
        <v>0.92727272727272725</v>
      </c>
      <c r="E90" s="98">
        <f t="shared" si="9"/>
        <v>0.82456140350877194</v>
      </c>
      <c r="F90" s="98">
        <f t="shared" si="9"/>
        <v>0.71354166666666663</v>
      </c>
      <c r="G90" s="98">
        <f t="shared" si="9"/>
        <v>0.61168384879725091</v>
      </c>
      <c r="H90" s="98">
        <f t="shared" si="9"/>
        <v>0.53629976580796257</v>
      </c>
      <c r="I90" s="98">
        <f t="shared" si="9"/>
        <v>0.47272727272727272</v>
      </c>
      <c r="J90" s="98">
        <f t="shared" si="9"/>
        <v>0.44300144300144301</v>
      </c>
      <c r="K90" s="98">
        <f t="shared" si="9"/>
        <v>0.41176470588235292</v>
      </c>
      <c r="L90" s="98">
        <f t="shared" si="9"/>
        <v>0.39243243243243242</v>
      </c>
      <c r="M90" s="98">
        <f t="shared" si="9"/>
        <v>0.36872586872586871</v>
      </c>
      <c r="N90" s="98">
        <f t="shared" si="9"/>
        <v>0.35802469135802467</v>
      </c>
      <c r="O90" s="98">
        <f t="shared" si="9"/>
        <v>0.34697217675941078</v>
      </c>
      <c r="P90" s="98">
        <f t="shared" si="9"/>
        <v>0.33333333333333331</v>
      </c>
      <c r="Q90" s="98">
        <f t="shared" si="9"/>
        <v>0.31944444444444442</v>
      </c>
      <c r="R90" s="98">
        <f t="shared" si="9"/>
        <v>0.31432545201668982</v>
      </c>
      <c r="S90" s="98">
        <f t="shared" si="9"/>
        <v>0.30764075067024127</v>
      </c>
      <c r="T90" s="98">
        <f t="shared" si="9"/>
        <v>0.30275229357798167</v>
      </c>
      <c r="U90" s="98">
        <f t="shared" si="9"/>
        <v>0.30295250320924261</v>
      </c>
      <c r="V90" s="98">
        <f t="shared" si="9"/>
        <v>0.29925187032418954</v>
      </c>
      <c r="W90" s="98">
        <f t="shared" si="9"/>
        <v>0.29552421827099939</v>
      </c>
      <c r="X90" s="98">
        <f t="shared" si="9"/>
        <v>0.29454545454545455</v>
      </c>
      <c r="Y90" s="98">
        <f t="shared" si="9"/>
        <v>0.2927414517096581</v>
      </c>
      <c r="Z90" s="98">
        <f t="shared" si="9"/>
        <v>0.28479906814210831</v>
      </c>
      <c r="AA90" s="98">
        <f t="shared" si="9"/>
        <v>0.28324697754749567</v>
      </c>
      <c r="AB90" s="98">
        <f t="shared" si="9"/>
        <v>0.28203661327231122</v>
      </c>
      <c r="AC90" s="98">
        <f t="shared" si="9"/>
        <v>0.28043230944254838</v>
      </c>
      <c r="AD90" s="98">
        <f t="shared" si="9"/>
        <v>0.2775601566871852</v>
      </c>
      <c r="AE90" s="98">
        <f t="shared" si="9"/>
        <v>0.27688022284122565</v>
      </c>
      <c r="AF90" s="98">
        <f t="shared" si="9"/>
        <v>0.27580466148723642</v>
      </c>
      <c r="AG90" s="98">
        <f t="shared" si="9"/>
        <v>0.27473742399115536</v>
      </c>
      <c r="AH90" s="98">
        <f t="shared" si="9"/>
        <v>0.27357456140350878</v>
      </c>
      <c r="AI90" s="98">
        <f t="shared" si="9"/>
        <v>0.27267759562841531</v>
      </c>
      <c r="AJ90" s="98">
        <f t="shared" si="9"/>
        <v>0.27178649237472768</v>
      </c>
      <c r="AK90" s="98">
        <f t="shared" si="9"/>
        <v>0.27070925825663239</v>
      </c>
      <c r="AL90" s="98">
        <f t="shared" si="9"/>
        <v>0.27043010752688174</v>
      </c>
      <c r="AM90" s="98">
        <f t="shared" si="9"/>
        <v>0.26941617568291376</v>
      </c>
      <c r="AN90" s="98">
        <f t="shared" si="9"/>
        <v>0.26898395721925134</v>
      </c>
      <c r="AO90" s="98">
        <f t="shared" si="9"/>
        <v>0.26869658119658119</v>
      </c>
      <c r="AP90" s="99">
        <f t="shared" si="9"/>
        <v>0.26837060702875398</v>
      </c>
    </row>
    <row r="91" spans="2:42" x14ac:dyDescent="0.25">
      <c r="B91" s="68">
        <f>B90+1</f>
        <v>2008</v>
      </c>
      <c r="C91" s="97">
        <f t="shared" ref="C91:AL91" si="10">C63/(C63+C77)</f>
        <v>0.82352941176470584</v>
      </c>
      <c r="D91" s="98">
        <f t="shared" si="10"/>
        <v>0.81372549019607843</v>
      </c>
      <c r="E91" s="98">
        <f t="shared" si="10"/>
        <v>0.72988505747126442</v>
      </c>
      <c r="F91" s="98">
        <f t="shared" si="10"/>
        <v>0.66225165562913912</v>
      </c>
      <c r="G91" s="98">
        <f t="shared" si="10"/>
        <v>0.58374384236453203</v>
      </c>
      <c r="H91" s="98">
        <f t="shared" si="10"/>
        <v>0.51102941176470584</v>
      </c>
      <c r="I91" s="98">
        <f t="shared" si="10"/>
        <v>0.45714285714285713</v>
      </c>
      <c r="J91" s="98">
        <f t="shared" si="10"/>
        <v>0.43478260869565216</v>
      </c>
      <c r="K91" s="98">
        <f t="shared" si="10"/>
        <v>0.39591439688715951</v>
      </c>
      <c r="L91" s="98">
        <f t="shared" si="10"/>
        <v>0.36738197424892705</v>
      </c>
      <c r="M91" s="98">
        <f t="shared" si="10"/>
        <v>0.35151987529228373</v>
      </c>
      <c r="N91" s="98">
        <f t="shared" si="10"/>
        <v>0.33333333333333331</v>
      </c>
      <c r="O91" s="98">
        <f t="shared" si="10"/>
        <v>0.31779382797110967</v>
      </c>
      <c r="P91" s="98">
        <f t="shared" si="10"/>
        <v>0.30678282514001243</v>
      </c>
      <c r="Q91" s="98">
        <f t="shared" si="10"/>
        <v>0.30229817324690633</v>
      </c>
      <c r="R91" s="98">
        <f t="shared" si="10"/>
        <v>0.29545454545454547</v>
      </c>
      <c r="S91" s="98">
        <f t="shared" si="10"/>
        <v>0.29028697571743928</v>
      </c>
      <c r="T91" s="98">
        <f t="shared" si="10"/>
        <v>0.28886498117267351</v>
      </c>
      <c r="U91" s="98">
        <f t="shared" si="10"/>
        <v>0.28353498158863755</v>
      </c>
      <c r="V91" s="98">
        <f t="shared" si="10"/>
        <v>0.27568667344862663</v>
      </c>
      <c r="W91" s="98">
        <f t="shared" si="10"/>
        <v>0.27272727272727271</v>
      </c>
      <c r="X91" s="98">
        <f t="shared" si="10"/>
        <v>0.27064676616915423</v>
      </c>
      <c r="Y91" s="98">
        <f t="shared" si="10"/>
        <v>0.27146401985111662</v>
      </c>
      <c r="Z91" s="98">
        <f t="shared" si="10"/>
        <v>0.26818622696411254</v>
      </c>
      <c r="AA91" s="98">
        <f t="shared" si="10"/>
        <v>0.26596255400864138</v>
      </c>
      <c r="AB91" s="98">
        <f t="shared" si="10"/>
        <v>0.26507177033492824</v>
      </c>
      <c r="AC91" s="98">
        <f t="shared" si="10"/>
        <v>0.26476190476190475</v>
      </c>
      <c r="AD91" s="98">
        <f t="shared" si="10"/>
        <v>0.26258823529411762</v>
      </c>
      <c r="AE91" s="98">
        <f t="shared" si="10"/>
        <v>0.26013986013986012</v>
      </c>
      <c r="AF91" s="98">
        <f t="shared" si="10"/>
        <v>0.26006478482184175</v>
      </c>
      <c r="AG91" s="98">
        <f t="shared" si="10"/>
        <v>0.25827205882352944</v>
      </c>
      <c r="AH91" s="98">
        <f t="shared" si="10"/>
        <v>0.25649202733485194</v>
      </c>
      <c r="AI91" s="98">
        <f t="shared" si="10"/>
        <v>0.2563176895306859</v>
      </c>
      <c r="AJ91" s="98">
        <f t="shared" si="10"/>
        <v>0.25539568345323743</v>
      </c>
      <c r="AK91" s="98">
        <f t="shared" si="10"/>
        <v>0.25493716337522443</v>
      </c>
      <c r="AL91" s="98">
        <f t="shared" si="10"/>
        <v>0.25357142857142856</v>
      </c>
      <c r="AM91" s="100"/>
      <c r="AN91" s="100"/>
      <c r="AO91" s="100"/>
      <c r="AP91" s="101"/>
    </row>
    <row r="92" spans="2:42" x14ac:dyDescent="0.25">
      <c r="B92" s="68">
        <f t="shared" ref="B92:B99" si="11">B91+1</f>
        <v>2009</v>
      </c>
      <c r="C92" s="97">
        <f t="shared" ref="C92:AH92" si="12">C64/(C64+C78)</f>
        <v>0.94594594594594594</v>
      </c>
      <c r="D92" s="98">
        <f t="shared" si="12"/>
        <v>0.86813186813186816</v>
      </c>
      <c r="E92" s="98">
        <f t="shared" si="12"/>
        <v>0.70408163265306123</v>
      </c>
      <c r="F92" s="98">
        <f t="shared" si="12"/>
        <v>0.64723926380368102</v>
      </c>
      <c r="G92" s="98">
        <f t="shared" si="12"/>
        <v>0.58636363636363631</v>
      </c>
      <c r="H92" s="98">
        <f t="shared" si="12"/>
        <v>0.53417266187050361</v>
      </c>
      <c r="I92" s="98">
        <f t="shared" si="12"/>
        <v>0.47042253521126759</v>
      </c>
      <c r="J92" s="98">
        <f t="shared" si="12"/>
        <v>0.43507972665148065</v>
      </c>
      <c r="K92" s="98">
        <f t="shared" si="12"/>
        <v>0.39801980198019804</v>
      </c>
      <c r="L92" s="98">
        <f t="shared" si="12"/>
        <v>0.37155555555555553</v>
      </c>
      <c r="M92" s="98">
        <f t="shared" si="12"/>
        <v>0.35186656076250994</v>
      </c>
      <c r="N92" s="98">
        <f t="shared" si="12"/>
        <v>0.34051724137931033</v>
      </c>
      <c r="O92" s="98">
        <f t="shared" si="12"/>
        <v>0.32456140350877194</v>
      </c>
      <c r="P92" s="98">
        <f t="shared" si="12"/>
        <v>0.312460468058191</v>
      </c>
      <c r="Q92" s="98">
        <f t="shared" si="12"/>
        <v>0.30271903323262839</v>
      </c>
      <c r="R92" s="98">
        <f t="shared" si="12"/>
        <v>0.29098128190584233</v>
      </c>
      <c r="S92" s="98">
        <f t="shared" si="12"/>
        <v>0.28705234159779613</v>
      </c>
      <c r="T92" s="98">
        <f t="shared" si="12"/>
        <v>0.28141783029001072</v>
      </c>
      <c r="U92" s="98">
        <f t="shared" si="12"/>
        <v>0.27754237288135591</v>
      </c>
      <c r="V92" s="98">
        <f t="shared" si="12"/>
        <v>0.2727737973387922</v>
      </c>
      <c r="W92" s="98">
        <f t="shared" si="12"/>
        <v>0.26878466969238529</v>
      </c>
      <c r="X92" s="98">
        <f t="shared" si="12"/>
        <v>0.26593625498007967</v>
      </c>
      <c r="Y92" s="98">
        <f t="shared" si="12"/>
        <v>0.26505429417571569</v>
      </c>
      <c r="Z92" s="98">
        <f t="shared" si="12"/>
        <v>0.26055312954876275</v>
      </c>
      <c r="AA92" s="98">
        <f t="shared" si="12"/>
        <v>0.25863723608445299</v>
      </c>
      <c r="AB92" s="98">
        <f t="shared" si="12"/>
        <v>0.25759013282732446</v>
      </c>
      <c r="AC92" s="98">
        <f t="shared" si="12"/>
        <v>0.25469043151969983</v>
      </c>
      <c r="AD92" s="98">
        <f t="shared" si="12"/>
        <v>0.25011515430677106</v>
      </c>
      <c r="AE92" s="98">
        <f t="shared" si="12"/>
        <v>0.24726775956284153</v>
      </c>
      <c r="AF92" s="98">
        <f t="shared" si="12"/>
        <v>0.24674157303370786</v>
      </c>
      <c r="AG92" s="98">
        <f t="shared" si="12"/>
        <v>0.24686379928315413</v>
      </c>
      <c r="AH92" s="98">
        <f t="shared" si="12"/>
        <v>0.2451067615658363</v>
      </c>
      <c r="AI92" s="100"/>
      <c r="AJ92" s="100"/>
      <c r="AK92" s="100"/>
      <c r="AL92" s="100"/>
      <c r="AM92" s="100"/>
      <c r="AN92" s="100"/>
      <c r="AO92" s="100"/>
      <c r="AP92" s="101"/>
    </row>
    <row r="93" spans="2:42" x14ac:dyDescent="0.25">
      <c r="B93" s="68">
        <f t="shared" si="11"/>
        <v>2010</v>
      </c>
      <c r="C93" s="97">
        <f t="shared" ref="C93:AD93" si="13">C65/(C65+C79)</f>
        <v>0.92682926829268297</v>
      </c>
      <c r="D93" s="98">
        <f t="shared" si="13"/>
        <v>0.8165137614678899</v>
      </c>
      <c r="E93" s="98">
        <f t="shared" si="13"/>
        <v>0.66995073891625612</v>
      </c>
      <c r="F93" s="98">
        <f t="shared" si="13"/>
        <v>0.5975232198142415</v>
      </c>
      <c r="G93" s="98">
        <f t="shared" si="13"/>
        <v>0.54248366013071891</v>
      </c>
      <c r="H93" s="98">
        <f t="shared" si="13"/>
        <v>0.47350993377483441</v>
      </c>
      <c r="I93" s="98">
        <f t="shared" si="13"/>
        <v>0.44102564102564101</v>
      </c>
      <c r="J93" s="98">
        <f t="shared" si="13"/>
        <v>0.41302136317395727</v>
      </c>
      <c r="K93" s="98">
        <f t="shared" si="13"/>
        <v>0.38482142857142859</v>
      </c>
      <c r="L93" s="98">
        <f t="shared" si="13"/>
        <v>0.35980937251787132</v>
      </c>
      <c r="M93" s="98">
        <f t="shared" si="13"/>
        <v>0.34422657952069718</v>
      </c>
      <c r="N93" s="98">
        <f t="shared" si="13"/>
        <v>0.33200531208499334</v>
      </c>
      <c r="O93" s="98">
        <f t="shared" si="13"/>
        <v>0.32189644416718655</v>
      </c>
      <c r="P93" s="98">
        <f t="shared" si="13"/>
        <v>0.3122037914691943</v>
      </c>
      <c r="Q93" s="98">
        <f t="shared" si="13"/>
        <v>0.3054131054131054</v>
      </c>
      <c r="R93" s="98">
        <f t="shared" si="13"/>
        <v>0.29745493107104987</v>
      </c>
      <c r="S93" s="98">
        <f t="shared" si="13"/>
        <v>0.2928205128205128</v>
      </c>
      <c r="T93" s="98">
        <f t="shared" si="13"/>
        <v>0.29032258064516131</v>
      </c>
      <c r="U93" s="98">
        <f t="shared" si="13"/>
        <v>0.28684863523573201</v>
      </c>
      <c r="V93" s="98">
        <f t="shared" si="13"/>
        <v>0.28086124401913876</v>
      </c>
      <c r="W93" s="98">
        <f t="shared" si="13"/>
        <v>0.28138323069635246</v>
      </c>
      <c r="X93" s="98">
        <f t="shared" si="13"/>
        <v>0.28039124359571493</v>
      </c>
      <c r="Y93" s="98">
        <f t="shared" si="13"/>
        <v>0.27709190672153633</v>
      </c>
      <c r="Z93" s="98">
        <f t="shared" si="13"/>
        <v>0.27604630454140694</v>
      </c>
      <c r="AA93" s="98">
        <f t="shared" si="13"/>
        <v>0.27332457293035478</v>
      </c>
      <c r="AB93" s="98">
        <f t="shared" si="13"/>
        <v>0.27134807108799308</v>
      </c>
      <c r="AC93" s="98">
        <f t="shared" si="13"/>
        <v>0.27198627198627201</v>
      </c>
      <c r="AD93" s="98">
        <f t="shared" si="13"/>
        <v>0.26941026728892659</v>
      </c>
      <c r="AE93" s="100"/>
      <c r="AF93" s="100"/>
      <c r="AG93" s="100"/>
      <c r="AH93" s="100"/>
      <c r="AI93" s="100"/>
      <c r="AJ93" s="100"/>
      <c r="AK93" s="100"/>
      <c r="AL93" s="100"/>
      <c r="AM93" s="100"/>
      <c r="AN93" s="100"/>
      <c r="AO93" s="100"/>
      <c r="AP93" s="101"/>
    </row>
    <row r="94" spans="2:42" x14ac:dyDescent="0.25">
      <c r="B94" s="68">
        <f t="shared" si="11"/>
        <v>2011</v>
      </c>
      <c r="C94" s="97">
        <f t="shared" ref="C94:Z94" si="14">C66/(C66+C80)</f>
        <v>0.8392857142857143</v>
      </c>
      <c r="D94" s="98">
        <f t="shared" si="14"/>
        <v>0.8380281690140845</v>
      </c>
      <c r="E94" s="98">
        <f t="shared" si="14"/>
        <v>0.69047619047619047</v>
      </c>
      <c r="F94" s="98">
        <f t="shared" si="14"/>
        <v>0.63950617283950617</v>
      </c>
      <c r="G94" s="98">
        <f t="shared" si="14"/>
        <v>0.57197696737044146</v>
      </c>
      <c r="H94" s="98">
        <f t="shared" si="14"/>
        <v>0.50217076700434149</v>
      </c>
      <c r="I94" s="98">
        <f t="shared" si="14"/>
        <v>0.45161290322580644</v>
      </c>
      <c r="J94" s="98">
        <f t="shared" si="14"/>
        <v>0.41520467836257308</v>
      </c>
      <c r="K94" s="98">
        <f t="shared" si="14"/>
        <v>0.38277919863597615</v>
      </c>
      <c r="L94" s="98">
        <f t="shared" si="14"/>
        <v>0.36907536907536909</v>
      </c>
      <c r="M94" s="98">
        <f t="shared" si="14"/>
        <v>0.35260115606936415</v>
      </c>
      <c r="N94" s="98">
        <f t="shared" si="14"/>
        <v>0.33628879037365422</v>
      </c>
      <c r="O94" s="98">
        <f t="shared" si="14"/>
        <v>0.32319618366129993</v>
      </c>
      <c r="P94" s="98">
        <f t="shared" si="14"/>
        <v>0.31334841628959276</v>
      </c>
      <c r="Q94" s="98">
        <f t="shared" si="14"/>
        <v>0.30446476600322753</v>
      </c>
      <c r="R94" s="98">
        <f t="shared" si="14"/>
        <v>0.29043565348022032</v>
      </c>
      <c r="S94" s="98">
        <f t="shared" si="14"/>
        <v>0.28585131894484411</v>
      </c>
      <c r="T94" s="98">
        <f t="shared" si="14"/>
        <v>0.28307123034227566</v>
      </c>
      <c r="U94" s="98">
        <f t="shared" si="14"/>
        <v>0.27727682596934172</v>
      </c>
      <c r="V94" s="98">
        <f t="shared" si="14"/>
        <v>0.27658662092624359</v>
      </c>
      <c r="W94" s="98">
        <f t="shared" si="14"/>
        <v>0.27500000000000002</v>
      </c>
      <c r="X94" s="98">
        <f t="shared" si="14"/>
        <v>0.27458180334557325</v>
      </c>
      <c r="Y94" s="98">
        <f t="shared" si="14"/>
        <v>0.27167399121054736</v>
      </c>
      <c r="Z94" s="98">
        <f t="shared" si="14"/>
        <v>0.27039810800157665</v>
      </c>
      <c r="AA94" s="100"/>
      <c r="AB94" s="100"/>
      <c r="AC94" s="100"/>
      <c r="AD94" s="100"/>
      <c r="AE94" s="100"/>
      <c r="AF94" s="100"/>
      <c r="AG94" s="100"/>
      <c r="AH94" s="100"/>
      <c r="AI94" s="100"/>
      <c r="AJ94" s="100"/>
      <c r="AK94" s="100"/>
      <c r="AL94" s="100"/>
      <c r="AM94" s="100"/>
      <c r="AN94" s="100"/>
      <c r="AO94" s="100"/>
      <c r="AP94" s="101"/>
    </row>
    <row r="95" spans="2:42" x14ac:dyDescent="0.25">
      <c r="B95" s="68">
        <f t="shared" si="11"/>
        <v>2012</v>
      </c>
      <c r="C95" s="97">
        <f t="shared" ref="C95:V95" si="15">C67/(C67+C81)</f>
        <v>0.91489361702127658</v>
      </c>
      <c r="D95" s="98">
        <f t="shared" si="15"/>
        <v>0.8728813559322034</v>
      </c>
      <c r="E95" s="98">
        <f t="shared" si="15"/>
        <v>0.77884615384615385</v>
      </c>
      <c r="F95" s="98">
        <f t="shared" si="15"/>
        <v>0.69679300291545188</v>
      </c>
      <c r="G95" s="98">
        <f t="shared" si="15"/>
        <v>0.6177105831533477</v>
      </c>
      <c r="H95" s="98">
        <f t="shared" si="15"/>
        <v>0.5638126009693053</v>
      </c>
      <c r="I95" s="98">
        <f t="shared" si="15"/>
        <v>0.50804289544235925</v>
      </c>
      <c r="J95" s="98">
        <f t="shared" si="15"/>
        <v>0.46639089968976216</v>
      </c>
      <c r="K95" s="98">
        <f t="shared" si="15"/>
        <v>0.42394239423942393</v>
      </c>
      <c r="L95" s="98">
        <f t="shared" si="15"/>
        <v>0.3982084690553746</v>
      </c>
      <c r="M95" s="98">
        <f t="shared" si="15"/>
        <v>0.38393515106853354</v>
      </c>
      <c r="N95" s="98">
        <f t="shared" si="15"/>
        <v>0.3679060665362035</v>
      </c>
      <c r="O95" s="98">
        <f t="shared" si="15"/>
        <v>0.35311750599520386</v>
      </c>
      <c r="P95" s="98">
        <f t="shared" si="15"/>
        <v>0.34241245136186771</v>
      </c>
      <c r="Q95" s="98">
        <f t="shared" si="15"/>
        <v>0.32828018818609511</v>
      </c>
      <c r="R95" s="98">
        <f t="shared" si="15"/>
        <v>0.32392996108949418</v>
      </c>
      <c r="S95" s="98">
        <f t="shared" si="15"/>
        <v>0.31769623780771017</v>
      </c>
      <c r="T95" s="98">
        <f t="shared" si="15"/>
        <v>0.31112111661413777</v>
      </c>
      <c r="U95" s="98">
        <f t="shared" si="15"/>
        <v>0.31032967032967035</v>
      </c>
      <c r="V95" s="98">
        <f t="shared" si="15"/>
        <v>0.3046442266723477</v>
      </c>
      <c r="W95" s="100"/>
      <c r="X95" s="100"/>
      <c r="Y95" s="100"/>
      <c r="Z95" s="100"/>
      <c r="AA95" s="100"/>
      <c r="AB95" s="100"/>
      <c r="AC95" s="100"/>
      <c r="AD95" s="100"/>
      <c r="AE95" s="100"/>
      <c r="AF95" s="100"/>
      <c r="AG95" s="100"/>
      <c r="AH95" s="100"/>
      <c r="AI95" s="100"/>
      <c r="AJ95" s="100"/>
      <c r="AK95" s="100"/>
      <c r="AL95" s="100"/>
      <c r="AM95" s="100"/>
      <c r="AN95" s="100"/>
      <c r="AO95" s="100"/>
      <c r="AP95" s="101"/>
    </row>
    <row r="96" spans="2:42" x14ac:dyDescent="0.25">
      <c r="B96" s="68">
        <f t="shared" si="11"/>
        <v>2013</v>
      </c>
      <c r="C96" s="97">
        <f t="shared" ref="C96:R96" si="16">C68/(C68+C82)</f>
        <v>0.79629629629629628</v>
      </c>
      <c r="D96" s="98">
        <f t="shared" si="16"/>
        <v>0.83620689655172409</v>
      </c>
      <c r="E96" s="98">
        <f t="shared" si="16"/>
        <v>0.7839195979899497</v>
      </c>
      <c r="F96" s="98">
        <f t="shared" si="16"/>
        <v>0.68111455108359131</v>
      </c>
      <c r="G96" s="98">
        <f t="shared" si="16"/>
        <v>0.60633484162895923</v>
      </c>
      <c r="H96" s="98">
        <f t="shared" si="16"/>
        <v>0.52992957746478875</v>
      </c>
      <c r="I96" s="98">
        <f t="shared" si="16"/>
        <v>0.47148817802503479</v>
      </c>
      <c r="J96" s="98">
        <f t="shared" si="16"/>
        <v>0.44056706652126498</v>
      </c>
      <c r="K96" s="98">
        <f t="shared" si="16"/>
        <v>0.42511627906976746</v>
      </c>
      <c r="L96" s="98">
        <f t="shared" si="16"/>
        <v>0.40398406374501994</v>
      </c>
      <c r="M96" s="98">
        <f t="shared" si="16"/>
        <v>0.38179251940719833</v>
      </c>
      <c r="N96" s="98">
        <f t="shared" si="16"/>
        <v>0.36352509179926562</v>
      </c>
      <c r="O96" s="98">
        <f t="shared" si="16"/>
        <v>0.35248187395426661</v>
      </c>
      <c r="P96" s="98">
        <f t="shared" si="16"/>
        <v>0.34427083333333336</v>
      </c>
      <c r="Q96" s="98">
        <f t="shared" si="16"/>
        <v>0.33977216443784053</v>
      </c>
      <c r="R96" s="98">
        <f t="shared" si="16"/>
        <v>0.33348902382064455</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1"/>
    </row>
    <row r="97" spans="2:42" x14ac:dyDescent="0.25">
      <c r="B97" s="68">
        <f t="shared" si="11"/>
        <v>2014</v>
      </c>
      <c r="C97" s="97">
        <f t="shared" ref="C97:N97" si="17">C69/(C69+C83)</f>
        <v>0.87037037037037035</v>
      </c>
      <c r="D97" s="98">
        <f t="shared" si="17"/>
        <v>0.81052631578947365</v>
      </c>
      <c r="E97" s="98">
        <f t="shared" si="17"/>
        <v>0.74226804123711343</v>
      </c>
      <c r="F97" s="98">
        <f t="shared" si="17"/>
        <v>0.67469879518072284</v>
      </c>
      <c r="G97" s="98">
        <f t="shared" si="17"/>
        <v>0.61276595744680851</v>
      </c>
      <c r="H97" s="98">
        <f t="shared" si="17"/>
        <v>0.56239600665557399</v>
      </c>
      <c r="I97" s="98">
        <f t="shared" si="17"/>
        <v>0.50192061459667092</v>
      </c>
      <c r="J97" s="98">
        <f t="shared" si="17"/>
        <v>0.4793307086614173</v>
      </c>
      <c r="K97" s="98">
        <f t="shared" si="17"/>
        <v>0.45109135004042039</v>
      </c>
      <c r="L97" s="98">
        <f t="shared" si="17"/>
        <v>0.42826243691420329</v>
      </c>
      <c r="M97" s="98">
        <f t="shared" si="17"/>
        <v>0.42060367454068243</v>
      </c>
      <c r="N97" s="98">
        <f t="shared" si="17"/>
        <v>0.4</v>
      </c>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1"/>
    </row>
    <row r="98" spans="2:42" x14ac:dyDescent="0.25">
      <c r="B98" s="68">
        <f t="shared" si="11"/>
        <v>2015</v>
      </c>
      <c r="C98" s="97">
        <f t="shared" ref="C98:J98" si="18">C70/(C70+C84)</f>
        <v>0.76744186046511631</v>
      </c>
      <c r="D98" s="98">
        <f t="shared" si="18"/>
        <v>0.75229357798165142</v>
      </c>
      <c r="E98" s="98">
        <f t="shared" si="18"/>
        <v>0.7016574585635359</v>
      </c>
      <c r="F98" s="98">
        <f t="shared" si="18"/>
        <v>0.66558441558441561</v>
      </c>
      <c r="G98" s="98">
        <f t="shared" si="18"/>
        <v>0.60136674259681089</v>
      </c>
      <c r="H98" s="98">
        <f t="shared" si="18"/>
        <v>0.54918032786885251</v>
      </c>
      <c r="I98" s="98">
        <f t="shared" si="18"/>
        <v>0.5400788436268068</v>
      </c>
      <c r="J98" s="98">
        <f t="shared" si="18"/>
        <v>0.51636747624076029</v>
      </c>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1"/>
    </row>
    <row r="99" spans="2:42" x14ac:dyDescent="0.25">
      <c r="B99" s="69">
        <f t="shared" si="11"/>
        <v>2016</v>
      </c>
      <c r="C99" s="102">
        <f t="shared" ref="C99:F99" si="19">C71/(C71+C85)</f>
        <v>0.84615384615384615</v>
      </c>
      <c r="D99" s="103">
        <f t="shared" si="19"/>
        <v>0.76851851851851849</v>
      </c>
      <c r="E99" s="103">
        <f t="shared" si="19"/>
        <v>0.72121212121212119</v>
      </c>
      <c r="F99" s="103">
        <f t="shared" si="19"/>
        <v>0.72727272727272729</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5"/>
    </row>
    <row r="100" spans="2:42" x14ac:dyDescent="0.25"/>
    <row r="101" spans="2:42" x14ac:dyDescent="0.25"/>
    <row r="102" spans="2:42" x14ac:dyDescent="0.25">
      <c r="B102" s="73"/>
      <c r="C102" s="238" t="s">
        <v>161</v>
      </c>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40"/>
    </row>
    <row r="103" spans="2:42" x14ac:dyDescent="0.25">
      <c r="B103" s="74" t="s">
        <v>0</v>
      </c>
      <c r="C103" s="74" t="s">
        <v>69</v>
      </c>
      <c r="D103" s="63" t="s">
        <v>70</v>
      </c>
      <c r="E103" s="63" t="s">
        <v>71</v>
      </c>
      <c r="F103" s="63" t="s">
        <v>72</v>
      </c>
      <c r="G103" s="63" t="s">
        <v>73</v>
      </c>
      <c r="H103" s="63" t="s">
        <v>74</v>
      </c>
      <c r="I103" s="63" t="s">
        <v>75</v>
      </c>
      <c r="J103" s="63" t="s">
        <v>76</v>
      </c>
      <c r="K103" s="63" t="s">
        <v>77</v>
      </c>
      <c r="L103" s="63" t="s">
        <v>78</v>
      </c>
      <c r="M103" s="63" t="s">
        <v>79</v>
      </c>
      <c r="N103" s="63" t="s">
        <v>80</v>
      </c>
      <c r="O103" s="63" t="s">
        <v>81</v>
      </c>
      <c r="P103" s="63" t="s">
        <v>82</v>
      </c>
      <c r="Q103" s="63" t="s">
        <v>83</v>
      </c>
      <c r="R103" s="63" t="s">
        <v>84</v>
      </c>
      <c r="S103" s="63" t="s">
        <v>85</v>
      </c>
      <c r="T103" s="63" t="s">
        <v>86</v>
      </c>
      <c r="U103" s="63" t="s">
        <v>87</v>
      </c>
      <c r="V103" s="63" t="s">
        <v>88</v>
      </c>
      <c r="W103" s="63" t="s">
        <v>89</v>
      </c>
      <c r="X103" s="63" t="s">
        <v>90</v>
      </c>
      <c r="Y103" s="63" t="s">
        <v>91</v>
      </c>
      <c r="Z103" s="63" t="s">
        <v>92</v>
      </c>
      <c r="AA103" s="63" t="s">
        <v>93</v>
      </c>
      <c r="AB103" s="63" t="s">
        <v>94</v>
      </c>
      <c r="AC103" s="63" t="s">
        <v>95</v>
      </c>
      <c r="AD103" s="63" t="s">
        <v>96</v>
      </c>
      <c r="AE103" s="63" t="s">
        <v>97</v>
      </c>
      <c r="AF103" s="63" t="s">
        <v>98</v>
      </c>
      <c r="AG103" s="63" t="s">
        <v>99</v>
      </c>
      <c r="AH103" s="63" t="s">
        <v>100</v>
      </c>
      <c r="AI103" s="63" t="s">
        <v>101</v>
      </c>
      <c r="AJ103" s="63" t="s">
        <v>102</v>
      </c>
      <c r="AK103" s="63" t="s">
        <v>103</v>
      </c>
      <c r="AL103" s="63" t="s">
        <v>104</v>
      </c>
      <c r="AM103" s="63" t="s">
        <v>105</v>
      </c>
      <c r="AN103" s="63" t="s">
        <v>106</v>
      </c>
      <c r="AO103" s="63" t="s">
        <v>107</v>
      </c>
      <c r="AP103" s="65" t="s">
        <v>108</v>
      </c>
    </row>
    <row r="104" spans="2:42" x14ac:dyDescent="0.25">
      <c r="B104" s="84">
        <f>B90</f>
        <v>2007</v>
      </c>
      <c r="C104" s="97">
        <f>C76/(C76+C62)</f>
        <v>0</v>
      </c>
      <c r="D104" s="98">
        <f t="shared" ref="D104:AP104" si="20">D76/(D76+D62)</f>
        <v>7.2727272727272724E-2</v>
      </c>
      <c r="E104" s="98">
        <f t="shared" si="20"/>
        <v>0.17543859649122806</v>
      </c>
      <c r="F104" s="98">
        <f t="shared" si="20"/>
        <v>0.28645833333333331</v>
      </c>
      <c r="G104" s="98">
        <f t="shared" si="20"/>
        <v>0.38831615120274915</v>
      </c>
      <c r="H104" s="98">
        <f t="shared" si="20"/>
        <v>0.46370023419203749</v>
      </c>
      <c r="I104" s="98">
        <f t="shared" si="20"/>
        <v>0.52727272727272723</v>
      </c>
      <c r="J104" s="98">
        <f t="shared" si="20"/>
        <v>0.55699855699855705</v>
      </c>
      <c r="K104" s="98">
        <f t="shared" si="20"/>
        <v>0.58823529411764708</v>
      </c>
      <c r="L104" s="98">
        <f t="shared" si="20"/>
        <v>0.60756756756756758</v>
      </c>
      <c r="M104" s="98">
        <f t="shared" si="20"/>
        <v>0.63127413127413123</v>
      </c>
      <c r="N104" s="98">
        <f t="shared" si="20"/>
        <v>0.64197530864197527</v>
      </c>
      <c r="O104" s="98">
        <f t="shared" si="20"/>
        <v>0.65302782324058917</v>
      </c>
      <c r="P104" s="98">
        <f t="shared" si="20"/>
        <v>0.66666666666666663</v>
      </c>
      <c r="Q104" s="98">
        <f t="shared" si="20"/>
        <v>0.68055555555555558</v>
      </c>
      <c r="R104" s="98">
        <f t="shared" si="20"/>
        <v>0.68567454798331018</v>
      </c>
      <c r="S104" s="98">
        <f t="shared" si="20"/>
        <v>0.69235924932975867</v>
      </c>
      <c r="T104" s="98">
        <f t="shared" si="20"/>
        <v>0.69724770642201839</v>
      </c>
      <c r="U104" s="98">
        <f t="shared" si="20"/>
        <v>0.69704749679075739</v>
      </c>
      <c r="V104" s="98">
        <f t="shared" si="20"/>
        <v>0.70074812967581046</v>
      </c>
      <c r="W104" s="98">
        <f t="shared" si="20"/>
        <v>0.70447578172900061</v>
      </c>
      <c r="X104" s="98">
        <f t="shared" si="20"/>
        <v>0.70545454545454545</v>
      </c>
      <c r="Y104" s="98">
        <f t="shared" si="20"/>
        <v>0.70725854829034196</v>
      </c>
      <c r="Z104" s="98">
        <f t="shared" si="20"/>
        <v>0.71520093185789169</v>
      </c>
      <c r="AA104" s="98">
        <f t="shared" si="20"/>
        <v>0.71675302245250427</v>
      </c>
      <c r="AB104" s="98">
        <f t="shared" si="20"/>
        <v>0.71796338672768878</v>
      </c>
      <c r="AC104" s="98">
        <f t="shared" si="20"/>
        <v>0.71956769055745162</v>
      </c>
      <c r="AD104" s="98">
        <f t="shared" si="20"/>
        <v>0.72243984331281474</v>
      </c>
      <c r="AE104" s="98">
        <f t="shared" si="20"/>
        <v>0.7231197771587744</v>
      </c>
      <c r="AF104" s="98">
        <f t="shared" si="20"/>
        <v>0.72419533851276363</v>
      </c>
      <c r="AG104" s="98">
        <f t="shared" si="20"/>
        <v>0.72526257600884469</v>
      </c>
      <c r="AH104" s="98">
        <f t="shared" si="20"/>
        <v>0.72642543859649122</v>
      </c>
      <c r="AI104" s="98">
        <f t="shared" si="20"/>
        <v>0.72732240437158469</v>
      </c>
      <c r="AJ104" s="98">
        <f t="shared" si="20"/>
        <v>0.72821350762527237</v>
      </c>
      <c r="AK104" s="98">
        <f t="shared" si="20"/>
        <v>0.72929074174336761</v>
      </c>
      <c r="AL104" s="98">
        <f t="shared" si="20"/>
        <v>0.72956989247311832</v>
      </c>
      <c r="AM104" s="98">
        <f t="shared" si="20"/>
        <v>0.73058382431708624</v>
      </c>
      <c r="AN104" s="98">
        <f t="shared" si="20"/>
        <v>0.73101604278074861</v>
      </c>
      <c r="AO104" s="98">
        <f t="shared" si="20"/>
        <v>0.73130341880341876</v>
      </c>
      <c r="AP104" s="99">
        <f t="shared" si="20"/>
        <v>0.73162939297124596</v>
      </c>
    </row>
    <row r="105" spans="2:42" x14ac:dyDescent="0.25">
      <c r="B105" s="68">
        <f>B104+1</f>
        <v>2008</v>
      </c>
      <c r="C105" s="97">
        <f t="shared" ref="C105:AL105" si="21">C77/(C77+C63)</f>
        <v>0.17647058823529413</v>
      </c>
      <c r="D105" s="98">
        <f t="shared" si="21"/>
        <v>0.18627450980392157</v>
      </c>
      <c r="E105" s="98">
        <f t="shared" si="21"/>
        <v>0.27011494252873564</v>
      </c>
      <c r="F105" s="98">
        <f t="shared" si="21"/>
        <v>0.33774834437086093</v>
      </c>
      <c r="G105" s="98">
        <f t="shared" si="21"/>
        <v>0.41625615763546797</v>
      </c>
      <c r="H105" s="98">
        <f t="shared" si="21"/>
        <v>0.4889705882352941</v>
      </c>
      <c r="I105" s="98">
        <f t="shared" si="21"/>
        <v>0.54285714285714282</v>
      </c>
      <c r="J105" s="98">
        <f t="shared" si="21"/>
        <v>0.56521739130434778</v>
      </c>
      <c r="K105" s="98">
        <f t="shared" si="21"/>
        <v>0.60408560311284043</v>
      </c>
      <c r="L105" s="98">
        <f t="shared" si="21"/>
        <v>0.63261802575107295</v>
      </c>
      <c r="M105" s="98">
        <f t="shared" si="21"/>
        <v>0.64848012470771632</v>
      </c>
      <c r="N105" s="98">
        <f t="shared" si="21"/>
        <v>0.66666666666666663</v>
      </c>
      <c r="O105" s="98">
        <f t="shared" si="21"/>
        <v>0.68220617202889033</v>
      </c>
      <c r="P105" s="98">
        <f t="shared" si="21"/>
        <v>0.69321717485998757</v>
      </c>
      <c r="Q105" s="98">
        <f t="shared" si="21"/>
        <v>0.69770182675309367</v>
      </c>
      <c r="R105" s="98">
        <f t="shared" si="21"/>
        <v>0.70454545454545459</v>
      </c>
      <c r="S105" s="98">
        <f t="shared" si="21"/>
        <v>0.70971302428256067</v>
      </c>
      <c r="T105" s="98">
        <f t="shared" si="21"/>
        <v>0.71113501882732655</v>
      </c>
      <c r="U105" s="98">
        <f t="shared" si="21"/>
        <v>0.71646501841136245</v>
      </c>
      <c r="V105" s="98">
        <f t="shared" si="21"/>
        <v>0.72431332655137337</v>
      </c>
      <c r="W105" s="98">
        <f t="shared" si="21"/>
        <v>0.72727272727272729</v>
      </c>
      <c r="X105" s="98">
        <f t="shared" si="21"/>
        <v>0.72935323383084583</v>
      </c>
      <c r="Y105" s="98">
        <f t="shared" si="21"/>
        <v>0.72853598014888332</v>
      </c>
      <c r="Z105" s="98">
        <f t="shared" si="21"/>
        <v>0.73181377303588746</v>
      </c>
      <c r="AA105" s="98">
        <f t="shared" si="21"/>
        <v>0.73403744599135867</v>
      </c>
      <c r="AB105" s="98">
        <f t="shared" si="21"/>
        <v>0.73492822966507176</v>
      </c>
      <c r="AC105" s="98">
        <f t="shared" si="21"/>
        <v>0.73523809523809525</v>
      </c>
      <c r="AD105" s="98">
        <f t="shared" si="21"/>
        <v>0.73741176470588232</v>
      </c>
      <c r="AE105" s="98">
        <f t="shared" si="21"/>
        <v>0.73986013986013988</v>
      </c>
      <c r="AF105" s="98">
        <f t="shared" si="21"/>
        <v>0.7399352151781583</v>
      </c>
      <c r="AG105" s="98">
        <f t="shared" si="21"/>
        <v>0.74172794117647056</v>
      </c>
      <c r="AH105" s="98">
        <f t="shared" si="21"/>
        <v>0.74350797266514801</v>
      </c>
      <c r="AI105" s="98">
        <f t="shared" si="21"/>
        <v>0.7436823104693141</v>
      </c>
      <c r="AJ105" s="98">
        <f t="shared" si="21"/>
        <v>0.74460431654676262</v>
      </c>
      <c r="AK105" s="98">
        <f t="shared" si="21"/>
        <v>0.74506283662477557</v>
      </c>
      <c r="AL105" s="98">
        <f t="shared" si="21"/>
        <v>0.74642857142857144</v>
      </c>
      <c r="AM105" s="100"/>
      <c r="AN105" s="100"/>
      <c r="AO105" s="100"/>
      <c r="AP105" s="101"/>
    </row>
    <row r="106" spans="2:42" x14ac:dyDescent="0.25">
      <c r="B106" s="68">
        <f t="shared" ref="B106:B113" si="22">B105+1</f>
        <v>2009</v>
      </c>
      <c r="C106" s="97">
        <f t="shared" ref="C106:AH106" si="23">C78/(C78+C64)</f>
        <v>5.4054054054054057E-2</v>
      </c>
      <c r="D106" s="98">
        <f t="shared" si="23"/>
        <v>0.13186813186813187</v>
      </c>
      <c r="E106" s="98">
        <f t="shared" si="23"/>
        <v>0.29591836734693877</v>
      </c>
      <c r="F106" s="98">
        <f t="shared" si="23"/>
        <v>0.35276073619631904</v>
      </c>
      <c r="G106" s="98">
        <f t="shared" si="23"/>
        <v>0.41363636363636364</v>
      </c>
      <c r="H106" s="98">
        <f t="shared" si="23"/>
        <v>0.46582733812949639</v>
      </c>
      <c r="I106" s="98">
        <f t="shared" si="23"/>
        <v>0.52957746478873235</v>
      </c>
      <c r="J106" s="98">
        <f t="shared" si="23"/>
        <v>0.56492027334851935</v>
      </c>
      <c r="K106" s="98">
        <f t="shared" si="23"/>
        <v>0.60198019801980196</v>
      </c>
      <c r="L106" s="98">
        <f t="shared" si="23"/>
        <v>0.62844444444444447</v>
      </c>
      <c r="M106" s="98">
        <f t="shared" si="23"/>
        <v>0.64813343923749012</v>
      </c>
      <c r="N106" s="98">
        <f t="shared" si="23"/>
        <v>0.65948275862068961</v>
      </c>
      <c r="O106" s="98">
        <f t="shared" si="23"/>
        <v>0.67543859649122806</v>
      </c>
      <c r="P106" s="98">
        <f t="shared" si="23"/>
        <v>0.68753953194180895</v>
      </c>
      <c r="Q106" s="98">
        <f t="shared" si="23"/>
        <v>0.69728096676737161</v>
      </c>
      <c r="R106" s="98">
        <f t="shared" si="23"/>
        <v>0.70901871809415773</v>
      </c>
      <c r="S106" s="98">
        <f t="shared" si="23"/>
        <v>0.71294765840220387</v>
      </c>
      <c r="T106" s="98">
        <f t="shared" si="23"/>
        <v>0.71858216970998923</v>
      </c>
      <c r="U106" s="98">
        <f t="shared" si="23"/>
        <v>0.72245762711864403</v>
      </c>
      <c r="V106" s="98">
        <f t="shared" si="23"/>
        <v>0.72722620266120774</v>
      </c>
      <c r="W106" s="98">
        <f t="shared" si="23"/>
        <v>0.73121533030761476</v>
      </c>
      <c r="X106" s="98">
        <f t="shared" si="23"/>
        <v>0.73406374501992033</v>
      </c>
      <c r="Y106" s="98">
        <f t="shared" si="23"/>
        <v>0.73494570582428431</v>
      </c>
      <c r="Z106" s="98">
        <f t="shared" si="23"/>
        <v>0.73944687045123725</v>
      </c>
      <c r="AA106" s="98">
        <f t="shared" si="23"/>
        <v>0.74136276391554701</v>
      </c>
      <c r="AB106" s="98">
        <f t="shared" si="23"/>
        <v>0.74240986717267554</v>
      </c>
      <c r="AC106" s="98">
        <f t="shared" si="23"/>
        <v>0.74530956848030017</v>
      </c>
      <c r="AD106" s="98">
        <f t="shared" si="23"/>
        <v>0.74988484569322889</v>
      </c>
      <c r="AE106" s="98">
        <f t="shared" si="23"/>
        <v>0.75273224043715847</v>
      </c>
      <c r="AF106" s="98">
        <f t="shared" si="23"/>
        <v>0.75325842696629208</v>
      </c>
      <c r="AG106" s="98">
        <f t="shared" si="23"/>
        <v>0.75313620071684584</v>
      </c>
      <c r="AH106" s="98">
        <f t="shared" si="23"/>
        <v>0.75489323843416367</v>
      </c>
      <c r="AI106" s="100"/>
      <c r="AJ106" s="100"/>
      <c r="AK106" s="100"/>
      <c r="AL106" s="100"/>
      <c r="AM106" s="100"/>
      <c r="AN106" s="100"/>
      <c r="AO106" s="100"/>
      <c r="AP106" s="101"/>
    </row>
    <row r="107" spans="2:42" x14ac:dyDescent="0.25">
      <c r="B107" s="68">
        <f t="shared" si="22"/>
        <v>2010</v>
      </c>
      <c r="C107" s="97">
        <f t="shared" ref="C107:AD107" si="24">C79/(C79+C65)</f>
        <v>7.3170731707317069E-2</v>
      </c>
      <c r="D107" s="98">
        <f t="shared" si="24"/>
        <v>0.1834862385321101</v>
      </c>
      <c r="E107" s="98">
        <f t="shared" si="24"/>
        <v>0.33004926108374383</v>
      </c>
      <c r="F107" s="98">
        <f t="shared" si="24"/>
        <v>0.4024767801857585</v>
      </c>
      <c r="G107" s="98">
        <f t="shared" si="24"/>
        <v>0.45751633986928103</v>
      </c>
      <c r="H107" s="98">
        <f t="shared" si="24"/>
        <v>0.52649006622516559</v>
      </c>
      <c r="I107" s="98">
        <f t="shared" si="24"/>
        <v>0.55897435897435899</v>
      </c>
      <c r="J107" s="98">
        <f t="shared" si="24"/>
        <v>0.58697863682604268</v>
      </c>
      <c r="K107" s="98">
        <f t="shared" si="24"/>
        <v>0.61517857142857146</v>
      </c>
      <c r="L107" s="98">
        <f t="shared" si="24"/>
        <v>0.64019062748212863</v>
      </c>
      <c r="M107" s="98">
        <f t="shared" si="24"/>
        <v>0.65577342047930287</v>
      </c>
      <c r="N107" s="98">
        <f t="shared" si="24"/>
        <v>0.6679946879150066</v>
      </c>
      <c r="O107" s="98">
        <f t="shared" si="24"/>
        <v>0.67810355583281345</v>
      </c>
      <c r="P107" s="98">
        <f t="shared" si="24"/>
        <v>0.6877962085308057</v>
      </c>
      <c r="Q107" s="98">
        <f t="shared" si="24"/>
        <v>0.6945868945868946</v>
      </c>
      <c r="R107" s="98">
        <f t="shared" si="24"/>
        <v>0.70254506892895019</v>
      </c>
      <c r="S107" s="98">
        <f t="shared" si="24"/>
        <v>0.7071794871794872</v>
      </c>
      <c r="T107" s="98">
        <f t="shared" si="24"/>
        <v>0.70967741935483875</v>
      </c>
      <c r="U107" s="98">
        <f t="shared" si="24"/>
        <v>0.71315136476426799</v>
      </c>
      <c r="V107" s="98">
        <f t="shared" si="24"/>
        <v>0.7191387559808613</v>
      </c>
      <c r="W107" s="98">
        <f t="shared" si="24"/>
        <v>0.7186167693036476</v>
      </c>
      <c r="X107" s="98">
        <f t="shared" si="24"/>
        <v>0.71960875640428501</v>
      </c>
      <c r="Y107" s="98">
        <f t="shared" si="24"/>
        <v>0.72290809327846361</v>
      </c>
      <c r="Z107" s="98">
        <f t="shared" si="24"/>
        <v>0.72395369545859301</v>
      </c>
      <c r="AA107" s="98">
        <f t="shared" si="24"/>
        <v>0.72667542706964516</v>
      </c>
      <c r="AB107" s="98">
        <f t="shared" si="24"/>
        <v>0.72865192891200692</v>
      </c>
      <c r="AC107" s="98">
        <f t="shared" si="24"/>
        <v>0.72801372801372799</v>
      </c>
      <c r="AD107" s="98">
        <f t="shared" si="24"/>
        <v>0.73058973271107341</v>
      </c>
      <c r="AE107" s="100"/>
      <c r="AF107" s="100"/>
      <c r="AG107" s="100"/>
      <c r="AH107" s="100"/>
      <c r="AI107" s="100"/>
      <c r="AJ107" s="100"/>
      <c r="AK107" s="100"/>
      <c r="AL107" s="100"/>
      <c r="AM107" s="100"/>
      <c r="AN107" s="100"/>
      <c r="AO107" s="100"/>
      <c r="AP107" s="101"/>
    </row>
    <row r="108" spans="2:42" x14ac:dyDescent="0.25">
      <c r="B108" s="68">
        <f t="shared" si="22"/>
        <v>2011</v>
      </c>
      <c r="C108" s="97">
        <f t="shared" ref="C108:Z108" si="25">C80/(C80+C66)</f>
        <v>0.16071428571428573</v>
      </c>
      <c r="D108" s="98">
        <f t="shared" si="25"/>
        <v>0.1619718309859155</v>
      </c>
      <c r="E108" s="98">
        <f t="shared" si="25"/>
        <v>0.30952380952380953</v>
      </c>
      <c r="F108" s="98">
        <f t="shared" si="25"/>
        <v>0.36049382716049383</v>
      </c>
      <c r="G108" s="98">
        <f t="shared" si="25"/>
        <v>0.42802303262955854</v>
      </c>
      <c r="H108" s="98">
        <f t="shared" si="25"/>
        <v>0.49782923299565845</v>
      </c>
      <c r="I108" s="98">
        <f t="shared" si="25"/>
        <v>0.54838709677419351</v>
      </c>
      <c r="J108" s="98">
        <f t="shared" si="25"/>
        <v>0.58479532163742687</v>
      </c>
      <c r="K108" s="98">
        <f t="shared" si="25"/>
        <v>0.61722080136402391</v>
      </c>
      <c r="L108" s="98">
        <f t="shared" si="25"/>
        <v>0.63092463092463091</v>
      </c>
      <c r="M108" s="98">
        <f t="shared" si="25"/>
        <v>0.64739884393063585</v>
      </c>
      <c r="N108" s="98">
        <f t="shared" si="25"/>
        <v>0.66371120962634578</v>
      </c>
      <c r="O108" s="98">
        <f t="shared" si="25"/>
        <v>0.67680381633870002</v>
      </c>
      <c r="P108" s="98">
        <f t="shared" si="25"/>
        <v>0.68665158371040724</v>
      </c>
      <c r="Q108" s="98">
        <f t="shared" si="25"/>
        <v>0.69553523399677242</v>
      </c>
      <c r="R108" s="98">
        <f t="shared" si="25"/>
        <v>0.70956434651977962</v>
      </c>
      <c r="S108" s="98">
        <f t="shared" si="25"/>
        <v>0.71414868105515583</v>
      </c>
      <c r="T108" s="98">
        <f t="shared" si="25"/>
        <v>0.71692876965772434</v>
      </c>
      <c r="U108" s="98">
        <f t="shared" si="25"/>
        <v>0.72272317403065822</v>
      </c>
      <c r="V108" s="98">
        <f t="shared" si="25"/>
        <v>0.72341337907375647</v>
      </c>
      <c r="W108" s="98">
        <f t="shared" si="25"/>
        <v>0.72499999999999998</v>
      </c>
      <c r="X108" s="98">
        <f t="shared" si="25"/>
        <v>0.72541819665442675</v>
      </c>
      <c r="Y108" s="98">
        <f t="shared" si="25"/>
        <v>0.72832600878945264</v>
      </c>
      <c r="Z108" s="98">
        <f t="shared" si="25"/>
        <v>0.72960189199842329</v>
      </c>
      <c r="AA108" s="100"/>
      <c r="AB108" s="100"/>
      <c r="AC108" s="100"/>
      <c r="AD108" s="100"/>
      <c r="AE108" s="100"/>
      <c r="AF108" s="100"/>
      <c r="AG108" s="100"/>
      <c r="AH108" s="100"/>
      <c r="AI108" s="100"/>
      <c r="AJ108" s="100"/>
      <c r="AK108" s="100"/>
      <c r="AL108" s="100"/>
      <c r="AM108" s="100"/>
      <c r="AN108" s="100"/>
      <c r="AO108" s="100"/>
      <c r="AP108" s="101"/>
    </row>
    <row r="109" spans="2:42" x14ac:dyDescent="0.25">
      <c r="B109" s="68">
        <f t="shared" si="22"/>
        <v>2012</v>
      </c>
      <c r="C109" s="97">
        <f t="shared" ref="C109:V109" si="26">C81/(C81+C67)</f>
        <v>8.5106382978723402E-2</v>
      </c>
      <c r="D109" s="98">
        <f t="shared" si="26"/>
        <v>0.1271186440677966</v>
      </c>
      <c r="E109" s="98">
        <f t="shared" si="26"/>
        <v>0.22115384615384615</v>
      </c>
      <c r="F109" s="98">
        <f t="shared" si="26"/>
        <v>0.30320699708454812</v>
      </c>
      <c r="G109" s="98">
        <f t="shared" si="26"/>
        <v>0.38228941684665224</v>
      </c>
      <c r="H109" s="98">
        <f t="shared" si="26"/>
        <v>0.43618739903069464</v>
      </c>
      <c r="I109" s="98">
        <f t="shared" si="26"/>
        <v>0.49195710455764075</v>
      </c>
      <c r="J109" s="98">
        <f t="shared" si="26"/>
        <v>0.53360910031023789</v>
      </c>
      <c r="K109" s="98">
        <f t="shared" si="26"/>
        <v>0.57605760576057607</v>
      </c>
      <c r="L109" s="98">
        <f t="shared" si="26"/>
        <v>0.60179153094462545</v>
      </c>
      <c r="M109" s="98">
        <f t="shared" si="26"/>
        <v>0.61606484893146651</v>
      </c>
      <c r="N109" s="98">
        <f t="shared" si="26"/>
        <v>0.6320939334637965</v>
      </c>
      <c r="O109" s="98">
        <f t="shared" si="26"/>
        <v>0.64688249400479614</v>
      </c>
      <c r="P109" s="98">
        <f t="shared" si="26"/>
        <v>0.65758754863813229</v>
      </c>
      <c r="Q109" s="98">
        <f t="shared" si="26"/>
        <v>0.67171981181390483</v>
      </c>
      <c r="R109" s="98">
        <f t="shared" si="26"/>
        <v>0.67607003891050588</v>
      </c>
      <c r="S109" s="98">
        <f t="shared" si="26"/>
        <v>0.68230376219228983</v>
      </c>
      <c r="T109" s="98">
        <f t="shared" si="26"/>
        <v>0.68887888338586223</v>
      </c>
      <c r="U109" s="98">
        <f t="shared" si="26"/>
        <v>0.68967032967032971</v>
      </c>
      <c r="V109" s="98">
        <f t="shared" si="26"/>
        <v>0.6953557733276523</v>
      </c>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x14ac:dyDescent="0.25">
      <c r="B110" s="68">
        <f t="shared" si="22"/>
        <v>2013</v>
      </c>
      <c r="C110" s="97">
        <f t="shared" ref="C110:R110" si="27">C82/(C82+C68)</f>
        <v>0.20370370370370369</v>
      </c>
      <c r="D110" s="98">
        <f t="shared" si="27"/>
        <v>0.16379310344827586</v>
      </c>
      <c r="E110" s="98">
        <f t="shared" si="27"/>
        <v>0.21608040201005024</v>
      </c>
      <c r="F110" s="98">
        <f t="shared" si="27"/>
        <v>0.31888544891640869</v>
      </c>
      <c r="G110" s="98">
        <f t="shared" si="27"/>
        <v>0.39366515837104071</v>
      </c>
      <c r="H110" s="98">
        <f t="shared" si="27"/>
        <v>0.47007042253521125</v>
      </c>
      <c r="I110" s="98">
        <f t="shared" si="27"/>
        <v>0.52851182197496527</v>
      </c>
      <c r="J110" s="98">
        <f t="shared" si="27"/>
        <v>0.55943293347873502</v>
      </c>
      <c r="K110" s="98">
        <f t="shared" si="27"/>
        <v>0.57488372093023254</v>
      </c>
      <c r="L110" s="98">
        <f t="shared" si="27"/>
        <v>0.59601593625498006</v>
      </c>
      <c r="M110" s="98">
        <f t="shared" si="27"/>
        <v>0.61820748059280173</v>
      </c>
      <c r="N110" s="98">
        <f t="shared" si="27"/>
        <v>0.63647490820073438</v>
      </c>
      <c r="O110" s="98">
        <f t="shared" si="27"/>
        <v>0.64751812604573344</v>
      </c>
      <c r="P110" s="98">
        <f t="shared" si="27"/>
        <v>0.6557291666666667</v>
      </c>
      <c r="Q110" s="98">
        <f t="shared" si="27"/>
        <v>0.66022783556215947</v>
      </c>
      <c r="R110" s="98">
        <f t="shared" si="27"/>
        <v>0.6665109761793554</v>
      </c>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x14ac:dyDescent="0.25">
      <c r="B111" s="68">
        <f t="shared" si="22"/>
        <v>2014</v>
      </c>
      <c r="C111" s="97">
        <f t="shared" ref="C111:N111" si="28">C83/(C83+C69)</f>
        <v>0.12962962962962962</v>
      </c>
      <c r="D111" s="98">
        <f t="shared" si="28"/>
        <v>0.18947368421052632</v>
      </c>
      <c r="E111" s="98">
        <f t="shared" si="28"/>
        <v>0.25773195876288657</v>
      </c>
      <c r="F111" s="98">
        <f t="shared" si="28"/>
        <v>0.3253012048192771</v>
      </c>
      <c r="G111" s="98">
        <f t="shared" si="28"/>
        <v>0.38723404255319149</v>
      </c>
      <c r="H111" s="98">
        <f t="shared" si="28"/>
        <v>0.43760399334442596</v>
      </c>
      <c r="I111" s="98">
        <f t="shared" si="28"/>
        <v>0.49807938540332908</v>
      </c>
      <c r="J111" s="98">
        <f t="shared" si="28"/>
        <v>0.52066929133858264</v>
      </c>
      <c r="K111" s="98">
        <f t="shared" si="28"/>
        <v>0.54890864995957966</v>
      </c>
      <c r="L111" s="98">
        <f t="shared" si="28"/>
        <v>0.57173756308579671</v>
      </c>
      <c r="M111" s="98">
        <f t="shared" si="28"/>
        <v>0.57939632545931763</v>
      </c>
      <c r="N111" s="98">
        <f t="shared" si="28"/>
        <v>0.6</v>
      </c>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1"/>
    </row>
    <row r="112" spans="2:42" x14ac:dyDescent="0.25">
      <c r="B112" s="68">
        <f t="shared" si="22"/>
        <v>2015</v>
      </c>
      <c r="C112" s="97">
        <f t="shared" ref="C112:J112" si="29">C84/(C84+C70)</f>
        <v>0.23255813953488372</v>
      </c>
      <c r="D112" s="98">
        <f t="shared" si="29"/>
        <v>0.24770642201834864</v>
      </c>
      <c r="E112" s="98">
        <f t="shared" si="29"/>
        <v>0.2983425414364641</v>
      </c>
      <c r="F112" s="98">
        <f t="shared" si="29"/>
        <v>0.33441558441558439</v>
      </c>
      <c r="G112" s="98">
        <f t="shared" si="29"/>
        <v>0.39863325740318906</v>
      </c>
      <c r="H112" s="98">
        <f t="shared" si="29"/>
        <v>0.45081967213114754</v>
      </c>
      <c r="I112" s="98">
        <f t="shared" si="29"/>
        <v>0.45992115637319314</v>
      </c>
      <c r="J112" s="98">
        <f t="shared" si="29"/>
        <v>0.48363252375923971</v>
      </c>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1"/>
    </row>
    <row r="113" spans="2:42" x14ac:dyDescent="0.25">
      <c r="B113" s="69">
        <f t="shared" si="22"/>
        <v>2016</v>
      </c>
      <c r="C113" s="102">
        <f t="shared" ref="C113:F113" si="30">C85/(C85+C71)</f>
        <v>0.15384615384615385</v>
      </c>
      <c r="D113" s="103">
        <f t="shared" si="30"/>
        <v>0.23148148148148148</v>
      </c>
      <c r="E113" s="103">
        <f t="shared" si="30"/>
        <v>0.27878787878787881</v>
      </c>
      <c r="F113" s="103">
        <f t="shared" si="30"/>
        <v>0.27272727272727271</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5"/>
    </row>
    <row r="114" spans="2:42" x14ac:dyDescent="0.25"/>
    <row r="115" spans="2:42" x14ac:dyDescent="0.25"/>
    <row r="116" spans="2:42" x14ac:dyDescent="0.25">
      <c r="B116" s="73"/>
      <c r="C116" s="238" t="s">
        <v>159</v>
      </c>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40"/>
    </row>
    <row r="117" spans="2:42" x14ac:dyDescent="0.25">
      <c r="B117" s="74" t="s">
        <v>0</v>
      </c>
      <c r="C117" s="74" t="s">
        <v>69</v>
      </c>
      <c r="D117" s="63" t="s">
        <v>70</v>
      </c>
      <c r="E117" s="63" t="s">
        <v>71</v>
      </c>
      <c r="F117" s="63" t="s">
        <v>72</v>
      </c>
      <c r="G117" s="63" t="s">
        <v>73</v>
      </c>
      <c r="H117" s="63" t="s">
        <v>74</v>
      </c>
      <c r="I117" s="63" t="s">
        <v>75</v>
      </c>
      <c r="J117" s="63" t="s">
        <v>76</v>
      </c>
      <c r="K117" s="63" t="s">
        <v>77</v>
      </c>
      <c r="L117" s="63" t="s">
        <v>78</v>
      </c>
      <c r="M117" s="63" t="s">
        <v>79</v>
      </c>
      <c r="N117" s="63" t="s">
        <v>80</v>
      </c>
      <c r="O117" s="63" t="s">
        <v>81</v>
      </c>
      <c r="P117" s="63" t="s">
        <v>82</v>
      </c>
      <c r="Q117" s="63" t="s">
        <v>83</v>
      </c>
      <c r="R117" s="63" t="s">
        <v>84</v>
      </c>
      <c r="S117" s="63" t="s">
        <v>85</v>
      </c>
      <c r="T117" s="63" t="s">
        <v>86</v>
      </c>
      <c r="U117" s="63" t="s">
        <v>87</v>
      </c>
      <c r="V117" s="63" t="s">
        <v>88</v>
      </c>
      <c r="W117" s="63" t="s">
        <v>89</v>
      </c>
      <c r="X117" s="63" t="s">
        <v>90</v>
      </c>
      <c r="Y117" s="63" t="s">
        <v>91</v>
      </c>
      <c r="Z117" s="63" t="s">
        <v>92</v>
      </c>
      <c r="AA117" s="63" t="s">
        <v>93</v>
      </c>
      <c r="AB117" s="63" t="s">
        <v>94</v>
      </c>
      <c r="AC117" s="63" t="s">
        <v>95</v>
      </c>
      <c r="AD117" s="63" t="s">
        <v>96</v>
      </c>
      <c r="AE117" s="63" t="s">
        <v>97</v>
      </c>
      <c r="AF117" s="63" t="s">
        <v>98</v>
      </c>
      <c r="AG117" s="63" t="s">
        <v>99</v>
      </c>
      <c r="AH117" s="63" t="s">
        <v>100</v>
      </c>
      <c r="AI117" s="63" t="s">
        <v>101</v>
      </c>
      <c r="AJ117" s="63" t="s">
        <v>102</v>
      </c>
      <c r="AK117" s="63" t="s">
        <v>103</v>
      </c>
      <c r="AL117" s="63" t="s">
        <v>104</v>
      </c>
      <c r="AM117" s="63" t="s">
        <v>105</v>
      </c>
      <c r="AN117" s="63" t="s">
        <v>106</v>
      </c>
      <c r="AO117" s="63" t="s">
        <v>107</v>
      </c>
      <c r="AP117" s="65" t="s">
        <v>108</v>
      </c>
    </row>
    <row r="118" spans="2:42" x14ac:dyDescent="0.25">
      <c r="B118" s="84">
        <f>B104</f>
        <v>2007</v>
      </c>
      <c r="C118" s="97">
        <f>(C62+C76)/($AS6)</f>
        <v>1.7377567140600316E-2</v>
      </c>
      <c r="D118" s="98">
        <f t="shared" ref="D118:AP118" si="31">(D62+D76)/($AS6)</f>
        <v>2.8962611901000527E-2</v>
      </c>
      <c r="E118" s="98">
        <f t="shared" si="31"/>
        <v>6.0031595576619273E-2</v>
      </c>
      <c r="F118" s="98">
        <f t="shared" si="31"/>
        <v>0.10110584518167456</v>
      </c>
      <c r="G118" s="98">
        <f t="shared" si="31"/>
        <v>0.15323854660347552</v>
      </c>
      <c r="H118" s="98">
        <f t="shared" si="31"/>
        <v>0.224855186940495</v>
      </c>
      <c r="I118" s="98">
        <f t="shared" si="31"/>
        <v>0.28962611901000529</v>
      </c>
      <c r="J118" s="98">
        <f t="shared" si="31"/>
        <v>0.36492890995260663</v>
      </c>
      <c r="K118" s="98">
        <f t="shared" si="31"/>
        <v>0.43865192206424436</v>
      </c>
      <c r="L118" s="98">
        <f t="shared" si="31"/>
        <v>0.48709847288046343</v>
      </c>
      <c r="M118" s="98">
        <f t="shared" si="31"/>
        <v>0.54555028962611896</v>
      </c>
      <c r="N118" s="98">
        <f t="shared" si="31"/>
        <v>0.59715639810426535</v>
      </c>
      <c r="O118" s="98">
        <f t="shared" si="31"/>
        <v>0.64349657714586628</v>
      </c>
      <c r="P118" s="98">
        <f t="shared" si="31"/>
        <v>0.68088467614533965</v>
      </c>
      <c r="Q118" s="98">
        <f t="shared" si="31"/>
        <v>0.72037914691943128</v>
      </c>
      <c r="R118" s="98">
        <f t="shared" si="31"/>
        <v>0.75724065297525012</v>
      </c>
      <c r="S118" s="98">
        <f t="shared" si="31"/>
        <v>0.78567667193259605</v>
      </c>
      <c r="T118" s="98">
        <f t="shared" si="31"/>
        <v>0.80358083201685093</v>
      </c>
      <c r="U118" s="98">
        <f t="shared" si="31"/>
        <v>0.82043180621379674</v>
      </c>
      <c r="V118" s="98">
        <f t="shared" si="31"/>
        <v>0.84465508162190628</v>
      </c>
      <c r="W118" s="98">
        <f t="shared" si="31"/>
        <v>0.8588730911005793</v>
      </c>
      <c r="X118" s="98">
        <f t="shared" si="31"/>
        <v>0.86887835703001581</v>
      </c>
      <c r="Y118" s="98">
        <f t="shared" si="31"/>
        <v>0.87783043707214325</v>
      </c>
      <c r="Z118" s="98">
        <f t="shared" si="31"/>
        <v>0.90416008425487093</v>
      </c>
      <c r="AA118" s="98">
        <f t="shared" si="31"/>
        <v>0.91469194312796209</v>
      </c>
      <c r="AB118" s="98">
        <f t="shared" si="31"/>
        <v>0.92048446550816221</v>
      </c>
      <c r="AC118" s="98">
        <f t="shared" si="31"/>
        <v>0.92575039494470779</v>
      </c>
      <c r="AD118" s="98">
        <f t="shared" si="31"/>
        <v>0.94102159031068988</v>
      </c>
      <c r="AE118" s="98">
        <f t="shared" si="31"/>
        <v>0.94523433385992628</v>
      </c>
      <c r="AF118" s="98">
        <f t="shared" si="31"/>
        <v>0.94892048446550814</v>
      </c>
      <c r="AG118" s="98">
        <f t="shared" si="31"/>
        <v>0.95260663507109</v>
      </c>
      <c r="AH118" s="98">
        <f t="shared" si="31"/>
        <v>0.96050552922590837</v>
      </c>
      <c r="AI118" s="98">
        <f t="shared" si="31"/>
        <v>0.9636650868878357</v>
      </c>
      <c r="AJ118" s="98">
        <f t="shared" si="31"/>
        <v>0.96682464454976302</v>
      </c>
      <c r="AK118" s="98">
        <f t="shared" si="31"/>
        <v>0.97261716692996314</v>
      </c>
      <c r="AL118" s="98">
        <f t="shared" si="31"/>
        <v>0.97946287519747233</v>
      </c>
      <c r="AM118" s="98">
        <f t="shared" si="31"/>
        <v>0.98314902580305419</v>
      </c>
      <c r="AN118" s="98">
        <f t="shared" si="31"/>
        <v>0.98472880463401791</v>
      </c>
      <c r="AO118" s="98">
        <f t="shared" si="31"/>
        <v>0.98578199052132698</v>
      </c>
      <c r="AP118" s="99">
        <f t="shared" si="31"/>
        <v>0.9889415481832543</v>
      </c>
    </row>
    <row r="119" spans="2:42" x14ac:dyDescent="0.25">
      <c r="B119" s="68">
        <f>B118+1</f>
        <v>2008</v>
      </c>
      <c r="C119" s="97">
        <f t="shared" ref="C119:AP119" si="32">(C63+C77)/($AS7)</f>
        <v>1.5030946065428824E-2</v>
      </c>
      <c r="D119" s="98">
        <f t="shared" si="32"/>
        <v>4.5092838196286469E-2</v>
      </c>
      <c r="E119" s="98">
        <f t="shared" si="32"/>
        <v>7.6923076923076927E-2</v>
      </c>
      <c r="F119" s="98">
        <f t="shared" si="32"/>
        <v>0.13351016799292661</v>
      </c>
      <c r="G119" s="98">
        <f t="shared" si="32"/>
        <v>0.17948717948717949</v>
      </c>
      <c r="H119" s="98">
        <f t="shared" si="32"/>
        <v>0.24049513704686118</v>
      </c>
      <c r="I119" s="98">
        <f t="shared" si="32"/>
        <v>0.30946065428824049</v>
      </c>
      <c r="J119" s="98">
        <f t="shared" si="32"/>
        <v>0.38638373121131742</v>
      </c>
      <c r="K119" s="98">
        <f t="shared" si="32"/>
        <v>0.45446507515473034</v>
      </c>
      <c r="L119" s="98">
        <f t="shared" si="32"/>
        <v>0.51503094606542887</v>
      </c>
      <c r="M119" s="98">
        <f t="shared" si="32"/>
        <v>0.5671971706454465</v>
      </c>
      <c r="N119" s="98">
        <f t="shared" si="32"/>
        <v>0.62466843501326264</v>
      </c>
      <c r="O119" s="98">
        <f t="shared" si="32"/>
        <v>0.6732979664014147</v>
      </c>
      <c r="P119" s="98">
        <f t="shared" si="32"/>
        <v>0.71043324491600357</v>
      </c>
      <c r="Q119" s="98">
        <f t="shared" si="32"/>
        <v>0.75022104332449158</v>
      </c>
      <c r="R119" s="98">
        <f t="shared" si="32"/>
        <v>0.77807250221043323</v>
      </c>
      <c r="S119" s="98">
        <f t="shared" si="32"/>
        <v>0.80106100795755963</v>
      </c>
      <c r="T119" s="98">
        <f t="shared" si="32"/>
        <v>0.82183908045977017</v>
      </c>
      <c r="U119" s="98">
        <f t="shared" si="32"/>
        <v>0.8404067197170646</v>
      </c>
      <c r="V119" s="98">
        <f t="shared" si="32"/>
        <v>0.86914235190097255</v>
      </c>
      <c r="W119" s="98">
        <f t="shared" si="32"/>
        <v>0.88019451812555261</v>
      </c>
      <c r="X119" s="98">
        <f t="shared" si="32"/>
        <v>0.8885941644562334</v>
      </c>
      <c r="Y119" s="98">
        <f t="shared" si="32"/>
        <v>0.89080459770114939</v>
      </c>
      <c r="Z119" s="98">
        <f t="shared" si="32"/>
        <v>0.91158267020335981</v>
      </c>
      <c r="AA119" s="98">
        <f t="shared" si="32"/>
        <v>0.92086648983200703</v>
      </c>
      <c r="AB119" s="98">
        <f t="shared" si="32"/>
        <v>0.92396109637488943</v>
      </c>
      <c r="AC119" s="98">
        <f t="shared" si="32"/>
        <v>0.92838196286472152</v>
      </c>
      <c r="AD119" s="98">
        <f t="shared" si="32"/>
        <v>0.93943412908930146</v>
      </c>
      <c r="AE119" s="98">
        <f t="shared" si="32"/>
        <v>0.94827586206896552</v>
      </c>
      <c r="AF119" s="98">
        <f t="shared" si="32"/>
        <v>0.95534924845269675</v>
      </c>
      <c r="AG119" s="98">
        <f t="shared" si="32"/>
        <v>0.96198054818744472</v>
      </c>
      <c r="AH119" s="98">
        <f t="shared" si="32"/>
        <v>0.97038019451812552</v>
      </c>
      <c r="AI119" s="98">
        <f t="shared" si="32"/>
        <v>0.97966401414677273</v>
      </c>
      <c r="AJ119" s="98">
        <f t="shared" si="32"/>
        <v>0.9832007073386384</v>
      </c>
      <c r="AK119" s="98">
        <f t="shared" si="32"/>
        <v>0.98496905393457113</v>
      </c>
      <c r="AL119" s="98">
        <f t="shared" si="32"/>
        <v>0.99027409372236963</v>
      </c>
      <c r="AM119" s="100">
        <f t="shared" si="32"/>
        <v>0</v>
      </c>
      <c r="AN119" s="100">
        <f t="shared" si="32"/>
        <v>0</v>
      </c>
      <c r="AO119" s="100">
        <f t="shared" si="32"/>
        <v>0</v>
      </c>
      <c r="AP119" s="101">
        <f t="shared" si="32"/>
        <v>0</v>
      </c>
    </row>
    <row r="120" spans="2:42" x14ac:dyDescent="0.25">
      <c r="B120" s="68">
        <f t="shared" ref="B120:B127" si="33">B119+1</f>
        <v>2009</v>
      </c>
      <c r="C120" s="97">
        <f t="shared" ref="C120:AP120" si="34">(C64+C78)/($AS8)</f>
        <v>1.6220955721174924E-2</v>
      </c>
      <c r="D120" s="98">
        <f t="shared" si="34"/>
        <v>3.9894782989916701E-2</v>
      </c>
      <c r="E120" s="98">
        <f t="shared" si="34"/>
        <v>8.5927224901359053E-2</v>
      </c>
      <c r="F120" s="98">
        <f t="shared" si="34"/>
        <v>0.14291977202981149</v>
      </c>
      <c r="G120" s="98">
        <f t="shared" si="34"/>
        <v>0.19289785181937746</v>
      </c>
      <c r="H120" s="98">
        <f t="shared" si="34"/>
        <v>0.24375274002630426</v>
      </c>
      <c r="I120" s="98">
        <f t="shared" si="34"/>
        <v>0.31126698816308634</v>
      </c>
      <c r="J120" s="98">
        <f t="shared" si="34"/>
        <v>0.38491889522139411</v>
      </c>
      <c r="K120" s="98">
        <f t="shared" si="34"/>
        <v>0.44278825076720735</v>
      </c>
      <c r="L120" s="98">
        <f t="shared" si="34"/>
        <v>0.49320473476545373</v>
      </c>
      <c r="M120" s="98">
        <f t="shared" si="34"/>
        <v>0.55195089872862779</v>
      </c>
      <c r="N120" s="98">
        <f t="shared" si="34"/>
        <v>0.61025865848312144</v>
      </c>
      <c r="O120" s="98">
        <f t="shared" si="34"/>
        <v>0.64971503726435775</v>
      </c>
      <c r="P120" s="98">
        <f t="shared" si="34"/>
        <v>0.6931170539237177</v>
      </c>
      <c r="Q120" s="98">
        <f t="shared" si="34"/>
        <v>0.72555896536606757</v>
      </c>
      <c r="R120" s="98">
        <f t="shared" si="34"/>
        <v>0.77290661990355103</v>
      </c>
      <c r="S120" s="98">
        <f t="shared" si="34"/>
        <v>0.795703638754932</v>
      </c>
      <c r="T120" s="98">
        <f t="shared" si="34"/>
        <v>0.81630863656291097</v>
      </c>
      <c r="U120" s="98">
        <f t="shared" si="34"/>
        <v>0.82770714598860151</v>
      </c>
      <c r="V120" s="98">
        <f t="shared" si="34"/>
        <v>0.8566418237615081</v>
      </c>
      <c r="W120" s="98">
        <f t="shared" si="34"/>
        <v>0.86935554581323982</v>
      </c>
      <c r="X120" s="98">
        <f t="shared" si="34"/>
        <v>0.88031565103024989</v>
      </c>
      <c r="Y120" s="98">
        <f t="shared" si="34"/>
        <v>0.88820692678649715</v>
      </c>
      <c r="Z120" s="98">
        <f t="shared" si="34"/>
        <v>0.90355107409031121</v>
      </c>
      <c r="AA120" s="98">
        <f t="shared" si="34"/>
        <v>0.91363437088996058</v>
      </c>
      <c r="AB120" s="98">
        <f t="shared" si="34"/>
        <v>0.92415607189829019</v>
      </c>
      <c r="AC120" s="98">
        <f t="shared" si="34"/>
        <v>0.93467777290661991</v>
      </c>
      <c r="AD120" s="98">
        <f t="shared" si="34"/>
        <v>0.95177553704515561</v>
      </c>
      <c r="AE120" s="98">
        <f t="shared" si="34"/>
        <v>0.96273564226216568</v>
      </c>
      <c r="AF120" s="98">
        <f t="shared" si="34"/>
        <v>0.97544936431389739</v>
      </c>
      <c r="AG120" s="98">
        <f t="shared" si="34"/>
        <v>0.97851819377466021</v>
      </c>
      <c r="AH120" s="98">
        <f t="shared" si="34"/>
        <v>0.98553266111354665</v>
      </c>
      <c r="AI120" s="100">
        <f t="shared" si="34"/>
        <v>0</v>
      </c>
      <c r="AJ120" s="100">
        <f t="shared" si="34"/>
        <v>0</v>
      </c>
      <c r="AK120" s="100">
        <f t="shared" si="34"/>
        <v>0</v>
      </c>
      <c r="AL120" s="100">
        <f t="shared" si="34"/>
        <v>0</v>
      </c>
      <c r="AM120" s="100">
        <f t="shared" si="34"/>
        <v>0</v>
      </c>
      <c r="AN120" s="100">
        <f t="shared" si="34"/>
        <v>0</v>
      </c>
      <c r="AO120" s="100">
        <f t="shared" si="34"/>
        <v>0</v>
      </c>
      <c r="AP120" s="101">
        <f t="shared" si="34"/>
        <v>0</v>
      </c>
    </row>
    <row r="121" spans="2:42" x14ac:dyDescent="0.25">
      <c r="B121" s="68">
        <f t="shared" si="33"/>
        <v>2010</v>
      </c>
      <c r="C121" s="97">
        <f t="shared" ref="C121:AP121" si="35">(C65+C79)/($AS9)</f>
        <v>1.6810168101681018E-2</v>
      </c>
      <c r="D121" s="98">
        <f t="shared" si="35"/>
        <v>4.4690446904469043E-2</v>
      </c>
      <c r="E121" s="98">
        <f t="shared" si="35"/>
        <v>8.323083230832308E-2</v>
      </c>
      <c r="F121" s="98">
        <f t="shared" si="35"/>
        <v>0.13243132431324314</v>
      </c>
      <c r="G121" s="98">
        <f t="shared" si="35"/>
        <v>0.18819188191881919</v>
      </c>
      <c r="H121" s="98">
        <f t="shared" si="35"/>
        <v>0.24764247642476425</v>
      </c>
      <c r="I121" s="98">
        <f t="shared" si="35"/>
        <v>0.31980319803198032</v>
      </c>
      <c r="J121" s="98">
        <f t="shared" si="35"/>
        <v>0.40303403034030338</v>
      </c>
      <c r="K121" s="98">
        <f t="shared" si="35"/>
        <v>0.45920459204592046</v>
      </c>
      <c r="L121" s="98">
        <f t="shared" si="35"/>
        <v>0.51619516195161952</v>
      </c>
      <c r="M121" s="98">
        <f t="shared" si="35"/>
        <v>0.56457564575645758</v>
      </c>
      <c r="N121" s="98">
        <f t="shared" si="35"/>
        <v>0.61746617466174658</v>
      </c>
      <c r="O121" s="98">
        <f t="shared" si="35"/>
        <v>0.65723657236572364</v>
      </c>
      <c r="P121" s="98">
        <f t="shared" si="35"/>
        <v>0.69208692086920864</v>
      </c>
      <c r="Q121" s="98">
        <f t="shared" si="35"/>
        <v>0.71955719557195574</v>
      </c>
      <c r="R121" s="98">
        <f t="shared" si="35"/>
        <v>0.77326773267732674</v>
      </c>
      <c r="S121" s="98">
        <f t="shared" si="35"/>
        <v>0.79950799507995085</v>
      </c>
      <c r="T121" s="98">
        <f t="shared" si="35"/>
        <v>0.81344813448134479</v>
      </c>
      <c r="U121" s="98">
        <f t="shared" si="35"/>
        <v>0.82615826158261585</v>
      </c>
      <c r="V121" s="98">
        <f t="shared" si="35"/>
        <v>0.85690856908569091</v>
      </c>
      <c r="W121" s="98">
        <f t="shared" si="35"/>
        <v>0.86551865518655191</v>
      </c>
      <c r="X121" s="98">
        <f t="shared" si="35"/>
        <v>0.88027880278802784</v>
      </c>
      <c r="Y121" s="98">
        <f t="shared" si="35"/>
        <v>0.89667896678966785</v>
      </c>
      <c r="Z121" s="98">
        <f t="shared" si="35"/>
        <v>0.92086920869208688</v>
      </c>
      <c r="AA121" s="98">
        <f t="shared" si="35"/>
        <v>0.93603936039360391</v>
      </c>
      <c r="AB121" s="98">
        <f t="shared" si="35"/>
        <v>0.9458794587945879</v>
      </c>
      <c r="AC121" s="98">
        <f t="shared" si="35"/>
        <v>0.955719557195572</v>
      </c>
      <c r="AD121" s="98">
        <f t="shared" si="35"/>
        <v>0.96637966379663798</v>
      </c>
      <c r="AE121" s="100">
        <f t="shared" si="35"/>
        <v>0</v>
      </c>
      <c r="AF121" s="100">
        <f t="shared" si="35"/>
        <v>0</v>
      </c>
      <c r="AG121" s="100">
        <f t="shared" si="35"/>
        <v>0</v>
      </c>
      <c r="AH121" s="100">
        <f t="shared" si="35"/>
        <v>0</v>
      </c>
      <c r="AI121" s="100">
        <f t="shared" si="35"/>
        <v>0</v>
      </c>
      <c r="AJ121" s="100">
        <f t="shared" si="35"/>
        <v>0</v>
      </c>
      <c r="AK121" s="100">
        <f t="shared" si="35"/>
        <v>0</v>
      </c>
      <c r="AL121" s="100">
        <f t="shared" si="35"/>
        <v>0</v>
      </c>
      <c r="AM121" s="100">
        <f t="shared" si="35"/>
        <v>0</v>
      </c>
      <c r="AN121" s="100">
        <f t="shared" si="35"/>
        <v>0</v>
      </c>
      <c r="AO121" s="100">
        <f t="shared" si="35"/>
        <v>0</v>
      </c>
      <c r="AP121" s="101">
        <f t="shared" si="35"/>
        <v>0</v>
      </c>
    </row>
    <row r="122" spans="2:42" x14ac:dyDescent="0.25">
      <c r="B122" s="68">
        <f t="shared" si="33"/>
        <v>2011</v>
      </c>
      <c r="C122" s="97">
        <f t="shared" ref="C122:AP122" si="36">(C66+C80)/($AS10)</f>
        <v>2.0733061828952241E-2</v>
      </c>
      <c r="D122" s="98">
        <f t="shared" si="36"/>
        <v>5.2573121066271752E-2</v>
      </c>
      <c r="E122" s="98">
        <f t="shared" si="36"/>
        <v>9.3298778230285082E-2</v>
      </c>
      <c r="F122" s="98">
        <f t="shared" si="36"/>
        <v>0.14994446501295816</v>
      </c>
      <c r="G122" s="98">
        <f t="shared" si="36"/>
        <v>0.19289152165864495</v>
      </c>
      <c r="H122" s="98">
        <f t="shared" si="36"/>
        <v>0.25583117363939284</v>
      </c>
      <c r="I122" s="98">
        <f t="shared" si="36"/>
        <v>0.3098852276934469</v>
      </c>
      <c r="J122" s="98">
        <f t="shared" si="36"/>
        <v>0.37985931136616069</v>
      </c>
      <c r="K122" s="98">
        <f t="shared" si="36"/>
        <v>0.43428359866716032</v>
      </c>
      <c r="L122" s="98">
        <f t="shared" si="36"/>
        <v>0.47649018881895594</v>
      </c>
      <c r="M122" s="98">
        <f t="shared" si="36"/>
        <v>0.51240281377267682</v>
      </c>
      <c r="N122" s="98">
        <f t="shared" si="36"/>
        <v>0.584598296927064</v>
      </c>
      <c r="O122" s="98">
        <f t="shared" si="36"/>
        <v>0.62088115512773046</v>
      </c>
      <c r="P122" s="98">
        <f t="shared" si="36"/>
        <v>0.65457238059977785</v>
      </c>
      <c r="Q122" s="98">
        <f t="shared" si="36"/>
        <v>0.68826360607182524</v>
      </c>
      <c r="R122" s="98">
        <f t="shared" si="36"/>
        <v>0.73935579415031472</v>
      </c>
      <c r="S122" s="98">
        <f t="shared" si="36"/>
        <v>0.77193631988152533</v>
      </c>
      <c r="T122" s="98">
        <f t="shared" si="36"/>
        <v>0.80044427989633471</v>
      </c>
      <c r="U122" s="98">
        <f t="shared" si="36"/>
        <v>0.82117734172528689</v>
      </c>
      <c r="V122" s="98">
        <f t="shared" si="36"/>
        <v>0.86338393187708251</v>
      </c>
      <c r="W122" s="98">
        <f t="shared" si="36"/>
        <v>0.88855979266938168</v>
      </c>
      <c r="X122" s="98">
        <f t="shared" si="36"/>
        <v>0.90744168826360605</v>
      </c>
      <c r="Y122" s="98">
        <f t="shared" si="36"/>
        <v>0.92669381710477605</v>
      </c>
      <c r="Z122" s="98">
        <f t="shared" si="36"/>
        <v>0.93928174750092563</v>
      </c>
      <c r="AA122" s="100">
        <f t="shared" si="36"/>
        <v>0</v>
      </c>
      <c r="AB122" s="100">
        <f t="shared" si="36"/>
        <v>0</v>
      </c>
      <c r="AC122" s="100">
        <f t="shared" si="36"/>
        <v>0</v>
      </c>
      <c r="AD122" s="100">
        <f t="shared" si="36"/>
        <v>0</v>
      </c>
      <c r="AE122" s="100">
        <f t="shared" si="36"/>
        <v>0</v>
      </c>
      <c r="AF122" s="100">
        <f t="shared" si="36"/>
        <v>0</v>
      </c>
      <c r="AG122" s="100">
        <f t="shared" si="36"/>
        <v>0</v>
      </c>
      <c r="AH122" s="100">
        <f t="shared" si="36"/>
        <v>0</v>
      </c>
      <c r="AI122" s="100">
        <f t="shared" si="36"/>
        <v>0</v>
      </c>
      <c r="AJ122" s="100">
        <f t="shared" si="36"/>
        <v>0</v>
      </c>
      <c r="AK122" s="100">
        <f t="shared" si="36"/>
        <v>0</v>
      </c>
      <c r="AL122" s="100">
        <f t="shared" si="36"/>
        <v>0</v>
      </c>
      <c r="AM122" s="100">
        <f t="shared" si="36"/>
        <v>0</v>
      </c>
      <c r="AN122" s="100">
        <f t="shared" si="36"/>
        <v>0</v>
      </c>
      <c r="AO122" s="100">
        <f t="shared" si="36"/>
        <v>0</v>
      </c>
      <c r="AP122" s="101">
        <f t="shared" si="36"/>
        <v>0</v>
      </c>
    </row>
    <row r="123" spans="2:42" x14ac:dyDescent="0.25">
      <c r="B123" s="68">
        <f t="shared" si="33"/>
        <v>2012</v>
      </c>
      <c r="C123" s="97">
        <f t="shared" ref="C123:AP123" si="37">(C67+C81)/($AS11)</f>
        <v>1.7517704062616473E-2</v>
      </c>
      <c r="D123" s="98">
        <f t="shared" si="37"/>
        <v>4.3980618710398808E-2</v>
      </c>
      <c r="E123" s="98">
        <f t="shared" si="37"/>
        <v>7.7525158404770783E-2</v>
      </c>
      <c r="F123" s="98">
        <f t="shared" si="37"/>
        <v>0.12784196794632874</v>
      </c>
      <c r="G123" s="98">
        <f t="shared" si="37"/>
        <v>0.17256802087215803</v>
      </c>
      <c r="H123" s="98">
        <f t="shared" si="37"/>
        <v>0.23071188967573611</v>
      </c>
      <c r="I123" s="98">
        <f t="shared" si="37"/>
        <v>0.27804696235557214</v>
      </c>
      <c r="J123" s="98">
        <f t="shared" si="37"/>
        <v>0.36041744316064106</v>
      </c>
      <c r="K123" s="98">
        <f t="shared" si="37"/>
        <v>0.41408870667163622</v>
      </c>
      <c r="L123" s="98">
        <f t="shared" si="37"/>
        <v>0.45769660827431979</v>
      </c>
      <c r="M123" s="98">
        <f t="shared" si="37"/>
        <v>0.50577711516958623</v>
      </c>
      <c r="N123" s="98">
        <f t="shared" si="37"/>
        <v>0.57137532612746922</v>
      </c>
      <c r="O123" s="98">
        <f t="shared" si="37"/>
        <v>0.62169213566902726</v>
      </c>
      <c r="P123" s="98">
        <f t="shared" si="37"/>
        <v>0.67051807677972419</v>
      </c>
      <c r="Q123" s="98">
        <f t="shared" si="37"/>
        <v>0.71300782705926202</v>
      </c>
      <c r="R123" s="98">
        <f t="shared" si="37"/>
        <v>0.76630637346254193</v>
      </c>
      <c r="S123" s="98">
        <f t="shared" si="37"/>
        <v>0.80245993291092066</v>
      </c>
      <c r="T123" s="98">
        <f t="shared" si="37"/>
        <v>0.82780469623555719</v>
      </c>
      <c r="U123" s="98">
        <f t="shared" si="37"/>
        <v>0.84793142005218036</v>
      </c>
      <c r="V123" s="98">
        <f t="shared" si="37"/>
        <v>0.874767051807678</v>
      </c>
      <c r="W123" s="100">
        <f t="shared" si="37"/>
        <v>0</v>
      </c>
      <c r="X123" s="100">
        <f t="shared" si="37"/>
        <v>0</v>
      </c>
      <c r="Y123" s="100">
        <f t="shared" si="37"/>
        <v>0</v>
      </c>
      <c r="Z123" s="100">
        <f t="shared" si="37"/>
        <v>0</v>
      </c>
      <c r="AA123" s="100">
        <f t="shared" si="37"/>
        <v>0</v>
      </c>
      <c r="AB123" s="100">
        <f t="shared" si="37"/>
        <v>0</v>
      </c>
      <c r="AC123" s="100">
        <f t="shared" si="37"/>
        <v>0</v>
      </c>
      <c r="AD123" s="100">
        <f t="shared" si="37"/>
        <v>0</v>
      </c>
      <c r="AE123" s="100">
        <f t="shared" si="37"/>
        <v>0</v>
      </c>
      <c r="AF123" s="100">
        <f t="shared" si="37"/>
        <v>0</v>
      </c>
      <c r="AG123" s="100">
        <f t="shared" si="37"/>
        <v>0</v>
      </c>
      <c r="AH123" s="100">
        <f t="shared" si="37"/>
        <v>0</v>
      </c>
      <c r="AI123" s="100">
        <f t="shared" si="37"/>
        <v>0</v>
      </c>
      <c r="AJ123" s="100">
        <f t="shared" si="37"/>
        <v>0</v>
      </c>
      <c r="AK123" s="100">
        <f t="shared" si="37"/>
        <v>0</v>
      </c>
      <c r="AL123" s="100">
        <f t="shared" si="37"/>
        <v>0</v>
      </c>
      <c r="AM123" s="100">
        <f t="shared" si="37"/>
        <v>0</v>
      </c>
      <c r="AN123" s="100">
        <f t="shared" si="37"/>
        <v>0</v>
      </c>
      <c r="AO123" s="100">
        <f t="shared" si="37"/>
        <v>0</v>
      </c>
      <c r="AP123" s="101">
        <f t="shared" si="37"/>
        <v>0</v>
      </c>
    </row>
    <row r="124" spans="2:42" x14ac:dyDescent="0.25">
      <c r="B124" s="68">
        <f t="shared" si="33"/>
        <v>2013</v>
      </c>
      <c r="C124" s="97">
        <f t="shared" ref="C124:AP124" si="38">(C68+C82)/($AS12)</f>
        <v>1.9992595335061088E-2</v>
      </c>
      <c r="D124" s="98">
        <f t="shared" si="38"/>
        <v>4.2947056645686786E-2</v>
      </c>
      <c r="E124" s="98">
        <f t="shared" si="38"/>
        <v>7.3676416142169562E-2</v>
      </c>
      <c r="F124" s="98">
        <f t="shared" si="38"/>
        <v>0.11958533876342095</v>
      </c>
      <c r="G124" s="98">
        <f t="shared" si="38"/>
        <v>0.16364309514994446</v>
      </c>
      <c r="H124" s="98">
        <f t="shared" si="38"/>
        <v>0.21029248426508701</v>
      </c>
      <c r="I124" s="98">
        <f t="shared" si="38"/>
        <v>0.26619770455386893</v>
      </c>
      <c r="J124" s="98">
        <f t="shared" si="38"/>
        <v>0.33950388744909293</v>
      </c>
      <c r="K124" s="98">
        <f t="shared" si="38"/>
        <v>0.39800074046649392</v>
      </c>
      <c r="L124" s="98">
        <f t="shared" si="38"/>
        <v>0.4646427249166975</v>
      </c>
      <c r="M124" s="98">
        <f t="shared" si="38"/>
        <v>0.52462051092188078</v>
      </c>
      <c r="N124" s="98">
        <f t="shared" si="38"/>
        <v>0.60496112550907066</v>
      </c>
      <c r="O124" s="98">
        <f t="shared" si="38"/>
        <v>0.66382821177341722</v>
      </c>
      <c r="P124" s="98">
        <f t="shared" si="38"/>
        <v>0.71084783413550534</v>
      </c>
      <c r="Q124" s="98">
        <f t="shared" si="38"/>
        <v>0.74750092558311731</v>
      </c>
      <c r="R124" s="98">
        <f t="shared" si="38"/>
        <v>0.79266938171047763</v>
      </c>
      <c r="S124" s="100">
        <f t="shared" si="38"/>
        <v>0</v>
      </c>
      <c r="T124" s="100">
        <f t="shared" si="38"/>
        <v>0</v>
      </c>
      <c r="U124" s="100">
        <f t="shared" si="38"/>
        <v>0</v>
      </c>
      <c r="V124" s="100">
        <f t="shared" si="38"/>
        <v>0</v>
      </c>
      <c r="W124" s="100">
        <f t="shared" si="38"/>
        <v>0</v>
      </c>
      <c r="X124" s="100">
        <f t="shared" si="38"/>
        <v>0</v>
      </c>
      <c r="Y124" s="100">
        <f t="shared" si="38"/>
        <v>0</v>
      </c>
      <c r="Z124" s="100">
        <f t="shared" si="38"/>
        <v>0</v>
      </c>
      <c r="AA124" s="100">
        <f t="shared" si="38"/>
        <v>0</v>
      </c>
      <c r="AB124" s="100">
        <f t="shared" si="38"/>
        <v>0</v>
      </c>
      <c r="AC124" s="100">
        <f t="shared" si="38"/>
        <v>0</v>
      </c>
      <c r="AD124" s="100">
        <f t="shared" si="38"/>
        <v>0</v>
      </c>
      <c r="AE124" s="100">
        <f t="shared" si="38"/>
        <v>0</v>
      </c>
      <c r="AF124" s="100">
        <f t="shared" si="38"/>
        <v>0</v>
      </c>
      <c r="AG124" s="100">
        <f t="shared" si="38"/>
        <v>0</v>
      </c>
      <c r="AH124" s="100">
        <f t="shared" si="38"/>
        <v>0</v>
      </c>
      <c r="AI124" s="100">
        <f t="shared" si="38"/>
        <v>0</v>
      </c>
      <c r="AJ124" s="100">
        <f t="shared" si="38"/>
        <v>0</v>
      </c>
      <c r="AK124" s="100">
        <f t="shared" si="38"/>
        <v>0</v>
      </c>
      <c r="AL124" s="100">
        <f t="shared" si="38"/>
        <v>0</v>
      </c>
      <c r="AM124" s="100">
        <f t="shared" si="38"/>
        <v>0</v>
      </c>
      <c r="AN124" s="100">
        <f t="shared" si="38"/>
        <v>0</v>
      </c>
      <c r="AO124" s="100">
        <f t="shared" si="38"/>
        <v>0</v>
      </c>
      <c r="AP124" s="101">
        <f t="shared" si="38"/>
        <v>0</v>
      </c>
    </row>
    <row r="125" spans="2:42" x14ac:dyDescent="0.25">
      <c r="B125" s="68">
        <f t="shared" si="33"/>
        <v>2014</v>
      </c>
      <c r="C125" s="97">
        <f t="shared" ref="C125:AP125" si="39">(C69+C83)/($AS13)</f>
        <v>1.9729630982827914E-2</v>
      </c>
      <c r="D125" s="98">
        <f t="shared" si="39"/>
        <v>3.4709535988308365E-2</v>
      </c>
      <c r="E125" s="98">
        <f t="shared" si="39"/>
        <v>7.0880526123492882E-2</v>
      </c>
      <c r="F125" s="98">
        <f t="shared" si="39"/>
        <v>0.12130069419071976</v>
      </c>
      <c r="G125" s="98">
        <f t="shared" si="39"/>
        <v>0.17172086225794667</v>
      </c>
      <c r="H125" s="98">
        <f t="shared" si="39"/>
        <v>0.21958348556814031</v>
      </c>
      <c r="I125" s="98">
        <f t="shared" si="39"/>
        <v>0.28534892217756669</v>
      </c>
      <c r="J125" s="98">
        <f t="shared" si="39"/>
        <v>0.37120935330653998</v>
      </c>
      <c r="K125" s="98">
        <f t="shared" si="39"/>
        <v>0.45195469492144685</v>
      </c>
      <c r="L125" s="98">
        <f t="shared" si="39"/>
        <v>0.50675922542930218</v>
      </c>
      <c r="M125" s="98">
        <f t="shared" si="39"/>
        <v>0.55681402995981</v>
      </c>
      <c r="N125" s="98">
        <f t="shared" si="39"/>
        <v>0.60833028863719396</v>
      </c>
      <c r="O125" s="100">
        <f t="shared" si="39"/>
        <v>0</v>
      </c>
      <c r="P125" s="100">
        <f t="shared" si="39"/>
        <v>0</v>
      </c>
      <c r="Q125" s="100">
        <f t="shared" si="39"/>
        <v>0</v>
      </c>
      <c r="R125" s="100">
        <f t="shared" si="39"/>
        <v>0</v>
      </c>
      <c r="S125" s="100">
        <f t="shared" si="39"/>
        <v>0</v>
      </c>
      <c r="T125" s="100">
        <f t="shared" si="39"/>
        <v>0</v>
      </c>
      <c r="U125" s="100">
        <f t="shared" si="39"/>
        <v>0</v>
      </c>
      <c r="V125" s="100">
        <f t="shared" si="39"/>
        <v>0</v>
      </c>
      <c r="W125" s="100">
        <f t="shared" si="39"/>
        <v>0</v>
      </c>
      <c r="X125" s="100">
        <f t="shared" si="39"/>
        <v>0</v>
      </c>
      <c r="Y125" s="100">
        <f t="shared" si="39"/>
        <v>0</v>
      </c>
      <c r="Z125" s="100">
        <f t="shared" si="39"/>
        <v>0</v>
      </c>
      <c r="AA125" s="100">
        <f t="shared" si="39"/>
        <v>0</v>
      </c>
      <c r="AB125" s="100">
        <f t="shared" si="39"/>
        <v>0</v>
      </c>
      <c r="AC125" s="100">
        <f t="shared" si="39"/>
        <v>0</v>
      </c>
      <c r="AD125" s="100">
        <f t="shared" si="39"/>
        <v>0</v>
      </c>
      <c r="AE125" s="100">
        <f t="shared" si="39"/>
        <v>0</v>
      </c>
      <c r="AF125" s="100">
        <f t="shared" si="39"/>
        <v>0</v>
      </c>
      <c r="AG125" s="100">
        <f t="shared" si="39"/>
        <v>0</v>
      </c>
      <c r="AH125" s="100">
        <f t="shared" si="39"/>
        <v>0</v>
      </c>
      <c r="AI125" s="100">
        <f t="shared" si="39"/>
        <v>0</v>
      </c>
      <c r="AJ125" s="100">
        <f t="shared" si="39"/>
        <v>0</v>
      </c>
      <c r="AK125" s="100">
        <f t="shared" si="39"/>
        <v>0</v>
      </c>
      <c r="AL125" s="100">
        <f t="shared" si="39"/>
        <v>0</v>
      </c>
      <c r="AM125" s="100">
        <f t="shared" si="39"/>
        <v>0</v>
      </c>
      <c r="AN125" s="100">
        <f t="shared" si="39"/>
        <v>0</v>
      </c>
      <c r="AO125" s="100">
        <f t="shared" si="39"/>
        <v>0</v>
      </c>
      <c r="AP125" s="101">
        <f t="shared" si="39"/>
        <v>0</v>
      </c>
    </row>
    <row r="126" spans="2:42" x14ac:dyDescent="0.25">
      <c r="B126" s="68">
        <f t="shared" si="33"/>
        <v>2015</v>
      </c>
      <c r="C126" s="97">
        <f t="shared" ref="C126:AP126" si="40">(C70+C84)/($AS14)</f>
        <v>1.5034965034965035E-2</v>
      </c>
      <c r="D126" s="98">
        <f t="shared" si="40"/>
        <v>3.8111888111888113E-2</v>
      </c>
      <c r="E126" s="98">
        <f t="shared" si="40"/>
        <v>6.3286713286713286E-2</v>
      </c>
      <c r="F126" s="98">
        <f t="shared" si="40"/>
        <v>0.1076923076923077</v>
      </c>
      <c r="G126" s="98">
        <f t="shared" si="40"/>
        <v>0.15349650349650348</v>
      </c>
      <c r="H126" s="98">
        <f t="shared" si="40"/>
        <v>0.21328671328671328</v>
      </c>
      <c r="I126" s="98">
        <f t="shared" si="40"/>
        <v>0.26608391608391607</v>
      </c>
      <c r="J126" s="98">
        <f t="shared" si="40"/>
        <v>0.3311188811188811</v>
      </c>
      <c r="K126" s="100">
        <f t="shared" si="40"/>
        <v>0</v>
      </c>
      <c r="L126" s="100">
        <f t="shared" si="40"/>
        <v>0</v>
      </c>
      <c r="M126" s="100">
        <f t="shared" si="40"/>
        <v>0</v>
      </c>
      <c r="N126" s="100">
        <f t="shared" si="40"/>
        <v>0</v>
      </c>
      <c r="O126" s="100">
        <f t="shared" si="40"/>
        <v>0</v>
      </c>
      <c r="P126" s="100">
        <f t="shared" si="40"/>
        <v>0</v>
      </c>
      <c r="Q126" s="100">
        <f t="shared" si="40"/>
        <v>0</v>
      </c>
      <c r="R126" s="100">
        <f t="shared" si="40"/>
        <v>0</v>
      </c>
      <c r="S126" s="100">
        <f t="shared" si="40"/>
        <v>0</v>
      </c>
      <c r="T126" s="100">
        <f t="shared" si="40"/>
        <v>0</v>
      </c>
      <c r="U126" s="100">
        <f t="shared" si="40"/>
        <v>0</v>
      </c>
      <c r="V126" s="100">
        <f t="shared" si="40"/>
        <v>0</v>
      </c>
      <c r="W126" s="100">
        <f t="shared" si="40"/>
        <v>0</v>
      </c>
      <c r="X126" s="100">
        <f t="shared" si="40"/>
        <v>0</v>
      </c>
      <c r="Y126" s="100">
        <f t="shared" si="40"/>
        <v>0</v>
      </c>
      <c r="Z126" s="100">
        <f t="shared" si="40"/>
        <v>0</v>
      </c>
      <c r="AA126" s="100">
        <f t="shared" si="40"/>
        <v>0</v>
      </c>
      <c r="AB126" s="100">
        <f t="shared" si="40"/>
        <v>0</v>
      </c>
      <c r="AC126" s="100">
        <f t="shared" si="40"/>
        <v>0</v>
      </c>
      <c r="AD126" s="100">
        <f t="shared" si="40"/>
        <v>0</v>
      </c>
      <c r="AE126" s="100">
        <f t="shared" si="40"/>
        <v>0</v>
      </c>
      <c r="AF126" s="100">
        <f t="shared" si="40"/>
        <v>0</v>
      </c>
      <c r="AG126" s="100">
        <f t="shared" si="40"/>
        <v>0</v>
      </c>
      <c r="AH126" s="100">
        <f t="shared" si="40"/>
        <v>0</v>
      </c>
      <c r="AI126" s="100">
        <f t="shared" si="40"/>
        <v>0</v>
      </c>
      <c r="AJ126" s="100">
        <f t="shared" si="40"/>
        <v>0</v>
      </c>
      <c r="AK126" s="100">
        <f t="shared" si="40"/>
        <v>0</v>
      </c>
      <c r="AL126" s="100">
        <f t="shared" si="40"/>
        <v>0</v>
      </c>
      <c r="AM126" s="100">
        <f t="shared" si="40"/>
        <v>0</v>
      </c>
      <c r="AN126" s="100">
        <f t="shared" si="40"/>
        <v>0</v>
      </c>
      <c r="AO126" s="100">
        <f t="shared" si="40"/>
        <v>0</v>
      </c>
      <c r="AP126" s="101">
        <f t="shared" si="40"/>
        <v>0</v>
      </c>
    </row>
    <row r="127" spans="2:42" x14ac:dyDescent="0.25">
      <c r="B127" s="69">
        <f t="shared" si="33"/>
        <v>2016</v>
      </c>
      <c r="C127" s="102">
        <f t="shared" ref="C127:AP127" si="41">(C71+C85)/($AS15)</f>
        <v>1.4563106796116505E-2</v>
      </c>
      <c r="D127" s="103">
        <f t="shared" si="41"/>
        <v>4.0328603435399554E-2</v>
      </c>
      <c r="E127" s="103">
        <f t="shared" si="41"/>
        <v>6.1613144137415983E-2</v>
      </c>
      <c r="F127" s="103">
        <f t="shared" si="41"/>
        <v>9.4473487677371168E-2</v>
      </c>
      <c r="G127" s="104">
        <f t="shared" si="41"/>
        <v>0</v>
      </c>
      <c r="H127" s="104">
        <f t="shared" si="41"/>
        <v>0</v>
      </c>
      <c r="I127" s="104">
        <f t="shared" si="41"/>
        <v>0</v>
      </c>
      <c r="J127" s="104">
        <f t="shared" si="41"/>
        <v>0</v>
      </c>
      <c r="K127" s="104">
        <f t="shared" si="41"/>
        <v>0</v>
      </c>
      <c r="L127" s="104">
        <f t="shared" si="41"/>
        <v>0</v>
      </c>
      <c r="M127" s="104">
        <f t="shared" si="41"/>
        <v>0</v>
      </c>
      <c r="N127" s="104">
        <f t="shared" si="41"/>
        <v>0</v>
      </c>
      <c r="O127" s="104">
        <f t="shared" si="41"/>
        <v>0</v>
      </c>
      <c r="P127" s="104">
        <f t="shared" si="41"/>
        <v>0</v>
      </c>
      <c r="Q127" s="104">
        <f t="shared" si="41"/>
        <v>0</v>
      </c>
      <c r="R127" s="104">
        <f t="shared" si="41"/>
        <v>0</v>
      </c>
      <c r="S127" s="104">
        <f t="shared" si="41"/>
        <v>0</v>
      </c>
      <c r="T127" s="104">
        <f t="shared" si="41"/>
        <v>0</v>
      </c>
      <c r="U127" s="104">
        <f t="shared" si="41"/>
        <v>0</v>
      </c>
      <c r="V127" s="104">
        <f t="shared" si="41"/>
        <v>0</v>
      </c>
      <c r="W127" s="104">
        <f t="shared" si="41"/>
        <v>0</v>
      </c>
      <c r="X127" s="104">
        <f t="shared" si="41"/>
        <v>0</v>
      </c>
      <c r="Y127" s="104">
        <f t="shared" si="41"/>
        <v>0</v>
      </c>
      <c r="Z127" s="104">
        <f t="shared" si="41"/>
        <v>0</v>
      </c>
      <c r="AA127" s="104">
        <f t="shared" si="41"/>
        <v>0</v>
      </c>
      <c r="AB127" s="104">
        <f t="shared" si="41"/>
        <v>0</v>
      </c>
      <c r="AC127" s="104">
        <f t="shared" si="41"/>
        <v>0</v>
      </c>
      <c r="AD127" s="104">
        <f t="shared" si="41"/>
        <v>0</v>
      </c>
      <c r="AE127" s="104">
        <f t="shared" si="41"/>
        <v>0</v>
      </c>
      <c r="AF127" s="104">
        <f t="shared" si="41"/>
        <v>0</v>
      </c>
      <c r="AG127" s="104">
        <f t="shared" si="41"/>
        <v>0</v>
      </c>
      <c r="AH127" s="104">
        <f t="shared" si="41"/>
        <v>0</v>
      </c>
      <c r="AI127" s="104">
        <f t="shared" si="41"/>
        <v>0</v>
      </c>
      <c r="AJ127" s="104">
        <f t="shared" si="41"/>
        <v>0</v>
      </c>
      <c r="AK127" s="104">
        <f t="shared" si="41"/>
        <v>0</v>
      </c>
      <c r="AL127" s="104">
        <f t="shared" si="41"/>
        <v>0</v>
      </c>
      <c r="AM127" s="104">
        <f t="shared" si="41"/>
        <v>0</v>
      </c>
      <c r="AN127" s="104">
        <f t="shared" si="41"/>
        <v>0</v>
      </c>
      <c r="AO127" s="104">
        <f t="shared" si="41"/>
        <v>0</v>
      </c>
      <c r="AP127" s="105">
        <f t="shared" si="41"/>
        <v>0</v>
      </c>
    </row>
    <row r="128" spans="2:42" x14ac:dyDescent="0.25"/>
  </sheetData>
  <sheetProtection sheet="1" objects="1" scenarios="1"/>
  <mergeCells count="8">
    <mergeCell ref="C116:AP116"/>
    <mergeCell ref="C4:AP4"/>
    <mergeCell ref="C25:AP25"/>
    <mergeCell ref="C46:AP46"/>
    <mergeCell ref="C88:AP88"/>
    <mergeCell ref="C102:AP102"/>
    <mergeCell ref="C60:AP60"/>
    <mergeCell ref="C74:AP7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60" customWidth="1"/>
    <col min="2" max="2" width="18.7109375" style="60" customWidth="1"/>
    <col min="3" max="42" width="9.28515625" style="60" customWidth="1"/>
    <col min="43" max="43" width="4.5703125" style="60" customWidth="1"/>
    <col min="44" max="45" width="12.28515625" style="60" customWidth="1"/>
    <col min="46" max="46" width="4.5703125" style="60" customWidth="1"/>
    <col min="47" max="16384" width="8.85546875" style="60" hidden="1"/>
  </cols>
  <sheetData>
    <row r="1" spans="1:45" ht="15.75" x14ac:dyDescent="0.25">
      <c r="A1" s="59" t="s">
        <v>163</v>
      </c>
    </row>
    <row r="2" spans="1:45" x14ac:dyDescent="0.25"/>
    <row r="3" spans="1:45" customFormat="1" x14ac:dyDescent="0.25">
      <c r="AR3" s="60"/>
    </row>
    <row r="4" spans="1:45" x14ac:dyDescent="0.25">
      <c r="A4" s="73"/>
      <c r="B4" s="73"/>
      <c r="C4" s="238" t="s">
        <v>116</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row>
    <row r="5" spans="1:45" x14ac:dyDescent="0.25">
      <c r="B5" s="74" t="s">
        <v>0</v>
      </c>
      <c r="C5" s="64" t="s">
        <v>69</v>
      </c>
      <c r="D5" s="150" t="s">
        <v>70</v>
      </c>
      <c r="E5" s="150" t="s">
        <v>71</v>
      </c>
      <c r="F5" s="150" t="s">
        <v>72</v>
      </c>
      <c r="G5" s="150" t="s">
        <v>73</v>
      </c>
      <c r="H5" s="150" t="s">
        <v>74</v>
      </c>
      <c r="I5" s="150" t="s">
        <v>75</v>
      </c>
      <c r="J5" s="150" t="s">
        <v>76</v>
      </c>
      <c r="K5" s="150" t="s">
        <v>77</v>
      </c>
      <c r="L5" s="150" t="s">
        <v>78</v>
      </c>
      <c r="M5" s="150" t="s">
        <v>79</v>
      </c>
      <c r="N5" s="150" t="s">
        <v>80</v>
      </c>
      <c r="O5" s="150" t="s">
        <v>81</v>
      </c>
      <c r="P5" s="150" t="s">
        <v>82</v>
      </c>
      <c r="Q5" s="150" t="s">
        <v>83</v>
      </c>
      <c r="R5" s="150" t="s">
        <v>84</v>
      </c>
      <c r="S5" s="150" t="s">
        <v>85</v>
      </c>
      <c r="T5" s="150" t="s">
        <v>86</v>
      </c>
      <c r="U5" s="150" t="s">
        <v>87</v>
      </c>
      <c r="V5" s="150" t="s">
        <v>88</v>
      </c>
      <c r="W5" s="150" t="s">
        <v>89</v>
      </c>
      <c r="X5" s="150" t="s">
        <v>90</v>
      </c>
      <c r="Y5" s="150" t="s">
        <v>91</v>
      </c>
      <c r="Z5" s="150" t="s">
        <v>92</v>
      </c>
      <c r="AA5" s="150" t="s">
        <v>93</v>
      </c>
      <c r="AB5" s="150" t="s">
        <v>94</v>
      </c>
      <c r="AC5" s="150" t="s">
        <v>95</v>
      </c>
      <c r="AD5" s="150" t="s">
        <v>96</v>
      </c>
      <c r="AE5" s="150" t="s">
        <v>97</v>
      </c>
      <c r="AF5" s="150" t="s">
        <v>98</v>
      </c>
      <c r="AG5" s="150" t="s">
        <v>99</v>
      </c>
      <c r="AH5" s="150" t="s">
        <v>100</v>
      </c>
      <c r="AI5" s="150" t="s">
        <v>101</v>
      </c>
      <c r="AJ5" s="150" t="s">
        <v>102</v>
      </c>
      <c r="AK5" s="150" t="s">
        <v>103</v>
      </c>
      <c r="AL5" s="150" t="s">
        <v>104</v>
      </c>
      <c r="AM5" s="150" t="s">
        <v>105</v>
      </c>
      <c r="AN5" s="150" t="s">
        <v>106</v>
      </c>
      <c r="AO5" s="150" t="s">
        <v>107</v>
      </c>
      <c r="AP5" s="151" t="s">
        <v>108</v>
      </c>
      <c r="AR5" s="85" t="s">
        <v>115</v>
      </c>
      <c r="AS5" s="152" t="s">
        <v>6</v>
      </c>
    </row>
    <row r="6" spans="1:45" x14ac:dyDescent="0.25">
      <c r="B6" s="79">
        <f>'11) Mesothelioma Patterns'!B6</f>
        <v>2007</v>
      </c>
      <c r="C6" s="86">
        <v>13</v>
      </c>
      <c r="D6" s="87">
        <v>27</v>
      </c>
      <c r="E6" s="87">
        <v>40</v>
      </c>
      <c r="F6" s="87">
        <v>47</v>
      </c>
      <c r="G6" s="87">
        <v>42</v>
      </c>
      <c r="H6" s="87">
        <v>50</v>
      </c>
      <c r="I6" s="87">
        <v>36</v>
      </c>
      <c r="J6" s="87">
        <v>80</v>
      </c>
      <c r="K6" s="87">
        <v>24</v>
      </c>
      <c r="L6" s="87">
        <v>26</v>
      </c>
      <c r="M6" s="87">
        <v>17</v>
      </c>
      <c r="N6" s="87">
        <v>26</v>
      </c>
      <c r="O6" s="87">
        <v>15</v>
      </c>
      <c r="P6" s="87">
        <v>17</v>
      </c>
      <c r="Q6" s="87">
        <v>13</v>
      </c>
      <c r="R6" s="87">
        <v>14</v>
      </c>
      <c r="S6" s="87">
        <v>3</v>
      </c>
      <c r="T6" s="87">
        <v>3</v>
      </c>
      <c r="U6" s="87">
        <v>6</v>
      </c>
      <c r="V6" s="87">
        <v>4</v>
      </c>
      <c r="W6" s="87">
        <v>2</v>
      </c>
      <c r="X6" s="87">
        <v>2</v>
      </c>
      <c r="Y6" s="87">
        <v>1</v>
      </c>
      <c r="Z6" s="87">
        <v>0</v>
      </c>
      <c r="AA6" s="87">
        <v>0</v>
      </c>
      <c r="AB6" s="87">
        <v>0</v>
      </c>
      <c r="AC6" s="87">
        <v>0</v>
      </c>
      <c r="AD6" s="87">
        <v>0</v>
      </c>
      <c r="AE6" s="87">
        <v>0</v>
      </c>
      <c r="AF6" s="87">
        <v>0</v>
      </c>
      <c r="AG6" s="87">
        <v>0</v>
      </c>
      <c r="AH6" s="87">
        <v>0</v>
      </c>
      <c r="AI6" s="87">
        <v>0</v>
      </c>
      <c r="AJ6" s="87">
        <v>0</v>
      </c>
      <c r="AK6" s="87">
        <v>2</v>
      </c>
      <c r="AL6" s="87">
        <v>0</v>
      </c>
      <c r="AM6" s="87">
        <v>0</v>
      </c>
      <c r="AN6" s="87">
        <v>0</v>
      </c>
      <c r="AO6" s="87">
        <v>2</v>
      </c>
      <c r="AP6" s="88">
        <v>2</v>
      </c>
      <c r="AQ6" s="61"/>
      <c r="AR6" s="52">
        <v>27</v>
      </c>
      <c r="AS6" s="153">
        <f>SUM(C6:AP6,C27:AP27,AR6)</f>
        <v>1184</v>
      </c>
    </row>
    <row r="7" spans="1:45" x14ac:dyDescent="0.25">
      <c r="B7" s="80">
        <f>B6+1</f>
        <v>2008</v>
      </c>
      <c r="C7" s="86">
        <v>22</v>
      </c>
      <c r="D7" s="87">
        <v>31</v>
      </c>
      <c r="E7" s="87">
        <v>34</v>
      </c>
      <c r="F7" s="87">
        <v>43</v>
      </c>
      <c r="G7" s="87">
        <v>32</v>
      </c>
      <c r="H7" s="87">
        <v>27</v>
      </c>
      <c r="I7" s="87">
        <v>37</v>
      </c>
      <c r="J7" s="87">
        <v>52</v>
      </c>
      <c r="K7" s="87">
        <v>29</v>
      </c>
      <c r="L7" s="87">
        <v>31</v>
      </c>
      <c r="M7" s="87">
        <v>20</v>
      </c>
      <c r="N7" s="87">
        <v>26</v>
      </c>
      <c r="O7" s="87">
        <v>9</v>
      </c>
      <c r="P7" s="87">
        <v>9</v>
      </c>
      <c r="Q7" s="87">
        <v>4</v>
      </c>
      <c r="R7" s="87">
        <v>11</v>
      </c>
      <c r="S7" s="87">
        <v>1</v>
      </c>
      <c r="T7" s="87">
        <v>3</v>
      </c>
      <c r="U7" s="87">
        <v>1</v>
      </c>
      <c r="V7" s="87">
        <v>2</v>
      </c>
      <c r="W7" s="87">
        <v>3</v>
      </c>
      <c r="X7" s="87">
        <v>1</v>
      </c>
      <c r="Y7" s="87">
        <v>0</v>
      </c>
      <c r="Z7" s="87">
        <v>2</v>
      </c>
      <c r="AA7" s="87">
        <v>0</v>
      </c>
      <c r="AB7" s="87">
        <v>0</v>
      </c>
      <c r="AC7" s="87">
        <v>0</v>
      </c>
      <c r="AD7" s="87">
        <v>1</v>
      </c>
      <c r="AE7" s="87">
        <v>0</v>
      </c>
      <c r="AF7" s="87">
        <v>0</v>
      </c>
      <c r="AG7" s="87">
        <v>1</v>
      </c>
      <c r="AH7" s="87">
        <v>5</v>
      </c>
      <c r="AI7" s="87">
        <v>0</v>
      </c>
      <c r="AJ7" s="87">
        <v>0</v>
      </c>
      <c r="AK7" s="87">
        <v>0</v>
      </c>
      <c r="AL7" s="87">
        <v>0</v>
      </c>
      <c r="AM7" s="89"/>
      <c r="AN7" s="89"/>
      <c r="AO7" s="89"/>
      <c r="AP7" s="90"/>
      <c r="AQ7" s="61"/>
      <c r="AR7" s="52">
        <v>25</v>
      </c>
      <c r="AS7" s="153">
        <f t="shared" ref="AS7:AS15" si="0">SUM(C7:AP7,C28:AP28,AR7)</f>
        <v>1102</v>
      </c>
    </row>
    <row r="8" spans="1:45" x14ac:dyDescent="0.25">
      <c r="B8" s="80">
        <f t="shared" ref="B8:B15" si="1">B7+1</f>
        <v>2009</v>
      </c>
      <c r="C8" s="86">
        <v>29</v>
      </c>
      <c r="D8" s="87">
        <v>30</v>
      </c>
      <c r="E8" s="87">
        <v>36</v>
      </c>
      <c r="F8" s="87">
        <v>42</v>
      </c>
      <c r="G8" s="87">
        <v>34</v>
      </c>
      <c r="H8" s="87">
        <v>40</v>
      </c>
      <c r="I8" s="87">
        <v>36</v>
      </c>
      <c r="J8" s="87">
        <v>41</v>
      </c>
      <c r="K8" s="87">
        <v>19</v>
      </c>
      <c r="L8" s="87">
        <v>18</v>
      </c>
      <c r="M8" s="87">
        <v>22</v>
      </c>
      <c r="N8" s="87">
        <v>37</v>
      </c>
      <c r="O8" s="87">
        <v>6</v>
      </c>
      <c r="P8" s="87">
        <v>5</v>
      </c>
      <c r="Q8" s="87">
        <v>4</v>
      </c>
      <c r="R8" s="87">
        <v>10</v>
      </c>
      <c r="S8" s="87">
        <v>3</v>
      </c>
      <c r="T8" s="87">
        <v>1</v>
      </c>
      <c r="U8" s="87">
        <v>1</v>
      </c>
      <c r="V8" s="87">
        <v>1</v>
      </c>
      <c r="W8" s="87">
        <v>0</v>
      </c>
      <c r="X8" s="87">
        <v>0</v>
      </c>
      <c r="Y8" s="87">
        <v>2</v>
      </c>
      <c r="Z8" s="87">
        <v>2</v>
      </c>
      <c r="AA8" s="87">
        <v>2</v>
      </c>
      <c r="AB8" s="87">
        <v>1</v>
      </c>
      <c r="AC8" s="87">
        <v>0</v>
      </c>
      <c r="AD8" s="87">
        <v>2</v>
      </c>
      <c r="AE8" s="87">
        <v>0</v>
      </c>
      <c r="AF8" s="87">
        <v>2</v>
      </c>
      <c r="AG8" s="87">
        <v>0</v>
      </c>
      <c r="AH8" s="87">
        <v>0</v>
      </c>
      <c r="AI8" s="89"/>
      <c r="AJ8" s="89"/>
      <c r="AK8" s="89"/>
      <c r="AL8" s="89"/>
      <c r="AM8" s="89"/>
      <c r="AN8" s="89"/>
      <c r="AO8" s="89"/>
      <c r="AP8" s="90"/>
      <c r="AQ8" s="61"/>
      <c r="AR8" s="52">
        <v>33</v>
      </c>
      <c r="AS8" s="153">
        <f t="shared" si="0"/>
        <v>1045</v>
      </c>
    </row>
    <row r="9" spans="1:45" x14ac:dyDescent="0.25">
      <c r="B9" s="80">
        <f t="shared" si="1"/>
        <v>2010</v>
      </c>
      <c r="C9" s="86">
        <v>33</v>
      </c>
      <c r="D9" s="87">
        <v>39</v>
      </c>
      <c r="E9" s="87">
        <v>36</v>
      </c>
      <c r="F9" s="87">
        <v>50</v>
      </c>
      <c r="G9" s="87">
        <v>43</v>
      </c>
      <c r="H9" s="87">
        <v>48</v>
      </c>
      <c r="I9" s="87">
        <v>24</v>
      </c>
      <c r="J9" s="87">
        <v>70</v>
      </c>
      <c r="K9" s="87">
        <v>22</v>
      </c>
      <c r="L9" s="87">
        <v>23</v>
      </c>
      <c r="M9" s="87">
        <v>18</v>
      </c>
      <c r="N9" s="87">
        <v>37</v>
      </c>
      <c r="O9" s="87">
        <v>8</v>
      </c>
      <c r="P9" s="87">
        <v>5</v>
      </c>
      <c r="Q9" s="87">
        <v>5</v>
      </c>
      <c r="R9" s="87">
        <v>17</v>
      </c>
      <c r="S9" s="87">
        <v>7</v>
      </c>
      <c r="T9" s="87">
        <v>2</v>
      </c>
      <c r="U9" s="87">
        <v>2</v>
      </c>
      <c r="V9" s="87">
        <v>5</v>
      </c>
      <c r="W9" s="87">
        <v>2</v>
      </c>
      <c r="X9" s="87">
        <v>4</v>
      </c>
      <c r="Y9" s="87">
        <v>2</v>
      </c>
      <c r="Z9" s="87">
        <v>3</v>
      </c>
      <c r="AA9" s="87">
        <v>2</v>
      </c>
      <c r="AB9" s="87">
        <v>7</v>
      </c>
      <c r="AC9" s="87">
        <v>0</v>
      </c>
      <c r="AD9" s="87">
        <v>0</v>
      </c>
      <c r="AE9" s="89"/>
      <c r="AF9" s="89"/>
      <c r="AG9" s="89"/>
      <c r="AH9" s="89"/>
      <c r="AI9" s="89"/>
      <c r="AJ9" s="89"/>
      <c r="AK9" s="89"/>
      <c r="AL9" s="89"/>
      <c r="AM9" s="89"/>
      <c r="AN9" s="89"/>
      <c r="AO9" s="89"/>
      <c r="AP9" s="90"/>
      <c r="AQ9" s="61"/>
      <c r="AR9" s="52">
        <v>34</v>
      </c>
      <c r="AS9" s="153">
        <f t="shared" si="0"/>
        <v>1185</v>
      </c>
    </row>
    <row r="10" spans="1:45" x14ac:dyDescent="0.25">
      <c r="B10" s="80">
        <f t="shared" si="1"/>
        <v>2011</v>
      </c>
      <c r="C10" s="86">
        <v>34</v>
      </c>
      <c r="D10" s="87">
        <v>38</v>
      </c>
      <c r="E10" s="87">
        <v>51</v>
      </c>
      <c r="F10" s="87">
        <v>49</v>
      </c>
      <c r="G10" s="87">
        <v>42</v>
      </c>
      <c r="H10" s="87">
        <v>49</v>
      </c>
      <c r="I10" s="87">
        <v>29</v>
      </c>
      <c r="J10" s="87">
        <v>35</v>
      </c>
      <c r="K10" s="87">
        <v>26</v>
      </c>
      <c r="L10" s="87">
        <v>17</v>
      </c>
      <c r="M10" s="87">
        <v>14</v>
      </c>
      <c r="N10" s="87">
        <v>30</v>
      </c>
      <c r="O10" s="87">
        <v>8</v>
      </c>
      <c r="P10" s="87">
        <v>9</v>
      </c>
      <c r="Q10" s="87">
        <v>7</v>
      </c>
      <c r="R10" s="87">
        <v>15</v>
      </c>
      <c r="S10" s="87">
        <v>11</v>
      </c>
      <c r="T10" s="87">
        <v>1</v>
      </c>
      <c r="U10" s="87">
        <v>4</v>
      </c>
      <c r="V10" s="87">
        <v>14</v>
      </c>
      <c r="W10" s="87">
        <v>15</v>
      </c>
      <c r="X10" s="87">
        <v>6</v>
      </c>
      <c r="Y10" s="87">
        <v>4</v>
      </c>
      <c r="Z10" s="87">
        <v>0</v>
      </c>
      <c r="AA10" s="89"/>
      <c r="AB10" s="89"/>
      <c r="AC10" s="89"/>
      <c r="AD10" s="89"/>
      <c r="AE10" s="89"/>
      <c r="AF10" s="89"/>
      <c r="AG10" s="89"/>
      <c r="AH10" s="89"/>
      <c r="AI10" s="89"/>
      <c r="AJ10" s="89"/>
      <c r="AK10" s="89"/>
      <c r="AL10" s="89"/>
      <c r="AM10" s="89"/>
      <c r="AN10" s="89"/>
      <c r="AO10" s="89"/>
      <c r="AP10" s="90"/>
      <c r="AQ10" s="61"/>
      <c r="AR10" s="52">
        <v>82</v>
      </c>
      <c r="AS10" s="153">
        <f t="shared" si="0"/>
        <v>1245</v>
      </c>
    </row>
    <row r="11" spans="1:45" x14ac:dyDescent="0.25">
      <c r="B11" s="80">
        <f t="shared" si="1"/>
        <v>2012</v>
      </c>
      <c r="C11" s="86">
        <v>22</v>
      </c>
      <c r="D11" s="87">
        <v>38</v>
      </c>
      <c r="E11" s="87">
        <v>48</v>
      </c>
      <c r="F11" s="87">
        <v>41</v>
      </c>
      <c r="G11" s="87">
        <v>32</v>
      </c>
      <c r="H11" s="87">
        <v>30</v>
      </c>
      <c r="I11" s="87">
        <v>26</v>
      </c>
      <c r="J11" s="87">
        <v>37</v>
      </c>
      <c r="K11" s="87">
        <v>21</v>
      </c>
      <c r="L11" s="87">
        <v>18</v>
      </c>
      <c r="M11" s="87">
        <v>13</v>
      </c>
      <c r="N11" s="87">
        <v>38</v>
      </c>
      <c r="O11" s="87">
        <v>23</v>
      </c>
      <c r="P11" s="87">
        <v>18</v>
      </c>
      <c r="Q11" s="87">
        <v>7</v>
      </c>
      <c r="R11" s="87">
        <v>31</v>
      </c>
      <c r="S11" s="87">
        <v>22</v>
      </c>
      <c r="T11" s="87">
        <v>6</v>
      </c>
      <c r="U11" s="87">
        <v>6</v>
      </c>
      <c r="V11" s="87">
        <v>4</v>
      </c>
      <c r="W11" s="89"/>
      <c r="X11" s="89"/>
      <c r="Y11" s="89"/>
      <c r="Z11" s="89"/>
      <c r="AA11" s="89"/>
      <c r="AB11" s="89"/>
      <c r="AC11" s="89"/>
      <c r="AD11" s="89"/>
      <c r="AE11" s="89"/>
      <c r="AF11" s="89"/>
      <c r="AG11" s="89"/>
      <c r="AH11" s="89"/>
      <c r="AI11" s="89"/>
      <c r="AJ11" s="89"/>
      <c r="AK11" s="89"/>
      <c r="AL11" s="89"/>
      <c r="AM11" s="89"/>
      <c r="AN11" s="89"/>
      <c r="AO11" s="89"/>
      <c r="AP11" s="90"/>
      <c r="AQ11" s="61"/>
      <c r="AR11" s="52">
        <v>212</v>
      </c>
      <c r="AS11" s="153">
        <f t="shared" si="0"/>
        <v>1293</v>
      </c>
    </row>
    <row r="12" spans="1:45" x14ac:dyDescent="0.25">
      <c r="B12" s="80">
        <f t="shared" si="1"/>
        <v>2013</v>
      </c>
      <c r="C12" s="86">
        <v>39</v>
      </c>
      <c r="D12" s="87">
        <v>38</v>
      </c>
      <c r="E12" s="87">
        <v>32</v>
      </c>
      <c r="F12" s="87">
        <v>47</v>
      </c>
      <c r="G12" s="87">
        <v>26</v>
      </c>
      <c r="H12" s="87">
        <v>33</v>
      </c>
      <c r="I12" s="87">
        <v>47</v>
      </c>
      <c r="J12" s="87">
        <v>61</v>
      </c>
      <c r="K12" s="87">
        <v>35</v>
      </c>
      <c r="L12" s="87">
        <v>44</v>
      </c>
      <c r="M12" s="87">
        <v>33</v>
      </c>
      <c r="N12" s="87">
        <v>57</v>
      </c>
      <c r="O12" s="87">
        <v>28</v>
      </c>
      <c r="P12" s="87">
        <v>25</v>
      </c>
      <c r="Q12" s="87">
        <v>22</v>
      </c>
      <c r="R12" s="87">
        <v>15</v>
      </c>
      <c r="S12" s="89"/>
      <c r="T12" s="89"/>
      <c r="U12" s="89"/>
      <c r="V12" s="89"/>
      <c r="W12" s="89"/>
      <c r="X12" s="89"/>
      <c r="Y12" s="89"/>
      <c r="Z12" s="89"/>
      <c r="AA12" s="89"/>
      <c r="AB12" s="89"/>
      <c r="AC12" s="89"/>
      <c r="AD12" s="89"/>
      <c r="AE12" s="89"/>
      <c r="AF12" s="89"/>
      <c r="AG12" s="89"/>
      <c r="AH12" s="89"/>
      <c r="AI12" s="89"/>
      <c r="AJ12" s="89"/>
      <c r="AK12" s="89"/>
      <c r="AL12" s="89"/>
      <c r="AM12" s="89"/>
      <c r="AN12" s="89"/>
      <c r="AO12" s="89"/>
      <c r="AP12" s="90"/>
      <c r="AQ12" s="61"/>
      <c r="AR12" s="52">
        <v>281</v>
      </c>
      <c r="AS12" s="153">
        <f t="shared" si="0"/>
        <v>1358</v>
      </c>
    </row>
    <row r="13" spans="1:45" x14ac:dyDescent="0.25">
      <c r="B13" s="80">
        <f t="shared" si="1"/>
        <v>2014</v>
      </c>
      <c r="C13" s="86">
        <v>31</v>
      </c>
      <c r="D13" s="87">
        <v>33</v>
      </c>
      <c r="E13" s="87">
        <v>38</v>
      </c>
      <c r="F13" s="87">
        <v>58</v>
      </c>
      <c r="G13" s="87">
        <v>30</v>
      </c>
      <c r="H13" s="87">
        <v>33</v>
      </c>
      <c r="I13" s="87">
        <v>27</v>
      </c>
      <c r="J13" s="87">
        <v>73</v>
      </c>
      <c r="K13" s="87">
        <v>55</v>
      </c>
      <c r="L13" s="87">
        <v>41</v>
      </c>
      <c r="M13" s="87">
        <v>33</v>
      </c>
      <c r="N13" s="87">
        <v>33</v>
      </c>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90"/>
      <c r="AQ13" s="61"/>
      <c r="AR13" s="52">
        <v>515</v>
      </c>
      <c r="AS13" s="153">
        <f t="shared" si="0"/>
        <v>1320</v>
      </c>
    </row>
    <row r="14" spans="1:45" x14ac:dyDescent="0.25">
      <c r="B14" s="80">
        <f t="shared" si="1"/>
        <v>2015</v>
      </c>
      <c r="C14" s="86">
        <v>13</v>
      </c>
      <c r="D14" s="87">
        <v>36</v>
      </c>
      <c r="E14" s="87">
        <v>45</v>
      </c>
      <c r="F14" s="87">
        <v>46</v>
      </c>
      <c r="G14" s="87">
        <v>28</v>
      </c>
      <c r="H14" s="87">
        <v>40</v>
      </c>
      <c r="I14" s="87">
        <v>36</v>
      </c>
      <c r="J14" s="87">
        <v>46</v>
      </c>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90"/>
      <c r="AQ14" s="61"/>
      <c r="AR14" s="52">
        <v>781</v>
      </c>
      <c r="AS14" s="153">
        <f t="shared" si="0"/>
        <v>1197</v>
      </c>
    </row>
    <row r="15" spans="1:45" x14ac:dyDescent="0.25">
      <c r="B15" s="81">
        <f t="shared" si="1"/>
        <v>2016</v>
      </c>
      <c r="C15" s="91">
        <v>7</v>
      </c>
      <c r="D15" s="92">
        <v>21</v>
      </c>
      <c r="E15" s="92">
        <v>23</v>
      </c>
      <c r="F15" s="92">
        <v>22</v>
      </c>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4"/>
      <c r="AQ15" s="61"/>
      <c r="AR15" s="146">
        <v>1042</v>
      </c>
      <c r="AS15" s="154">
        <f t="shared" si="0"/>
        <v>1127</v>
      </c>
    </row>
    <row r="16" spans="1:45" x14ac:dyDescent="0.2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5" x14ac:dyDescent="0.25">
      <c r="B17" s="82" t="s">
        <v>12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145" t="s">
        <v>194</v>
      </c>
    </row>
    <row r="18" spans="1:45" x14ac:dyDescent="0.25">
      <c r="A18" s="83"/>
      <c r="B18" s="71" t="s">
        <v>117</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c r="AE18" s="148"/>
      <c r="AF18" s="148"/>
      <c r="AG18" s="148"/>
      <c r="AH18" s="148"/>
      <c r="AI18" s="148"/>
      <c r="AJ18" s="148"/>
      <c r="AK18" s="148"/>
      <c r="AL18" s="148"/>
      <c r="AM18" s="148"/>
      <c r="AN18" s="148"/>
      <c r="AO18" s="148"/>
      <c r="AP18" s="148"/>
      <c r="AQ18" s="148"/>
      <c r="AR18" s="61"/>
      <c r="AS18" s="83"/>
    </row>
    <row r="19" spans="1:45" x14ac:dyDescent="0.25">
      <c r="A19" s="83"/>
      <c r="B19" s="71" t="s">
        <v>109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48"/>
      <c r="AF19" s="148"/>
      <c r="AG19" s="148"/>
      <c r="AH19" s="148"/>
      <c r="AI19" s="148"/>
      <c r="AJ19" s="148"/>
      <c r="AK19" s="148"/>
      <c r="AL19" s="148"/>
      <c r="AM19" s="148"/>
      <c r="AN19" s="148"/>
      <c r="AO19" s="148"/>
      <c r="AP19" s="148"/>
      <c r="AQ19" s="148"/>
      <c r="AR19" s="61"/>
      <c r="AS19" s="83"/>
    </row>
    <row r="20" spans="1:45" x14ac:dyDescent="0.25">
      <c r="A20" s="83"/>
      <c r="B20" s="71" t="s">
        <v>110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148"/>
      <c r="AF20" s="148"/>
      <c r="AG20" s="148"/>
      <c r="AH20" s="148"/>
      <c r="AI20" s="148"/>
      <c r="AJ20" s="148"/>
      <c r="AK20" s="148"/>
      <c r="AL20" s="148"/>
      <c r="AM20" s="148"/>
      <c r="AN20" s="148"/>
      <c r="AO20" s="148"/>
      <c r="AP20" s="148"/>
      <c r="AQ20" s="148"/>
      <c r="AR20" s="61"/>
      <c r="AS20" s="83"/>
    </row>
    <row r="21" spans="1:45" x14ac:dyDescent="0.25">
      <c r="A21" s="83"/>
      <c r="B21" s="71" t="s">
        <v>111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1"/>
      <c r="AS21" s="83"/>
    </row>
    <row r="22" spans="1:45" x14ac:dyDescent="0.25">
      <c r="A22" s="83"/>
      <c r="B22" s="145" t="s">
        <v>194</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61"/>
      <c r="AS22" s="83"/>
    </row>
    <row r="23" spans="1:45" x14ac:dyDescent="0.2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5" x14ac:dyDescent="0.25">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5" x14ac:dyDescent="0.25">
      <c r="B25" s="73"/>
      <c r="C25" s="241" t="s">
        <v>118</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3"/>
      <c r="AQ25" s="61"/>
      <c r="AR25" s="61"/>
    </row>
    <row r="26" spans="1:45" x14ac:dyDescent="0.25">
      <c r="B26" s="74" t="s">
        <v>0</v>
      </c>
      <c r="C26" s="64" t="s">
        <v>69</v>
      </c>
      <c r="D26" s="150" t="s">
        <v>70</v>
      </c>
      <c r="E26" s="150" t="s">
        <v>71</v>
      </c>
      <c r="F26" s="150" t="s">
        <v>72</v>
      </c>
      <c r="G26" s="150" t="s">
        <v>73</v>
      </c>
      <c r="H26" s="150" t="s">
        <v>74</v>
      </c>
      <c r="I26" s="150" t="s">
        <v>75</v>
      </c>
      <c r="J26" s="150" t="s">
        <v>76</v>
      </c>
      <c r="K26" s="150" t="s">
        <v>77</v>
      </c>
      <c r="L26" s="150" t="s">
        <v>78</v>
      </c>
      <c r="M26" s="150" t="s">
        <v>79</v>
      </c>
      <c r="N26" s="150" t="s">
        <v>80</v>
      </c>
      <c r="O26" s="150" t="s">
        <v>81</v>
      </c>
      <c r="P26" s="150" t="s">
        <v>82</v>
      </c>
      <c r="Q26" s="150" t="s">
        <v>83</v>
      </c>
      <c r="R26" s="150" t="s">
        <v>84</v>
      </c>
      <c r="S26" s="150" t="s">
        <v>85</v>
      </c>
      <c r="T26" s="150" t="s">
        <v>86</v>
      </c>
      <c r="U26" s="150" t="s">
        <v>87</v>
      </c>
      <c r="V26" s="150" t="s">
        <v>88</v>
      </c>
      <c r="W26" s="150" t="s">
        <v>89</v>
      </c>
      <c r="X26" s="150" t="s">
        <v>90</v>
      </c>
      <c r="Y26" s="150" t="s">
        <v>91</v>
      </c>
      <c r="Z26" s="150" t="s">
        <v>92</v>
      </c>
      <c r="AA26" s="150" t="s">
        <v>93</v>
      </c>
      <c r="AB26" s="150" t="s">
        <v>94</v>
      </c>
      <c r="AC26" s="150" t="s">
        <v>95</v>
      </c>
      <c r="AD26" s="150" t="s">
        <v>96</v>
      </c>
      <c r="AE26" s="150" t="s">
        <v>97</v>
      </c>
      <c r="AF26" s="150" t="s">
        <v>98</v>
      </c>
      <c r="AG26" s="150" t="s">
        <v>99</v>
      </c>
      <c r="AH26" s="150" t="s">
        <v>100</v>
      </c>
      <c r="AI26" s="150" t="s">
        <v>101</v>
      </c>
      <c r="AJ26" s="150" t="s">
        <v>102</v>
      </c>
      <c r="AK26" s="150" t="s">
        <v>103</v>
      </c>
      <c r="AL26" s="150" t="s">
        <v>104</v>
      </c>
      <c r="AM26" s="150" t="s">
        <v>105</v>
      </c>
      <c r="AN26" s="150" t="s">
        <v>106</v>
      </c>
      <c r="AO26" s="150" t="s">
        <v>107</v>
      </c>
      <c r="AP26" s="151" t="s">
        <v>108</v>
      </c>
      <c r="AQ26" s="61"/>
      <c r="AR26" s="61"/>
    </row>
    <row r="27" spans="1:45" x14ac:dyDescent="0.25">
      <c r="B27" s="84">
        <f>B6</f>
        <v>2007</v>
      </c>
      <c r="C27" s="86">
        <v>1</v>
      </c>
      <c r="D27" s="87">
        <v>2</v>
      </c>
      <c r="E27" s="87">
        <v>8</v>
      </c>
      <c r="F27" s="87">
        <v>9</v>
      </c>
      <c r="G27" s="87">
        <v>20</v>
      </c>
      <c r="H27" s="87">
        <v>14</v>
      </c>
      <c r="I27" s="87">
        <v>21</v>
      </c>
      <c r="J27" s="87">
        <v>51</v>
      </c>
      <c r="K27" s="87">
        <v>33</v>
      </c>
      <c r="L27" s="87">
        <v>36</v>
      </c>
      <c r="M27" s="87">
        <v>54</v>
      </c>
      <c r="N27" s="87">
        <v>51</v>
      </c>
      <c r="O27" s="87">
        <v>27</v>
      </c>
      <c r="P27" s="87">
        <v>39</v>
      </c>
      <c r="Q27" s="87">
        <v>32</v>
      </c>
      <c r="R27" s="87">
        <v>21</v>
      </c>
      <c r="S27" s="87">
        <v>26</v>
      </c>
      <c r="T27" s="87">
        <v>23</v>
      </c>
      <c r="U27" s="87">
        <v>21</v>
      </c>
      <c r="V27" s="87">
        <v>17</v>
      </c>
      <c r="W27" s="87">
        <v>16</v>
      </c>
      <c r="X27" s="87">
        <v>12</v>
      </c>
      <c r="Y27" s="87">
        <v>9</v>
      </c>
      <c r="Z27" s="87">
        <v>11</v>
      </c>
      <c r="AA27" s="87">
        <v>17</v>
      </c>
      <c r="AB27" s="87">
        <v>9</v>
      </c>
      <c r="AC27" s="87">
        <v>10</v>
      </c>
      <c r="AD27" s="87">
        <v>4</v>
      </c>
      <c r="AE27" s="87">
        <v>11</v>
      </c>
      <c r="AF27" s="87">
        <v>3</v>
      </c>
      <c r="AG27" s="87">
        <v>0</v>
      </c>
      <c r="AH27" s="87">
        <v>5</v>
      </c>
      <c r="AI27" s="87">
        <v>2</v>
      </c>
      <c r="AJ27" s="87">
        <v>11</v>
      </c>
      <c r="AK27" s="87">
        <v>8</v>
      </c>
      <c r="AL27" s="87">
        <v>1</v>
      </c>
      <c r="AM27" s="87">
        <v>2</v>
      </c>
      <c r="AN27" s="87">
        <v>4</v>
      </c>
      <c r="AO27" s="87">
        <v>2</v>
      </c>
      <c r="AP27" s="88">
        <v>0</v>
      </c>
      <c r="AQ27" s="61"/>
      <c r="AR27" s="61"/>
    </row>
    <row r="28" spans="1:45" x14ac:dyDescent="0.25">
      <c r="B28" s="68">
        <f>B27+1</f>
        <v>2008</v>
      </c>
      <c r="C28" s="86">
        <v>4</v>
      </c>
      <c r="D28" s="87">
        <v>4</v>
      </c>
      <c r="E28" s="87">
        <v>7</v>
      </c>
      <c r="F28" s="87">
        <v>11</v>
      </c>
      <c r="G28" s="87">
        <v>13</v>
      </c>
      <c r="H28" s="87">
        <v>18</v>
      </c>
      <c r="I28" s="87">
        <v>39</v>
      </c>
      <c r="J28" s="87">
        <v>49</v>
      </c>
      <c r="K28" s="87">
        <v>42</v>
      </c>
      <c r="L28" s="87">
        <v>33</v>
      </c>
      <c r="M28" s="87">
        <v>38</v>
      </c>
      <c r="N28" s="87">
        <v>53</v>
      </c>
      <c r="O28" s="87">
        <v>40</v>
      </c>
      <c r="P28" s="87">
        <v>24</v>
      </c>
      <c r="Q28" s="87">
        <v>40</v>
      </c>
      <c r="R28" s="87">
        <v>35</v>
      </c>
      <c r="S28" s="87">
        <v>35</v>
      </c>
      <c r="T28" s="87">
        <v>18</v>
      </c>
      <c r="U28" s="87">
        <v>19</v>
      </c>
      <c r="V28" s="87">
        <v>18</v>
      </c>
      <c r="W28" s="87">
        <v>8</v>
      </c>
      <c r="X28" s="87">
        <v>9</v>
      </c>
      <c r="Y28" s="87">
        <v>7</v>
      </c>
      <c r="Z28" s="87">
        <v>12</v>
      </c>
      <c r="AA28" s="87">
        <v>9</v>
      </c>
      <c r="AB28" s="87">
        <v>5</v>
      </c>
      <c r="AC28" s="87">
        <v>6</v>
      </c>
      <c r="AD28" s="87">
        <v>6</v>
      </c>
      <c r="AE28" s="87">
        <v>6</v>
      </c>
      <c r="AF28" s="87">
        <v>12</v>
      </c>
      <c r="AG28" s="87">
        <v>1</v>
      </c>
      <c r="AH28" s="87">
        <v>7</v>
      </c>
      <c r="AI28" s="87">
        <v>3</v>
      </c>
      <c r="AJ28" s="87">
        <v>3</v>
      </c>
      <c r="AK28" s="87">
        <v>4</v>
      </c>
      <c r="AL28" s="87">
        <v>2</v>
      </c>
      <c r="AM28" s="89"/>
      <c r="AN28" s="89"/>
      <c r="AO28" s="89"/>
      <c r="AP28" s="90"/>
      <c r="AQ28" s="61"/>
      <c r="AR28" s="61"/>
    </row>
    <row r="29" spans="1:45" x14ac:dyDescent="0.25">
      <c r="B29" s="68">
        <f t="shared" ref="B29:B36" si="2">B28+1</f>
        <v>2009</v>
      </c>
      <c r="C29" s="86">
        <v>1</v>
      </c>
      <c r="D29" s="87">
        <v>5</v>
      </c>
      <c r="E29" s="87">
        <v>6</v>
      </c>
      <c r="F29" s="87">
        <v>20</v>
      </c>
      <c r="G29" s="87">
        <v>20</v>
      </c>
      <c r="H29" s="87">
        <v>33</v>
      </c>
      <c r="I29" s="87">
        <v>27</v>
      </c>
      <c r="J29" s="87">
        <v>25</v>
      </c>
      <c r="K29" s="87">
        <v>43</v>
      </c>
      <c r="L29" s="87">
        <v>28</v>
      </c>
      <c r="M29" s="87">
        <v>25</v>
      </c>
      <c r="N29" s="87">
        <v>47</v>
      </c>
      <c r="O29" s="87">
        <v>28</v>
      </c>
      <c r="P29" s="87">
        <v>21</v>
      </c>
      <c r="Q29" s="87">
        <v>32</v>
      </c>
      <c r="R29" s="87">
        <v>30</v>
      </c>
      <c r="S29" s="87">
        <v>20</v>
      </c>
      <c r="T29" s="87">
        <v>18</v>
      </c>
      <c r="U29" s="87">
        <v>13</v>
      </c>
      <c r="V29" s="87">
        <v>30</v>
      </c>
      <c r="W29" s="87">
        <v>9</v>
      </c>
      <c r="X29" s="87">
        <v>7</v>
      </c>
      <c r="Y29" s="87">
        <v>14</v>
      </c>
      <c r="Z29" s="87">
        <v>12</v>
      </c>
      <c r="AA29" s="87">
        <v>11</v>
      </c>
      <c r="AB29" s="87">
        <v>14</v>
      </c>
      <c r="AC29" s="87">
        <v>4</v>
      </c>
      <c r="AD29" s="87">
        <v>12</v>
      </c>
      <c r="AE29" s="87">
        <v>10</v>
      </c>
      <c r="AF29" s="87">
        <v>6</v>
      </c>
      <c r="AG29" s="87">
        <v>4</v>
      </c>
      <c r="AH29" s="87">
        <v>11</v>
      </c>
      <c r="AI29" s="89"/>
      <c r="AJ29" s="89"/>
      <c r="AK29" s="89"/>
      <c r="AL29" s="89"/>
      <c r="AM29" s="89"/>
      <c r="AN29" s="89"/>
      <c r="AO29" s="89"/>
      <c r="AP29" s="90"/>
      <c r="AQ29" s="61"/>
      <c r="AR29" s="61"/>
    </row>
    <row r="30" spans="1:45" x14ac:dyDescent="0.25">
      <c r="B30" s="68">
        <f t="shared" si="2"/>
        <v>2010</v>
      </c>
      <c r="C30" s="86">
        <v>1</v>
      </c>
      <c r="D30" s="87">
        <v>2</v>
      </c>
      <c r="E30" s="87">
        <v>5</v>
      </c>
      <c r="F30" s="87">
        <v>16</v>
      </c>
      <c r="G30" s="87">
        <v>25</v>
      </c>
      <c r="H30" s="87">
        <v>28</v>
      </c>
      <c r="I30" s="87">
        <v>26</v>
      </c>
      <c r="J30" s="87">
        <v>32</v>
      </c>
      <c r="K30" s="87">
        <v>39</v>
      </c>
      <c r="L30" s="87">
        <v>37</v>
      </c>
      <c r="M30" s="87">
        <v>45</v>
      </c>
      <c r="N30" s="87">
        <v>59</v>
      </c>
      <c r="O30" s="87">
        <v>42</v>
      </c>
      <c r="P30" s="87">
        <v>43</v>
      </c>
      <c r="Q30" s="87">
        <v>23</v>
      </c>
      <c r="R30" s="87">
        <v>38</v>
      </c>
      <c r="S30" s="87">
        <v>27</v>
      </c>
      <c r="T30" s="87">
        <v>20</v>
      </c>
      <c r="U30" s="87">
        <v>13</v>
      </c>
      <c r="V30" s="87">
        <v>24</v>
      </c>
      <c r="W30" s="87">
        <v>14</v>
      </c>
      <c r="X30" s="87">
        <v>13</v>
      </c>
      <c r="Y30" s="87">
        <v>6</v>
      </c>
      <c r="Z30" s="87">
        <v>23</v>
      </c>
      <c r="AA30" s="87">
        <v>10</v>
      </c>
      <c r="AB30" s="87">
        <v>9</v>
      </c>
      <c r="AC30" s="87">
        <v>5</v>
      </c>
      <c r="AD30" s="87">
        <v>12</v>
      </c>
      <c r="AE30" s="89"/>
      <c r="AF30" s="89"/>
      <c r="AG30" s="89"/>
      <c r="AH30" s="89"/>
      <c r="AI30" s="89"/>
      <c r="AJ30" s="89"/>
      <c r="AK30" s="89"/>
      <c r="AL30" s="89"/>
      <c r="AM30" s="89"/>
      <c r="AN30" s="89"/>
      <c r="AO30" s="89"/>
      <c r="AP30" s="90"/>
      <c r="AQ30" s="61"/>
      <c r="AR30" s="61"/>
    </row>
    <row r="31" spans="1:45" x14ac:dyDescent="0.25">
      <c r="B31" s="68">
        <f t="shared" si="2"/>
        <v>2011</v>
      </c>
      <c r="C31" s="86">
        <v>2</v>
      </c>
      <c r="D31" s="87">
        <v>4</v>
      </c>
      <c r="E31" s="87">
        <v>7</v>
      </c>
      <c r="F31" s="87">
        <v>14</v>
      </c>
      <c r="G31" s="87">
        <v>17</v>
      </c>
      <c r="H31" s="87">
        <v>38</v>
      </c>
      <c r="I31" s="87">
        <v>33</v>
      </c>
      <c r="J31" s="87">
        <v>47</v>
      </c>
      <c r="K31" s="87">
        <v>42</v>
      </c>
      <c r="L31" s="87">
        <v>34</v>
      </c>
      <c r="M31" s="87">
        <v>44</v>
      </c>
      <c r="N31" s="87">
        <v>56</v>
      </c>
      <c r="O31" s="87">
        <v>40</v>
      </c>
      <c r="P31" s="87">
        <v>34</v>
      </c>
      <c r="Q31" s="87">
        <v>34</v>
      </c>
      <c r="R31" s="87">
        <v>43</v>
      </c>
      <c r="S31" s="87">
        <v>27</v>
      </c>
      <c r="T31" s="87">
        <v>27</v>
      </c>
      <c r="U31" s="87">
        <v>18</v>
      </c>
      <c r="V31" s="87">
        <v>34</v>
      </c>
      <c r="W31" s="87">
        <v>19</v>
      </c>
      <c r="X31" s="87">
        <v>15</v>
      </c>
      <c r="Y31" s="87">
        <v>10</v>
      </c>
      <c r="Z31" s="87">
        <v>16</v>
      </c>
      <c r="AA31" s="89"/>
      <c r="AB31" s="89"/>
      <c r="AC31" s="89"/>
      <c r="AD31" s="89"/>
      <c r="AE31" s="89"/>
      <c r="AF31" s="89"/>
      <c r="AG31" s="89"/>
      <c r="AH31" s="89"/>
      <c r="AI31" s="89"/>
      <c r="AJ31" s="89"/>
      <c r="AK31" s="89"/>
      <c r="AL31" s="89"/>
      <c r="AM31" s="89"/>
      <c r="AN31" s="89"/>
      <c r="AO31" s="89"/>
      <c r="AP31" s="90"/>
      <c r="AQ31" s="61"/>
      <c r="AR31" s="61"/>
    </row>
    <row r="32" spans="1:45" x14ac:dyDescent="0.25">
      <c r="B32" s="68">
        <f t="shared" si="2"/>
        <v>2012</v>
      </c>
      <c r="C32" s="86">
        <v>1</v>
      </c>
      <c r="D32" s="87">
        <v>6</v>
      </c>
      <c r="E32" s="87">
        <v>4</v>
      </c>
      <c r="F32" s="87">
        <v>11</v>
      </c>
      <c r="G32" s="87">
        <v>25</v>
      </c>
      <c r="H32" s="87">
        <v>22</v>
      </c>
      <c r="I32" s="87">
        <v>22</v>
      </c>
      <c r="J32" s="87">
        <v>36</v>
      </c>
      <c r="K32" s="87">
        <v>36</v>
      </c>
      <c r="L32" s="87">
        <v>33</v>
      </c>
      <c r="M32" s="87">
        <v>44</v>
      </c>
      <c r="N32" s="87">
        <v>56</v>
      </c>
      <c r="O32" s="87">
        <v>38</v>
      </c>
      <c r="P32" s="87">
        <v>35</v>
      </c>
      <c r="Q32" s="87">
        <v>29</v>
      </c>
      <c r="R32" s="87">
        <v>60</v>
      </c>
      <c r="S32" s="87">
        <v>42</v>
      </c>
      <c r="T32" s="87">
        <v>40</v>
      </c>
      <c r="U32" s="87">
        <v>22</v>
      </c>
      <c r="V32" s="87">
        <v>38</v>
      </c>
      <c r="W32" s="89"/>
      <c r="X32" s="89"/>
      <c r="Y32" s="89"/>
      <c r="Z32" s="89"/>
      <c r="AA32" s="89"/>
      <c r="AB32" s="89"/>
      <c r="AC32" s="89"/>
      <c r="AD32" s="89"/>
      <c r="AE32" s="89"/>
      <c r="AF32" s="89"/>
      <c r="AG32" s="89"/>
      <c r="AH32" s="89"/>
      <c r="AI32" s="89"/>
      <c r="AJ32" s="89"/>
      <c r="AK32" s="89"/>
      <c r="AL32" s="89"/>
      <c r="AM32" s="89"/>
      <c r="AN32" s="89"/>
      <c r="AO32" s="89"/>
      <c r="AP32" s="90"/>
      <c r="AQ32" s="61"/>
      <c r="AR32" s="61"/>
    </row>
    <row r="33" spans="1:45" x14ac:dyDescent="0.25">
      <c r="B33" s="68">
        <f t="shared" si="2"/>
        <v>2013</v>
      </c>
      <c r="C33" s="86">
        <v>1</v>
      </c>
      <c r="D33" s="87">
        <v>9</v>
      </c>
      <c r="E33" s="87">
        <v>14</v>
      </c>
      <c r="F33" s="87">
        <v>20</v>
      </c>
      <c r="G33" s="87">
        <v>17</v>
      </c>
      <c r="H33" s="87">
        <v>17</v>
      </c>
      <c r="I33" s="87">
        <v>23</v>
      </c>
      <c r="J33" s="87">
        <v>44</v>
      </c>
      <c r="K33" s="87">
        <v>26</v>
      </c>
      <c r="L33" s="87">
        <v>40</v>
      </c>
      <c r="M33" s="87">
        <v>38</v>
      </c>
      <c r="N33" s="87">
        <v>66</v>
      </c>
      <c r="O33" s="87">
        <v>68</v>
      </c>
      <c r="P33" s="87">
        <v>40</v>
      </c>
      <c r="Q33" s="87">
        <v>31</v>
      </c>
      <c r="R33" s="87">
        <v>41</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90"/>
      <c r="AQ33" s="61"/>
      <c r="AR33" s="61"/>
    </row>
    <row r="34" spans="1:45" x14ac:dyDescent="0.25">
      <c r="B34" s="68">
        <f t="shared" si="2"/>
        <v>2014</v>
      </c>
      <c r="C34" s="86">
        <v>1</v>
      </c>
      <c r="D34" s="87">
        <v>6</v>
      </c>
      <c r="E34" s="87">
        <v>8</v>
      </c>
      <c r="F34" s="87">
        <v>17</v>
      </c>
      <c r="G34" s="87">
        <v>21</v>
      </c>
      <c r="H34" s="87">
        <v>26</v>
      </c>
      <c r="I34" s="87">
        <v>31</v>
      </c>
      <c r="J34" s="87">
        <v>48</v>
      </c>
      <c r="K34" s="87">
        <v>57</v>
      </c>
      <c r="L34" s="87">
        <v>33</v>
      </c>
      <c r="M34" s="87">
        <v>23</v>
      </c>
      <c r="N34" s="87">
        <v>49</v>
      </c>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90"/>
      <c r="AQ34" s="61"/>
      <c r="AR34" s="61"/>
    </row>
    <row r="35" spans="1:45" x14ac:dyDescent="0.25">
      <c r="B35" s="68">
        <f t="shared" si="2"/>
        <v>2015</v>
      </c>
      <c r="C35" s="86">
        <v>4</v>
      </c>
      <c r="D35" s="87">
        <v>8</v>
      </c>
      <c r="E35" s="87">
        <v>8</v>
      </c>
      <c r="F35" s="87">
        <v>17</v>
      </c>
      <c r="G35" s="87">
        <v>24</v>
      </c>
      <c r="H35" s="87">
        <v>13</v>
      </c>
      <c r="I35" s="87">
        <v>23</v>
      </c>
      <c r="J35" s="87">
        <v>29</v>
      </c>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90"/>
      <c r="AQ35" s="61"/>
      <c r="AR35" s="61"/>
    </row>
    <row r="36" spans="1:45" x14ac:dyDescent="0.25">
      <c r="B36" s="69">
        <f t="shared" si="2"/>
        <v>2016</v>
      </c>
      <c r="C36" s="91">
        <v>4</v>
      </c>
      <c r="D36" s="92">
        <v>1</v>
      </c>
      <c r="E36" s="92">
        <v>5</v>
      </c>
      <c r="F36" s="92">
        <v>2</v>
      </c>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4"/>
      <c r="AQ36" s="61"/>
      <c r="AR36" s="61"/>
    </row>
    <row r="37" spans="1:45" x14ac:dyDescent="0.25">
      <c r="AR37" s="75"/>
    </row>
    <row r="38" spans="1:45" x14ac:dyDescent="0.25">
      <c r="B38" s="82" t="s">
        <v>12</v>
      </c>
      <c r="AR38" s="75"/>
    </row>
    <row r="39" spans="1:45" x14ac:dyDescent="0.25">
      <c r="B39" s="71" t="s">
        <v>117</v>
      </c>
      <c r="AR39" s="75"/>
    </row>
    <row r="40" spans="1:45" x14ac:dyDescent="0.25">
      <c r="B40" s="71" t="s">
        <v>113</v>
      </c>
      <c r="AR40" s="75"/>
    </row>
    <row r="41" spans="1:45" x14ac:dyDescent="0.25">
      <c r="B41" s="71" t="s">
        <v>110</v>
      </c>
      <c r="AR41" s="75"/>
    </row>
    <row r="42" spans="1:45" x14ac:dyDescent="0.25">
      <c r="B42" s="71" t="s">
        <v>111</v>
      </c>
      <c r="AR42" s="75"/>
    </row>
    <row r="43" spans="1:45" x14ac:dyDescent="0.25">
      <c r="A43" s="83"/>
      <c r="B43" s="145" t="s">
        <v>194</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75"/>
      <c r="AS43" s="83"/>
    </row>
    <row r="44" spans="1:45" x14ac:dyDescent="0.25">
      <c r="AR44" s="75"/>
    </row>
    <row r="45" spans="1:45" x14ac:dyDescent="0.25">
      <c r="AR45" s="75"/>
    </row>
    <row r="46" spans="1:45" x14ac:dyDescent="0.25">
      <c r="B46" s="73"/>
      <c r="C46" s="238" t="s">
        <v>119</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R46" s="75"/>
    </row>
    <row r="47" spans="1:45" x14ac:dyDescent="0.25">
      <c r="B47" s="74" t="s">
        <v>0</v>
      </c>
      <c r="C47" s="74" t="s">
        <v>69</v>
      </c>
      <c r="D47" s="63" t="s">
        <v>70</v>
      </c>
      <c r="E47" s="63" t="s">
        <v>71</v>
      </c>
      <c r="F47" s="63" t="s">
        <v>72</v>
      </c>
      <c r="G47" s="63" t="s">
        <v>73</v>
      </c>
      <c r="H47" s="63" t="s">
        <v>74</v>
      </c>
      <c r="I47" s="63" t="s">
        <v>75</v>
      </c>
      <c r="J47" s="63" t="s">
        <v>76</v>
      </c>
      <c r="K47" s="63" t="s">
        <v>77</v>
      </c>
      <c r="L47" s="63" t="s">
        <v>78</v>
      </c>
      <c r="M47" s="63" t="s">
        <v>79</v>
      </c>
      <c r="N47" s="63" t="s">
        <v>80</v>
      </c>
      <c r="O47" s="63" t="s">
        <v>81</v>
      </c>
      <c r="P47" s="63" t="s">
        <v>82</v>
      </c>
      <c r="Q47" s="63" t="s">
        <v>83</v>
      </c>
      <c r="R47" s="63" t="s">
        <v>84</v>
      </c>
      <c r="S47" s="63" t="s">
        <v>85</v>
      </c>
      <c r="T47" s="63" t="s">
        <v>86</v>
      </c>
      <c r="U47" s="63" t="s">
        <v>87</v>
      </c>
      <c r="V47" s="63" t="s">
        <v>88</v>
      </c>
      <c r="W47" s="63" t="s">
        <v>89</v>
      </c>
      <c r="X47" s="63" t="s">
        <v>90</v>
      </c>
      <c r="Y47" s="63" t="s">
        <v>91</v>
      </c>
      <c r="Z47" s="63" t="s">
        <v>92</v>
      </c>
      <c r="AA47" s="63" t="s">
        <v>93</v>
      </c>
      <c r="AB47" s="63" t="s">
        <v>94</v>
      </c>
      <c r="AC47" s="63" t="s">
        <v>95</v>
      </c>
      <c r="AD47" s="63" t="s">
        <v>96</v>
      </c>
      <c r="AE47" s="63" t="s">
        <v>97</v>
      </c>
      <c r="AF47" s="63" t="s">
        <v>98</v>
      </c>
      <c r="AG47" s="63" t="s">
        <v>99</v>
      </c>
      <c r="AH47" s="63" t="s">
        <v>100</v>
      </c>
      <c r="AI47" s="63" t="s">
        <v>101</v>
      </c>
      <c r="AJ47" s="63" t="s">
        <v>102</v>
      </c>
      <c r="AK47" s="63" t="s">
        <v>103</v>
      </c>
      <c r="AL47" s="63" t="s">
        <v>104</v>
      </c>
      <c r="AM47" s="63" t="s">
        <v>105</v>
      </c>
      <c r="AN47" s="63" t="s">
        <v>106</v>
      </c>
      <c r="AO47" s="63" t="s">
        <v>107</v>
      </c>
      <c r="AP47" s="65" t="s">
        <v>108</v>
      </c>
    </row>
    <row r="48" spans="1:45" x14ac:dyDescent="0.25">
      <c r="B48" s="84">
        <f>B27</f>
        <v>2007</v>
      </c>
      <c r="C48" s="86">
        <f>C6+C27</f>
        <v>14</v>
      </c>
      <c r="D48" s="87">
        <f t="shared" ref="D48:AP48" si="3">D6+D27</f>
        <v>29</v>
      </c>
      <c r="E48" s="87">
        <f t="shared" si="3"/>
        <v>48</v>
      </c>
      <c r="F48" s="87">
        <f t="shared" si="3"/>
        <v>56</v>
      </c>
      <c r="G48" s="87">
        <f t="shared" si="3"/>
        <v>62</v>
      </c>
      <c r="H48" s="87">
        <f t="shared" si="3"/>
        <v>64</v>
      </c>
      <c r="I48" s="87">
        <f t="shared" si="3"/>
        <v>57</v>
      </c>
      <c r="J48" s="87">
        <f t="shared" si="3"/>
        <v>131</v>
      </c>
      <c r="K48" s="87">
        <f t="shared" si="3"/>
        <v>57</v>
      </c>
      <c r="L48" s="87">
        <f t="shared" si="3"/>
        <v>62</v>
      </c>
      <c r="M48" s="87">
        <f t="shared" si="3"/>
        <v>71</v>
      </c>
      <c r="N48" s="87">
        <f t="shared" si="3"/>
        <v>77</v>
      </c>
      <c r="O48" s="87">
        <f t="shared" si="3"/>
        <v>42</v>
      </c>
      <c r="P48" s="87">
        <f t="shared" si="3"/>
        <v>56</v>
      </c>
      <c r="Q48" s="87">
        <f t="shared" si="3"/>
        <v>45</v>
      </c>
      <c r="R48" s="87">
        <f t="shared" si="3"/>
        <v>35</v>
      </c>
      <c r="S48" s="87">
        <f t="shared" si="3"/>
        <v>29</v>
      </c>
      <c r="T48" s="87">
        <f t="shared" si="3"/>
        <v>26</v>
      </c>
      <c r="U48" s="87">
        <f t="shared" si="3"/>
        <v>27</v>
      </c>
      <c r="V48" s="87">
        <f t="shared" si="3"/>
        <v>21</v>
      </c>
      <c r="W48" s="87">
        <f t="shared" si="3"/>
        <v>18</v>
      </c>
      <c r="X48" s="87">
        <f t="shared" si="3"/>
        <v>14</v>
      </c>
      <c r="Y48" s="87">
        <f t="shared" si="3"/>
        <v>10</v>
      </c>
      <c r="Z48" s="87">
        <f t="shared" si="3"/>
        <v>11</v>
      </c>
      <c r="AA48" s="87">
        <f t="shared" si="3"/>
        <v>17</v>
      </c>
      <c r="AB48" s="87">
        <f t="shared" si="3"/>
        <v>9</v>
      </c>
      <c r="AC48" s="87">
        <f t="shared" si="3"/>
        <v>10</v>
      </c>
      <c r="AD48" s="87">
        <f t="shared" si="3"/>
        <v>4</v>
      </c>
      <c r="AE48" s="87">
        <f t="shared" si="3"/>
        <v>11</v>
      </c>
      <c r="AF48" s="87">
        <f t="shared" si="3"/>
        <v>3</v>
      </c>
      <c r="AG48" s="87">
        <f t="shared" si="3"/>
        <v>0</v>
      </c>
      <c r="AH48" s="87">
        <f t="shared" si="3"/>
        <v>5</v>
      </c>
      <c r="AI48" s="87">
        <f t="shared" si="3"/>
        <v>2</v>
      </c>
      <c r="AJ48" s="87">
        <f t="shared" si="3"/>
        <v>11</v>
      </c>
      <c r="AK48" s="87">
        <f t="shared" si="3"/>
        <v>10</v>
      </c>
      <c r="AL48" s="87">
        <f t="shared" si="3"/>
        <v>1</v>
      </c>
      <c r="AM48" s="87">
        <f t="shared" si="3"/>
        <v>2</v>
      </c>
      <c r="AN48" s="87">
        <f t="shared" si="3"/>
        <v>4</v>
      </c>
      <c r="AO48" s="87">
        <f t="shared" si="3"/>
        <v>4</v>
      </c>
      <c r="AP48" s="88">
        <f t="shared" si="3"/>
        <v>2</v>
      </c>
    </row>
    <row r="49" spans="2:44" x14ac:dyDescent="0.25">
      <c r="B49" s="68">
        <f>B48+1</f>
        <v>2008</v>
      </c>
      <c r="C49" s="86">
        <f t="shared" ref="C49:AL57" si="4">C7+C28</f>
        <v>26</v>
      </c>
      <c r="D49" s="87">
        <f t="shared" si="4"/>
        <v>35</v>
      </c>
      <c r="E49" s="87">
        <f t="shared" si="4"/>
        <v>41</v>
      </c>
      <c r="F49" s="87">
        <f t="shared" si="4"/>
        <v>54</v>
      </c>
      <c r="G49" s="87">
        <f t="shared" si="4"/>
        <v>45</v>
      </c>
      <c r="H49" s="87">
        <f t="shared" si="4"/>
        <v>45</v>
      </c>
      <c r="I49" s="87">
        <f t="shared" si="4"/>
        <v>76</v>
      </c>
      <c r="J49" s="87">
        <f t="shared" si="4"/>
        <v>101</v>
      </c>
      <c r="K49" s="87">
        <f t="shared" si="4"/>
        <v>71</v>
      </c>
      <c r="L49" s="87">
        <f t="shared" si="4"/>
        <v>64</v>
      </c>
      <c r="M49" s="87">
        <f t="shared" si="4"/>
        <v>58</v>
      </c>
      <c r="N49" s="87">
        <f t="shared" si="4"/>
        <v>79</v>
      </c>
      <c r="O49" s="87">
        <f t="shared" si="4"/>
        <v>49</v>
      </c>
      <c r="P49" s="87">
        <f t="shared" si="4"/>
        <v>33</v>
      </c>
      <c r="Q49" s="87">
        <f t="shared" si="4"/>
        <v>44</v>
      </c>
      <c r="R49" s="87">
        <f t="shared" si="4"/>
        <v>46</v>
      </c>
      <c r="S49" s="87">
        <f t="shared" si="4"/>
        <v>36</v>
      </c>
      <c r="T49" s="87">
        <f t="shared" si="4"/>
        <v>21</v>
      </c>
      <c r="U49" s="87">
        <f t="shared" si="4"/>
        <v>20</v>
      </c>
      <c r="V49" s="87">
        <f t="shared" si="4"/>
        <v>20</v>
      </c>
      <c r="W49" s="87">
        <f t="shared" si="4"/>
        <v>11</v>
      </c>
      <c r="X49" s="87">
        <f t="shared" si="4"/>
        <v>10</v>
      </c>
      <c r="Y49" s="87">
        <f t="shared" si="4"/>
        <v>7</v>
      </c>
      <c r="Z49" s="87">
        <f t="shared" si="4"/>
        <v>14</v>
      </c>
      <c r="AA49" s="87">
        <f t="shared" si="4"/>
        <v>9</v>
      </c>
      <c r="AB49" s="87">
        <f t="shared" si="4"/>
        <v>5</v>
      </c>
      <c r="AC49" s="87">
        <f t="shared" si="4"/>
        <v>6</v>
      </c>
      <c r="AD49" s="87">
        <f t="shared" si="4"/>
        <v>7</v>
      </c>
      <c r="AE49" s="87">
        <f t="shared" si="4"/>
        <v>6</v>
      </c>
      <c r="AF49" s="87">
        <f t="shared" si="4"/>
        <v>12</v>
      </c>
      <c r="AG49" s="87">
        <f t="shared" si="4"/>
        <v>2</v>
      </c>
      <c r="AH49" s="87">
        <f t="shared" si="4"/>
        <v>12</v>
      </c>
      <c r="AI49" s="87">
        <f t="shared" si="4"/>
        <v>3</v>
      </c>
      <c r="AJ49" s="87">
        <f t="shared" si="4"/>
        <v>3</v>
      </c>
      <c r="AK49" s="87">
        <f t="shared" si="4"/>
        <v>4</v>
      </c>
      <c r="AL49" s="87">
        <f t="shared" si="4"/>
        <v>2</v>
      </c>
      <c r="AM49" s="89"/>
      <c r="AN49" s="89"/>
      <c r="AO49" s="89"/>
      <c r="AP49" s="90"/>
    </row>
    <row r="50" spans="2:44" x14ac:dyDescent="0.25">
      <c r="B50" s="68">
        <f t="shared" ref="B50:B57" si="5">B49+1</f>
        <v>2009</v>
      </c>
      <c r="C50" s="86">
        <f t="shared" si="4"/>
        <v>30</v>
      </c>
      <c r="D50" s="87">
        <f t="shared" si="4"/>
        <v>35</v>
      </c>
      <c r="E50" s="87">
        <f t="shared" si="4"/>
        <v>42</v>
      </c>
      <c r="F50" s="87">
        <f t="shared" si="4"/>
        <v>62</v>
      </c>
      <c r="G50" s="87">
        <f t="shared" si="4"/>
        <v>54</v>
      </c>
      <c r="H50" s="87">
        <f t="shared" si="4"/>
        <v>73</v>
      </c>
      <c r="I50" s="87">
        <f t="shared" si="4"/>
        <v>63</v>
      </c>
      <c r="J50" s="87">
        <f t="shared" si="4"/>
        <v>66</v>
      </c>
      <c r="K50" s="87">
        <f t="shared" si="4"/>
        <v>62</v>
      </c>
      <c r="L50" s="87">
        <f t="shared" si="4"/>
        <v>46</v>
      </c>
      <c r="M50" s="87">
        <f t="shared" si="4"/>
        <v>47</v>
      </c>
      <c r="N50" s="87">
        <f t="shared" si="4"/>
        <v>84</v>
      </c>
      <c r="O50" s="87">
        <f t="shared" si="4"/>
        <v>34</v>
      </c>
      <c r="P50" s="87">
        <f t="shared" si="4"/>
        <v>26</v>
      </c>
      <c r="Q50" s="87">
        <f t="shared" si="4"/>
        <v>36</v>
      </c>
      <c r="R50" s="87">
        <f t="shared" si="4"/>
        <v>40</v>
      </c>
      <c r="S50" s="87">
        <f t="shared" si="4"/>
        <v>23</v>
      </c>
      <c r="T50" s="87">
        <f t="shared" si="4"/>
        <v>19</v>
      </c>
      <c r="U50" s="87">
        <f t="shared" si="4"/>
        <v>14</v>
      </c>
      <c r="V50" s="87">
        <f t="shared" si="4"/>
        <v>31</v>
      </c>
      <c r="W50" s="87">
        <f t="shared" si="4"/>
        <v>9</v>
      </c>
      <c r="X50" s="87">
        <f t="shared" si="4"/>
        <v>7</v>
      </c>
      <c r="Y50" s="87">
        <f t="shared" si="4"/>
        <v>16</v>
      </c>
      <c r="Z50" s="87">
        <f t="shared" si="4"/>
        <v>14</v>
      </c>
      <c r="AA50" s="87">
        <f t="shared" si="4"/>
        <v>13</v>
      </c>
      <c r="AB50" s="87">
        <f t="shared" si="4"/>
        <v>15</v>
      </c>
      <c r="AC50" s="87">
        <f t="shared" si="4"/>
        <v>4</v>
      </c>
      <c r="AD50" s="87">
        <f t="shared" si="4"/>
        <v>14</v>
      </c>
      <c r="AE50" s="87">
        <f t="shared" si="4"/>
        <v>10</v>
      </c>
      <c r="AF50" s="87">
        <f t="shared" si="4"/>
        <v>8</v>
      </c>
      <c r="AG50" s="87">
        <f t="shared" si="4"/>
        <v>4</v>
      </c>
      <c r="AH50" s="87">
        <f t="shared" si="4"/>
        <v>11</v>
      </c>
      <c r="AI50" s="89"/>
      <c r="AJ50" s="89"/>
      <c r="AK50" s="89"/>
      <c r="AL50" s="89"/>
      <c r="AM50" s="89"/>
      <c r="AN50" s="89"/>
      <c r="AO50" s="89"/>
      <c r="AP50" s="90"/>
    </row>
    <row r="51" spans="2:44" x14ac:dyDescent="0.25">
      <c r="B51" s="68">
        <f t="shared" si="5"/>
        <v>2010</v>
      </c>
      <c r="C51" s="86">
        <f t="shared" si="4"/>
        <v>34</v>
      </c>
      <c r="D51" s="87">
        <f t="shared" si="4"/>
        <v>41</v>
      </c>
      <c r="E51" s="87">
        <f t="shared" si="4"/>
        <v>41</v>
      </c>
      <c r="F51" s="87">
        <f t="shared" si="4"/>
        <v>66</v>
      </c>
      <c r="G51" s="87">
        <f t="shared" si="4"/>
        <v>68</v>
      </c>
      <c r="H51" s="87">
        <f t="shared" si="4"/>
        <v>76</v>
      </c>
      <c r="I51" s="87">
        <f t="shared" si="4"/>
        <v>50</v>
      </c>
      <c r="J51" s="87">
        <f t="shared" si="4"/>
        <v>102</v>
      </c>
      <c r="K51" s="87">
        <f t="shared" si="4"/>
        <v>61</v>
      </c>
      <c r="L51" s="87">
        <f t="shared" si="4"/>
        <v>60</v>
      </c>
      <c r="M51" s="87">
        <f t="shared" si="4"/>
        <v>63</v>
      </c>
      <c r="N51" s="87">
        <f t="shared" si="4"/>
        <v>96</v>
      </c>
      <c r="O51" s="87">
        <f t="shared" si="4"/>
        <v>50</v>
      </c>
      <c r="P51" s="87">
        <f t="shared" si="4"/>
        <v>48</v>
      </c>
      <c r="Q51" s="87">
        <f t="shared" si="4"/>
        <v>28</v>
      </c>
      <c r="R51" s="87">
        <f t="shared" si="4"/>
        <v>55</v>
      </c>
      <c r="S51" s="87">
        <f t="shared" si="4"/>
        <v>34</v>
      </c>
      <c r="T51" s="87">
        <f t="shared" si="4"/>
        <v>22</v>
      </c>
      <c r="U51" s="87">
        <f t="shared" si="4"/>
        <v>15</v>
      </c>
      <c r="V51" s="87">
        <f t="shared" si="4"/>
        <v>29</v>
      </c>
      <c r="W51" s="87">
        <f t="shared" si="4"/>
        <v>16</v>
      </c>
      <c r="X51" s="87">
        <f t="shared" si="4"/>
        <v>17</v>
      </c>
      <c r="Y51" s="87">
        <f t="shared" si="4"/>
        <v>8</v>
      </c>
      <c r="Z51" s="87">
        <f t="shared" si="4"/>
        <v>26</v>
      </c>
      <c r="AA51" s="87">
        <f t="shared" si="4"/>
        <v>12</v>
      </c>
      <c r="AB51" s="87">
        <f t="shared" si="4"/>
        <v>16</v>
      </c>
      <c r="AC51" s="87">
        <f t="shared" si="4"/>
        <v>5</v>
      </c>
      <c r="AD51" s="87">
        <f t="shared" si="4"/>
        <v>12</v>
      </c>
      <c r="AE51" s="89"/>
      <c r="AF51" s="89"/>
      <c r="AG51" s="89"/>
      <c r="AH51" s="89"/>
      <c r="AI51" s="89"/>
      <c r="AJ51" s="89"/>
      <c r="AK51" s="89"/>
      <c r="AL51" s="89"/>
      <c r="AM51" s="89"/>
      <c r="AN51" s="89"/>
      <c r="AO51" s="89"/>
      <c r="AP51" s="90"/>
    </row>
    <row r="52" spans="2:44" x14ac:dyDescent="0.25">
      <c r="B52" s="68">
        <f t="shared" si="5"/>
        <v>2011</v>
      </c>
      <c r="C52" s="86">
        <f t="shared" si="4"/>
        <v>36</v>
      </c>
      <c r="D52" s="87">
        <f t="shared" si="4"/>
        <v>42</v>
      </c>
      <c r="E52" s="87">
        <f t="shared" si="4"/>
        <v>58</v>
      </c>
      <c r="F52" s="87">
        <f t="shared" si="4"/>
        <v>63</v>
      </c>
      <c r="G52" s="87">
        <f t="shared" si="4"/>
        <v>59</v>
      </c>
      <c r="H52" s="87">
        <f t="shared" si="4"/>
        <v>87</v>
      </c>
      <c r="I52" s="87">
        <f t="shared" si="4"/>
        <v>62</v>
      </c>
      <c r="J52" s="87">
        <f t="shared" si="4"/>
        <v>82</v>
      </c>
      <c r="K52" s="87">
        <f t="shared" si="4"/>
        <v>68</v>
      </c>
      <c r="L52" s="87">
        <f t="shared" si="4"/>
        <v>51</v>
      </c>
      <c r="M52" s="87">
        <f t="shared" si="4"/>
        <v>58</v>
      </c>
      <c r="N52" s="87">
        <f t="shared" si="4"/>
        <v>86</v>
      </c>
      <c r="O52" s="87">
        <f t="shared" si="4"/>
        <v>48</v>
      </c>
      <c r="P52" s="87">
        <f t="shared" si="4"/>
        <v>43</v>
      </c>
      <c r="Q52" s="87">
        <f t="shared" si="4"/>
        <v>41</v>
      </c>
      <c r="R52" s="87">
        <f t="shared" si="4"/>
        <v>58</v>
      </c>
      <c r="S52" s="87">
        <f t="shared" si="4"/>
        <v>38</v>
      </c>
      <c r="T52" s="87">
        <f t="shared" si="4"/>
        <v>28</v>
      </c>
      <c r="U52" s="87">
        <f t="shared" si="4"/>
        <v>22</v>
      </c>
      <c r="V52" s="87">
        <f t="shared" si="4"/>
        <v>48</v>
      </c>
      <c r="W52" s="87">
        <f t="shared" si="4"/>
        <v>34</v>
      </c>
      <c r="X52" s="87">
        <f t="shared" si="4"/>
        <v>21</v>
      </c>
      <c r="Y52" s="87">
        <f t="shared" si="4"/>
        <v>14</v>
      </c>
      <c r="Z52" s="87">
        <f t="shared" si="4"/>
        <v>16</v>
      </c>
      <c r="AA52" s="89"/>
      <c r="AB52" s="89"/>
      <c r="AC52" s="89"/>
      <c r="AD52" s="89"/>
      <c r="AE52" s="89"/>
      <c r="AF52" s="89"/>
      <c r="AG52" s="89"/>
      <c r="AH52" s="89"/>
      <c r="AI52" s="89"/>
      <c r="AJ52" s="89"/>
      <c r="AK52" s="89"/>
      <c r="AL52" s="89"/>
      <c r="AM52" s="89"/>
      <c r="AN52" s="89"/>
      <c r="AO52" s="89"/>
      <c r="AP52" s="90"/>
    </row>
    <row r="53" spans="2:44" x14ac:dyDescent="0.25">
      <c r="B53" s="68">
        <f t="shared" si="5"/>
        <v>2012</v>
      </c>
      <c r="C53" s="86">
        <f t="shared" si="4"/>
        <v>23</v>
      </c>
      <c r="D53" s="87">
        <f t="shared" si="4"/>
        <v>44</v>
      </c>
      <c r="E53" s="87">
        <f t="shared" si="4"/>
        <v>52</v>
      </c>
      <c r="F53" s="87">
        <f t="shared" si="4"/>
        <v>52</v>
      </c>
      <c r="G53" s="87">
        <f t="shared" si="4"/>
        <v>57</v>
      </c>
      <c r="H53" s="87">
        <f t="shared" si="4"/>
        <v>52</v>
      </c>
      <c r="I53" s="87">
        <f t="shared" si="4"/>
        <v>48</v>
      </c>
      <c r="J53" s="87">
        <f t="shared" si="4"/>
        <v>73</v>
      </c>
      <c r="K53" s="87">
        <f t="shared" si="4"/>
        <v>57</v>
      </c>
      <c r="L53" s="87">
        <f t="shared" si="4"/>
        <v>51</v>
      </c>
      <c r="M53" s="87">
        <f t="shared" si="4"/>
        <v>57</v>
      </c>
      <c r="N53" s="87">
        <f t="shared" si="4"/>
        <v>94</v>
      </c>
      <c r="O53" s="87">
        <f t="shared" si="4"/>
        <v>61</v>
      </c>
      <c r="P53" s="87">
        <f t="shared" si="4"/>
        <v>53</v>
      </c>
      <c r="Q53" s="87">
        <f t="shared" si="4"/>
        <v>36</v>
      </c>
      <c r="R53" s="87">
        <f t="shared" si="4"/>
        <v>91</v>
      </c>
      <c r="S53" s="87">
        <f t="shared" si="4"/>
        <v>64</v>
      </c>
      <c r="T53" s="87">
        <f t="shared" si="4"/>
        <v>46</v>
      </c>
      <c r="U53" s="87">
        <f t="shared" si="4"/>
        <v>28</v>
      </c>
      <c r="V53" s="87">
        <f t="shared" si="4"/>
        <v>42</v>
      </c>
      <c r="W53" s="89"/>
      <c r="X53" s="89"/>
      <c r="Y53" s="89"/>
      <c r="Z53" s="89"/>
      <c r="AA53" s="89"/>
      <c r="AB53" s="89"/>
      <c r="AC53" s="89"/>
      <c r="AD53" s="89"/>
      <c r="AE53" s="89"/>
      <c r="AF53" s="89"/>
      <c r="AG53" s="89"/>
      <c r="AH53" s="89"/>
      <c r="AI53" s="89"/>
      <c r="AJ53" s="89"/>
      <c r="AK53" s="89"/>
      <c r="AL53" s="89"/>
      <c r="AM53" s="89"/>
      <c r="AN53" s="89"/>
      <c r="AO53" s="89"/>
      <c r="AP53" s="90"/>
    </row>
    <row r="54" spans="2:44" x14ac:dyDescent="0.25">
      <c r="B54" s="68">
        <f t="shared" si="5"/>
        <v>2013</v>
      </c>
      <c r="C54" s="86">
        <f t="shared" si="4"/>
        <v>40</v>
      </c>
      <c r="D54" s="87">
        <f t="shared" si="4"/>
        <v>47</v>
      </c>
      <c r="E54" s="87">
        <f t="shared" si="4"/>
        <v>46</v>
      </c>
      <c r="F54" s="87">
        <f t="shared" si="4"/>
        <v>67</v>
      </c>
      <c r="G54" s="87">
        <f t="shared" si="4"/>
        <v>43</v>
      </c>
      <c r="H54" s="87">
        <f t="shared" si="4"/>
        <v>50</v>
      </c>
      <c r="I54" s="87">
        <f t="shared" si="4"/>
        <v>70</v>
      </c>
      <c r="J54" s="87">
        <f t="shared" si="4"/>
        <v>105</v>
      </c>
      <c r="K54" s="87">
        <f t="shared" si="4"/>
        <v>61</v>
      </c>
      <c r="L54" s="87">
        <f t="shared" si="4"/>
        <v>84</v>
      </c>
      <c r="M54" s="87">
        <f t="shared" si="4"/>
        <v>71</v>
      </c>
      <c r="N54" s="87">
        <f t="shared" si="4"/>
        <v>123</v>
      </c>
      <c r="O54" s="87">
        <f t="shared" si="4"/>
        <v>96</v>
      </c>
      <c r="P54" s="87">
        <f t="shared" si="4"/>
        <v>65</v>
      </c>
      <c r="Q54" s="87">
        <f t="shared" si="4"/>
        <v>53</v>
      </c>
      <c r="R54" s="87">
        <f t="shared" si="4"/>
        <v>56</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90"/>
    </row>
    <row r="55" spans="2:44" x14ac:dyDescent="0.25">
      <c r="B55" s="68">
        <f t="shared" si="5"/>
        <v>2014</v>
      </c>
      <c r="C55" s="86">
        <f t="shared" si="4"/>
        <v>32</v>
      </c>
      <c r="D55" s="87">
        <f t="shared" si="4"/>
        <v>39</v>
      </c>
      <c r="E55" s="87">
        <f t="shared" si="4"/>
        <v>46</v>
      </c>
      <c r="F55" s="87">
        <f t="shared" si="4"/>
        <v>75</v>
      </c>
      <c r="G55" s="87">
        <f t="shared" si="4"/>
        <v>51</v>
      </c>
      <c r="H55" s="87">
        <f t="shared" si="4"/>
        <v>59</v>
      </c>
      <c r="I55" s="87">
        <f t="shared" si="4"/>
        <v>58</v>
      </c>
      <c r="J55" s="87">
        <f t="shared" si="4"/>
        <v>121</v>
      </c>
      <c r="K55" s="87">
        <f t="shared" si="4"/>
        <v>112</v>
      </c>
      <c r="L55" s="87">
        <f t="shared" si="4"/>
        <v>74</v>
      </c>
      <c r="M55" s="87">
        <f t="shared" si="4"/>
        <v>56</v>
      </c>
      <c r="N55" s="87">
        <f t="shared" si="4"/>
        <v>82</v>
      </c>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90"/>
    </row>
    <row r="56" spans="2:44" x14ac:dyDescent="0.25">
      <c r="B56" s="68">
        <f t="shared" si="5"/>
        <v>2015</v>
      </c>
      <c r="C56" s="86">
        <f t="shared" si="4"/>
        <v>17</v>
      </c>
      <c r="D56" s="87">
        <f t="shared" si="4"/>
        <v>44</v>
      </c>
      <c r="E56" s="87">
        <f t="shared" si="4"/>
        <v>53</v>
      </c>
      <c r="F56" s="87">
        <f t="shared" si="4"/>
        <v>63</v>
      </c>
      <c r="G56" s="87">
        <f t="shared" si="4"/>
        <v>52</v>
      </c>
      <c r="H56" s="87">
        <f t="shared" si="4"/>
        <v>53</v>
      </c>
      <c r="I56" s="87">
        <f t="shared" si="4"/>
        <v>59</v>
      </c>
      <c r="J56" s="87">
        <f t="shared" si="4"/>
        <v>75</v>
      </c>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90"/>
    </row>
    <row r="57" spans="2:44" x14ac:dyDescent="0.25">
      <c r="B57" s="69">
        <f t="shared" si="5"/>
        <v>2016</v>
      </c>
      <c r="C57" s="91">
        <f t="shared" si="4"/>
        <v>11</v>
      </c>
      <c r="D57" s="92">
        <f t="shared" si="4"/>
        <v>22</v>
      </c>
      <c r="E57" s="92">
        <f t="shared" si="4"/>
        <v>28</v>
      </c>
      <c r="F57" s="92">
        <f t="shared" si="4"/>
        <v>24</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4"/>
    </row>
    <row r="58" spans="2:44" x14ac:dyDescent="0.25">
      <c r="AR58" s="75"/>
    </row>
    <row r="59" spans="2:44" x14ac:dyDescent="0.25"/>
    <row r="60" spans="2:44" x14ac:dyDescent="0.25">
      <c r="B60" s="73"/>
      <c r="C60" s="238" t="s">
        <v>141</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40"/>
    </row>
    <row r="61" spans="2:44" x14ac:dyDescent="0.25">
      <c r="B61" s="74" t="s">
        <v>0</v>
      </c>
      <c r="C61" s="74" t="s">
        <v>69</v>
      </c>
      <c r="D61" s="63" t="s">
        <v>70</v>
      </c>
      <c r="E61" s="63" t="s">
        <v>71</v>
      </c>
      <c r="F61" s="63" t="s">
        <v>72</v>
      </c>
      <c r="G61" s="63" t="s">
        <v>73</v>
      </c>
      <c r="H61" s="63" t="s">
        <v>74</v>
      </c>
      <c r="I61" s="63" t="s">
        <v>75</v>
      </c>
      <c r="J61" s="63" t="s">
        <v>76</v>
      </c>
      <c r="K61" s="63" t="s">
        <v>77</v>
      </c>
      <c r="L61" s="63" t="s">
        <v>78</v>
      </c>
      <c r="M61" s="63" t="s">
        <v>79</v>
      </c>
      <c r="N61" s="63" t="s">
        <v>80</v>
      </c>
      <c r="O61" s="63" t="s">
        <v>81</v>
      </c>
      <c r="P61" s="63" t="s">
        <v>82</v>
      </c>
      <c r="Q61" s="63" t="s">
        <v>83</v>
      </c>
      <c r="R61" s="63" t="s">
        <v>84</v>
      </c>
      <c r="S61" s="63" t="s">
        <v>85</v>
      </c>
      <c r="T61" s="63" t="s">
        <v>86</v>
      </c>
      <c r="U61" s="63" t="s">
        <v>87</v>
      </c>
      <c r="V61" s="63" t="s">
        <v>88</v>
      </c>
      <c r="W61" s="63" t="s">
        <v>89</v>
      </c>
      <c r="X61" s="63" t="s">
        <v>90</v>
      </c>
      <c r="Y61" s="63" t="s">
        <v>91</v>
      </c>
      <c r="Z61" s="63" t="s">
        <v>92</v>
      </c>
      <c r="AA61" s="63" t="s">
        <v>93</v>
      </c>
      <c r="AB61" s="63" t="s">
        <v>94</v>
      </c>
      <c r="AC61" s="63" t="s">
        <v>95</v>
      </c>
      <c r="AD61" s="63" t="s">
        <v>96</v>
      </c>
      <c r="AE61" s="63" t="s">
        <v>97</v>
      </c>
      <c r="AF61" s="63" t="s">
        <v>98</v>
      </c>
      <c r="AG61" s="63" t="s">
        <v>99</v>
      </c>
      <c r="AH61" s="63" t="s">
        <v>100</v>
      </c>
      <c r="AI61" s="63" t="s">
        <v>101</v>
      </c>
      <c r="AJ61" s="63" t="s">
        <v>102</v>
      </c>
      <c r="AK61" s="63" t="s">
        <v>103</v>
      </c>
      <c r="AL61" s="63" t="s">
        <v>104</v>
      </c>
      <c r="AM61" s="63" t="s">
        <v>105</v>
      </c>
      <c r="AN61" s="63" t="s">
        <v>106</v>
      </c>
      <c r="AO61" s="63" t="s">
        <v>107</v>
      </c>
      <c r="AP61" s="65" t="s">
        <v>108</v>
      </c>
    </row>
    <row r="62" spans="2:44" x14ac:dyDescent="0.25">
      <c r="B62" s="84">
        <f>B48</f>
        <v>2007</v>
      </c>
      <c r="C62" s="86">
        <f>SUM($C6:C6)</f>
        <v>13</v>
      </c>
      <c r="D62" s="87">
        <f>SUM($C6:D6)</f>
        <v>40</v>
      </c>
      <c r="E62" s="87">
        <f>SUM($C6:E6)</f>
        <v>80</v>
      </c>
      <c r="F62" s="87">
        <f>SUM($C6:F6)</f>
        <v>127</v>
      </c>
      <c r="G62" s="87">
        <f>SUM($C6:G6)</f>
        <v>169</v>
      </c>
      <c r="H62" s="87">
        <f>SUM($C6:H6)</f>
        <v>219</v>
      </c>
      <c r="I62" s="87">
        <f>SUM($C6:I6)</f>
        <v>255</v>
      </c>
      <c r="J62" s="87">
        <f>SUM($C6:J6)</f>
        <v>335</v>
      </c>
      <c r="K62" s="87">
        <f>SUM($C6:K6)</f>
        <v>359</v>
      </c>
      <c r="L62" s="87">
        <f>SUM($C6:L6)</f>
        <v>385</v>
      </c>
      <c r="M62" s="87">
        <f>SUM($C6:M6)</f>
        <v>402</v>
      </c>
      <c r="N62" s="87">
        <f>SUM($C6:N6)</f>
        <v>428</v>
      </c>
      <c r="O62" s="87">
        <f>SUM($C6:O6)</f>
        <v>443</v>
      </c>
      <c r="P62" s="87">
        <f>SUM($C6:P6)</f>
        <v>460</v>
      </c>
      <c r="Q62" s="87">
        <f>SUM($C6:Q6)</f>
        <v>473</v>
      </c>
      <c r="R62" s="87">
        <f>SUM($C6:R6)</f>
        <v>487</v>
      </c>
      <c r="S62" s="87">
        <f>SUM($C6:S6)</f>
        <v>490</v>
      </c>
      <c r="T62" s="87">
        <f>SUM($C6:T6)</f>
        <v>493</v>
      </c>
      <c r="U62" s="87">
        <f>SUM($C6:U6)</f>
        <v>499</v>
      </c>
      <c r="V62" s="87">
        <f>SUM($C6:V6)</f>
        <v>503</v>
      </c>
      <c r="W62" s="87">
        <f>SUM($C6:W6)</f>
        <v>505</v>
      </c>
      <c r="X62" s="87">
        <f>SUM($C6:X6)</f>
        <v>507</v>
      </c>
      <c r="Y62" s="87">
        <f>SUM($C6:Y6)</f>
        <v>508</v>
      </c>
      <c r="Z62" s="87">
        <f>SUM($C6:Z6)</f>
        <v>508</v>
      </c>
      <c r="AA62" s="87">
        <f>SUM($C6:AA6)</f>
        <v>508</v>
      </c>
      <c r="AB62" s="87">
        <f>SUM($C6:AB6)</f>
        <v>508</v>
      </c>
      <c r="AC62" s="87">
        <f>SUM($C6:AC6)</f>
        <v>508</v>
      </c>
      <c r="AD62" s="87">
        <f>SUM($C6:AD6)</f>
        <v>508</v>
      </c>
      <c r="AE62" s="87">
        <f>SUM($C6:AE6)</f>
        <v>508</v>
      </c>
      <c r="AF62" s="87">
        <f>SUM($C6:AF6)</f>
        <v>508</v>
      </c>
      <c r="AG62" s="87">
        <f>SUM($C6:AG6)</f>
        <v>508</v>
      </c>
      <c r="AH62" s="87">
        <f>SUM($C6:AH6)</f>
        <v>508</v>
      </c>
      <c r="AI62" s="87">
        <f>SUM($C6:AI6)</f>
        <v>508</v>
      </c>
      <c r="AJ62" s="87">
        <f>SUM($C6:AJ6)</f>
        <v>508</v>
      </c>
      <c r="AK62" s="87">
        <f>SUM($C6:AK6)</f>
        <v>510</v>
      </c>
      <c r="AL62" s="87">
        <f>SUM($C6:AL6)</f>
        <v>510</v>
      </c>
      <c r="AM62" s="87">
        <f>SUM($C6:AM6)</f>
        <v>510</v>
      </c>
      <c r="AN62" s="87">
        <f>SUM($C6:AN6)</f>
        <v>510</v>
      </c>
      <c r="AO62" s="87">
        <f>SUM($C6:AO6)</f>
        <v>512</v>
      </c>
      <c r="AP62" s="88">
        <f>SUM($C6:AP6)</f>
        <v>514</v>
      </c>
    </row>
    <row r="63" spans="2:44" x14ac:dyDescent="0.25">
      <c r="B63" s="68">
        <f>B62+1</f>
        <v>2008</v>
      </c>
      <c r="C63" s="86">
        <f>SUM($C7:C7)</f>
        <v>22</v>
      </c>
      <c r="D63" s="87">
        <f>SUM($C7:D7)</f>
        <v>53</v>
      </c>
      <c r="E63" s="87">
        <f>SUM($C7:E7)</f>
        <v>87</v>
      </c>
      <c r="F63" s="87">
        <f>SUM($C7:F7)</f>
        <v>130</v>
      </c>
      <c r="G63" s="87">
        <f>SUM($C7:G7)</f>
        <v>162</v>
      </c>
      <c r="H63" s="87">
        <f>SUM($C7:H7)</f>
        <v>189</v>
      </c>
      <c r="I63" s="87">
        <f>SUM($C7:I7)</f>
        <v>226</v>
      </c>
      <c r="J63" s="87">
        <f>SUM($C7:J7)</f>
        <v>278</v>
      </c>
      <c r="K63" s="87">
        <f>SUM($C7:K7)</f>
        <v>307</v>
      </c>
      <c r="L63" s="87">
        <f>SUM($C7:L7)</f>
        <v>338</v>
      </c>
      <c r="M63" s="87">
        <f>SUM($C7:M7)</f>
        <v>358</v>
      </c>
      <c r="N63" s="87">
        <f>SUM($C7:N7)</f>
        <v>384</v>
      </c>
      <c r="O63" s="87">
        <f>SUM($C7:O7)</f>
        <v>393</v>
      </c>
      <c r="P63" s="87">
        <f>SUM($C7:P7)</f>
        <v>402</v>
      </c>
      <c r="Q63" s="87">
        <f>SUM($C7:Q7)</f>
        <v>406</v>
      </c>
      <c r="R63" s="87">
        <f>SUM($C7:R7)</f>
        <v>417</v>
      </c>
      <c r="S63" s="87">
        <f>SUM($C7:S7)</f>
        <v>418</v>
      </c>
      <c r="T63" s="87">
        <f>SUM($C7:T7)</f>
        <v>421</v>
      </c>
      <c r="U63" s="87">
        <f>SUM($C7:U7)</f>
        <v>422</v>
      </c>
      <c r="V63" s="87">
        <f>SUM($C7:V7)</f>
        <v>424</v>
      </c>
      <c r="W63" s="87">
        <f>SUM($C7:W7)</f>
        <v>427</v>
      </c>
      <c r="X63" s="87">
        <f>SUM($C7:X7)</f>
        <v>428</v>
      </c>
      <c r="Y63" s="87">
        <f>SUM($C7:Y7)</f>
        <v>428</v>
      </c>
      <c r="Z63" s="87">
        <f>SUM($C7:Z7)</f>
        <v>430</v>
      </c>
      <c r="AA63" s="87">
        <f>SUM($C7:AA7)</f>
        <v>430</v>
      </c>
      <c r="AB63" s="87">
        <f>SUM($C7:AB7)</f>
        <v>430</v>
      </c>
      <c r="AC63" s="87">
        <f>SUM($C7:AC7)</f>
        <v>430</v>
      </c>
      <c r="AD63" s="87">
        <f>SUM($C7:AD7)</f>
        <v>431</v>
      </c>
      <c r="AE63" s="87">
        <f>SUM($C7:AE7)</f>
        <v>431</v>
      </c>
      <c r="AF63" s="87">
        <f>SUM($C7:AF7)</f>
        <v>431</v>
      </c>
      <c r="AG63" s="87">
        <f>SUM($C7:AG7)</f>
        <v>432</v>
      </c>
      <c r="AH63" s="87">
        <f>SUM($C7:AH7)</f>
        <v>437</v>
      </c>
      <c r="AI63" s="87">
        <f>SUM($C7:AI7)</f>
        <v>437</v>
      </c>
      <c r="AJ63" s="87">
        <f>SUM($C7:AJ7)</f>
        <v>437</v>
      </c>
      <c r="AK63" s="87">
        <f>SUM($C7:AK7)</f>
        <v>437</v>
      </c>
      <c r="AL63" s="87">
        <f>SUM($C7:AL7)</f>
        <v>437</v>
      </c>
      <c r="AM63" s="89"/>
      <c r="AN63" s="89"/>
      <c r="AO63" s="89"/>
      <c r="AP63" s="90"/>
    </row>
    <row r="64" spans="2:44" x14ac:dyDescent="0.25">
      <c r="B64" s="68">
        <f t="shared" ref="B64:B71" si="6">B63+1</f>
        <v>2009</v>
      </c>
      <c r="C64" s="86">
        <f>SUM($C8:C8)</f>
        <v>29</v>
      </c>
      <c r="D64" s="87">
        <f>SUM($C8:D8)</f>
        <v>59</v>
      </c>
      <c r="E64" s="87">
        <f>SUM($C8:E8)</f>
        <v>95</v>
      </c>
      <c r="F64" s="87">
        <f>SUM($C8:F8)</f>
        <v>137</v>
      </c>
      <c r="G64" s="87">
        <f>SUM($C8:G8)</f>
        <v>171</v>
      </c>
      <c r="H64" s="87">
        <f>SUM($C8:H8)</f>
        <v>211</v>
      </c>
      <c r="I64" s="87">
        <f>SUM($C8:I8)</f>
        <v>247</v>
      </c>
      <c r="J64" s="87">
        <f>SUM($C8:J8)</f>
        <v>288</v>
      </c>
      <c r="K64" s="87">
        <f>SUM($C8:K8)</f>
        <v>307</v>
      </c>
      <c r="L64" s="87">
        <f>SUM($C8:L8)</f>
        <v>325</v>
      </c>
      <c r="M64" s="87">
        <f>SUM($C8:M8)</f>
        <v>347</v>
      </c>
      <c r="N64" s="87">
        <f>SUM($C8:N8)</f>
        <v>384</v>
      </c>
      <c r="O64" s="87">
        <f>SUM($C8:O8)</f>
        <v>390</v>
      </c>
      <c r="P64" s="87">
        <f>SUM($C8:P8)</f>
        <v>395</v>
      </c>
      <c r="Q64" s="87">
        <f>SUM($C8:Q8)</f>
        <v>399</v>
      </c>
      <c r="R64" s="87">
        <f>SUM($C8:R8)</f>
        <v>409</v>
      </c>
      <c r="S64" s="87">
        <f>SUM($C8:S8)</f>
        <v>412</v>
      </c>
      <c r="T64" s="87">
        <f>SUM($C8:T8)</f>
        <v>413</v>
      </c>
      <c r="U64" s="87">
        <f>SUM($C8:U8)</f>
        <v>414</v>
      </c>
      <c r="V64" s="87">
        <f>SUM($C8:V8)</f>
        <v>415</v>
      </c>
      <c r="W64" s="87">
        <f>SUM($C8:W8)</f>
        <v>415</v>
      </c>
      <c r="X64" s="87">
        <f>SUM($C8:X8)</f>
        <v>415</v>
      </c>
      <c r="Y64" s="87">
        <f>SUM($C8:Y8)</f>
        <v>417</v>
      </c>
      <c r="Z64" s="87">
        <f>SUM($C8:Z8)</f>
        <v>419</v>
      </c>
      <c r="AA64" s="87">
        <f>SUM($C8:AA8)</f>
        <v>421</v>
      </c>
      <c r="AB64" s="87">
        <f>SUM($C8:AB8)</f>
        <v>422</v>
      </c>
      <c r="AC64" s="87">
        <f>SUM($C8:AC8)</f>
        <v>422</v>
      </c>
      <c r="AD64" s="87">
        <f>SUM($C8:AD8)</f>
        <v>424</v>
      </c>
      <c r="AE64" s="87">
        <f>SUM($C8:AE8)</f>
        <v>424</v>
      </c>
      <c r="AF64" s="87">
        <f>SUM($C8:AF8)</f>
        <v>426</v>
      </c>
      <c r="AG64" s="87">
        <f>SUM($C8:AG8)</f>
        <v>426</v>
      </c>
      <c r="AH64" s="87">
        <f>SUM($C8:AH8)</f>
        <v>426</v>
      </c>
      <c r="AI64" s="89"/>
      <c r="AJ64" s="89"/>
      <c r="AK64" s="89"/>
      <c r="AL64" s="89"/>
      <c r="AM64" s="89"/>
      <c r="AN64" s="89"/>
      <c r="AO64" s="89"/>
      <c r="AP64" s="90"/>
    </row>
    <row r="65" spans="2:42" x14ac:dyDescent="0.25">
      <c r="B65" s="68">
        <f t="shared" si="6"/>
        <v>2010</v>
      </c>
      <c r="C65" s="86">
        <f>SUM($C9:C9)</f>
        <v>33</v>
      </c>
      <c r="D65" s="87">
        <f>SUM($C9:D9)</f>
        <v>72</v>
      </c>
      <c r="E65" s="87">
        <f>SUM($C9:E9)</f>
        <v>108</v>
      </c>
      <c r="F65" s="87">
        <f>SUM($C9:F9)</f>
        <v>158</v>
      </c>
      <c r="G65" s="87">
        <f>SUM($C9:G9)</f>
        <v>201</v>
      </c>
      <c r="H65" s="87">
        <f>SUM($C9:H9)</f>
        <v>249</v>
      </c>
      <c r="I65" s="87">
        <f>SUM($C9:I9)</f>
        <v>273</v>
      </c>
      <c r="J65" s="87">
        <f>SUM($C9:J9)</f>
        <v>343</v>
      </c>
      <c r="K65" s="87">
        <f>SUM($C9:K9)</f>
        <v>365</v>
      </c>
      <c r="L65" s="87">
        <f>SUM($C9:L9)</f>
        <v>388</v>
      </c>
      <c r="M65" s="87">
        <f>SUM($C9:M9)</f>
        <v>406</v>
      </c>
      <c r="N65" s="87">
        <f>SUM($C9:N9)</f>
        <v>443</v>
      </c>
      <c r="O65" s="87">
        <f>SUM($C9:O9)</f>
        <v>451</v>
      </c>
      <c r="P65" s="87">
        <f>SUM($C9:P9)</f>
        <v>456</v>
      </c>
      <c r="Q65" s="87">
        <f>SUM($C9:Q9)</f>
        <v>461</v>
      </c>
      <c r="R65" s="87">
        <f>SUM($C9:R9)</f>
        <v>478</v>
      </c>
      <c r="S65" s="87">
        <f>SUM($C9:S9)</f>
        <v>485</v>
      </c>
      <c r="T65" s="87">
        <f>SUM($C9:T9)</f>
        <v>487</v>
      </c>
      <c r="U65" s="87">
        <f>SUM($C9:U9)</f>
        <v>489</v>
      </c>
      <c r="V65" s="87">
        <f>SUM($C9:V9)</f>
        <v>494</v>
      </c>
      <c r="W65" s="87">
        <f>SUM($C9:W9)</f>
        <v>496</v>
      </c>
      <c r="X65" s="87">
        <f>SUM($C9:X9)</f>
        <v>500</v>
      </c>
      <c r="Y65" s="87">
        <f>SUM($C9:Y9)</f>
        <v>502</v>
      </c>
      <c r="Z65" s="87">
        <f>SUM($C9:Z9)</f>
        <v>505</v>
      </c>
      <c r="AA65" s="87">
        <f>SUM($C9:AA9)</f>
        <v>507</v>
      </c>
      <c r="AB65" s="87">
        <f>SUM($C9:AB9)</f>
        <v>514</v>
      </c>
      <c r="AC65" s="87">
        <f>SUM($C9:AC9)</f>
        <v>514</v>
      </c>
      <c r="AD65" s="87">
        <f>SUM($C9:AD9)</f>
        <v>514</v>
      </c>
      <c r="AE65" s="89"/>
      <c r="AF65" s="89"/>
      <c r="AG65" s="89"/>
      <c r="AH65" s="89"/>
      <c r="AI65" s="89"/>
      <c r="AJ65" s="89"/>
      <c r="AK65" s="89"/>
      <c r="AL65" s="89"/>
      <c r="AM65" s="89"/>
      <c r="AN65" s="89"/>
      <c r="AO65" s="89"/>
      <c r="AP65" s="90"/>
    </row>
    <row r="66" spans="2:42" x14ac:dyDescent="0.25">
      <c r="B66" s="68">
        <f t="shared" si="6"/>
        <v>2011</v>
      </c>
      <c r="C66" s="86">
        <f>SUM($C10:C10)</f>
        <v>34</v>
      </c>
      <c r="D66" s="87">
        <f>SUM($C10:D10)</f>
        <v>72</v>
      </c>
      <c r="E66" s="87">
        <f>SUM($C10:E10)</f>
        <v>123</v>
      </c>
      <c r="F66" s="87">
        <f>SUM($C10:F10)</f>
        <v>172</v>
      </c>
      <c r="G66" s="87">
        <f>SUM($C10:G10)</f>
        <v>214</v>
      </c>
      <c r="H66" s="87">
        <f>SUM($C10:H10)</f>
        <v>263</v>
      </c>
      <c r="I66" s="87">
        <f>SUM($C10:I10)</f>
        <v>292</v>
      </c>
      <c r="J66" s="87">
        <f>SUM($C10:J10)</f>
        <v>327</v>
      </c>
      <c r="K66" s="87">
        <f>SUM($C10:K10)</f>
        <v>353</v>
      </c>
      <c r="L66" s="87">
        <f>SUM($C10:L10)</f>
        <v>370</v>
      </c>
      <c r="M66" s="87">
        <f>SUM($C10:M10)</f>
        <v>384</v>
      </c>
      <c r="N66" s="87">
        <f>SUM($C10:N10)</f>
        <v>414</v>
      </c>
      <c r="O66" s="87">
        <f>SUM($C10:O10)</f>
        <v>422</v>
      </c>
      <c r="P66" s="87">
        <f>SUM($C10:P10)</f>
        <v>431</v>
      </c>
      <c r="Q66" s="87">
        <f>SUM($C10:Q10)</f>
        <v>438</v>
      </c>
      <c r="R66" s="87">
        <f>SUM($C10:R10)</f>
        <v>453</v>
      </c>
      <c r="S66" s="87">
        <f>SUM($C10:S10)</f>
        <v>464</v>
      </c>
      <c r="T66" s="87">
        <f>SUM($C10:T10)</f>
        <v>465</v>
      </c>
      <c r="U66" s="87">
        <f>SUM($C10:U10)</f>
        <v>469</v>
      </c>
      <c r="V66" s="87">
        <f>SUM($C10:V10)</f>
        <v>483</v>
      </c>
      <c r="W66" s="87">
        <f>SUM($C10:W10)</f>
        <v>498</v>
      </c>
      <c r="X66" s="87">
        <f>SUM($C10:X10)</f>
        <v>504</v>
      </c>
      <c r="Y66" s="87">
        <f>SUM($C10:Y10)</f>
        <v>508</v>
      </c>
      <c r="Z66" s="87">
        <f>SUM($C10:Z10)</f>
        <v>508</v>
      </c>
      <c r="AA66" s="89"/>
      <c r="AB66" s="89"/>
      <c r="AC66" s="89"/>
      <c r="AD66" s="89"/>
      <c r="AE66" s="89"/>
      <c r="AF66" s="89"/>
      <c r="AG66" s="89"/>
      <c r="AH66" s="89"/>
      <c r="AI66" s="89"/>
      <c r="AJ66" s="89"/>
      <c r="AK66" s="89"/>
      <c r="AL66" s="89"/>
      <c r="AM66" s="89"/>
      <c r="AN66" s="89"/>
      <c r="AO66" s="89"/>
      <c r="AP66" s="90"/>
    </row>
    <row r="67" spans="2:42" x14ac:dyDescent="0.25">
      <c r="B67" s="68">
        <f t="shared" si="6"/>
        <v>2012</v>
      </c>
      <c r="C67" s="86">
        <f>SUM($C11:C11)</f>
        <v>22</v>
      </c>
      <c r="D67" s="87">
        <f>SUM($C11:D11)</f>
        <v>60</v>
      </c>
      <c r="E67" s="87">
        <f>SUM($C11:E11)</f>
        <v>108</v>
      </c>
      <c r="F67" s="87">
        <f>SUM($C11:F11)</f>
        <v>149</v>
      </c>
      <c r="G67" s="87">
        <f>SUM($C11:G11)</f>
        <v>181</v>
      </c>
      <c r="H67" s="87">
        <f>SUM($C11:H11)</f>
        <v>211</v>
      </c>
      <c r="I67" s="87">
        <f>SUM($C11:I11)</f>
        <v>237</v>
      </c>
      <c r="J67" s="87">
        <f>SUM($C11:J11)</f>
        <v>274</v>
      </c>
      <c r="K67" s="87">
        <f>SUM($C11:K11)</f>
        <v>295</v>
      </c>
      <c r="L67" s="87">
        <f>SUM($C11:L11)</f>
        <v>313</v>
      </c>
      <c r="M67" s="87">
        <f>SUM($C11:M11)</f>
        <v>326</v>
      </c>
      <c r="N67" s="87">
        <f>SUM($C11:N11)</f>
        <v>364</v>
      </c>
      <c r="O67" s="87">
        <f>SUM($C11:O11)</f>
        <v>387</v>
      </c>
      <c r="P67" s="87">
        <f>SUM($C11:P11)</f>
        <v>405</v>
      </c>
      <c r="Q67" s="87">
        <f>SUM($C11:Q11)</f>
        <v>412</v>
      </c>
      <c r="R67" s="87">
        <f>SUM($C11:R11)</f>
        <v>443</v>
      </c>
      <c r="S67" s="87">
        <f>SUM($C11:S11)</f>
        <v>465</v>
      </c>
      <c r="T67" s="87">
        <f>SUM($C11:T11)</f>
        <v>471</v>
      </c>
      <c r="U67" s="87">
        <f>SUM($C11:U11)</f>
        <v>477</v>
      </c>
      <c r="V67" s="87">
        <f>SUM($C11:V11)</f>
        <v>481</v>
      </c>
      <c r="W67" s="89"/>
      <c r="X67" s="89"/>
      <c r="Y67" s="89"/>
      <c r="Z67" s="89"/>
      <c r="AA67" s="89"/>
      <c r="AB67" s="89"/>
      <c r="AC67" s="89"/>
      <c r="AD67" s="89"/>
      <c r="AE67" s="89"/>
      <c r="AF67" s="89"/>
      <c r="AG67" s="89"/>
      <c r="AH67" s="89"/>
      <c r="AI67" s="89"/>
      <c r="AJ67" s="89"/>
      <c r="AK67" s="89"/>
      <c r="AL67" s="89"/>
      <c r="AM67" s="89"/>
      <c r="AN67" s="89"/>
      <c r="AO67" s="89"/>
      <c r="AP67" s="90"/>
    </row>
    <row r="68" spans="2:42" x14ac:dyDescent="0.25">
      <c r="B68" s="68">
        <f t="shared" si="6"/>
        <v>2013</v>
      </c>
      <c r="C68" s="86">
        <f>SUM($C12:C12)</f>
        <v>39</v>
      </c>
      <c r="D68" s="87">
        <f>SUM($C12:D12)</f>
        <v>77</v>
      </c>
      <c r="E68" s="87">
        <f>SUM($C12:E12)</f>
        <v>109</v>
      </c>
      <c r="F68" s="87">
        <f>SUM($C12:F12)</f>
        <v>156</v>
      </c>
      <c r="G68" s="87">
        <f>SUM($C12:G12)</f>
        <v>182</v>
      </c>
      <c r="H68" s="87">
        <f>SUM($C12:H12)</f>
        <v>215</v>
      </c>
      <c r="I68" s="87">
        <f>SUM($C12:I12)</f>
        <v>262</v>
      </c>
      <c r="J68" s="87">
        <f>SUM($C12:J12)</f>
        <v>323</v>
      </c>
      <c r="K68" s="87">
        <f>SUM($C12:K12)</f>
        <v>358</v>
      </c>
      <c r="L68" s="87">
        <f>SUM($C12:L12)</f>
        <v>402</v>
      </c>
      <c r="M68" s="87">
        <f>SUM($C12:M12)</f>
        <v>435</v>
      </c>
      <c r="N68" s="87">
        <f>SUM($C12:N12)</f>
        <v>492</v>
      </c>
      <c r="O68" s="87">
        <f>SUM($C12:O12)</f>
        <v>520</v>
      </c>
      <c r="P68" s="87">
        <f>SUM($C12:P12)</f>
        <v>545</v>
      </c>
      <c r="Q68" s="87">
        <f>SUM($C12:Q12)</f>
        <v>567</v>
      </c>
      <c r="R68" s="87">
        <f>SUM($C12:R12)</f>
        <v>582</v>
      </c>
      <c r="S68" s="89"/>
      <c r="T68" s="89"/>
      <c r="U68" s="89"/>
      <c r="V68" s="89"/>
      <c r="W68" s="89"/>
      <c r="X68" s="89"/>
      <c r="Y68" s="89"/>
      <c r="Z68" s="89"/>
      <c r="AA68" s="89"/>
      <c r="AB68" s="89"/>
      <c r="AC68" s="89"/>
      <c r="AD68" s="89"/>
      <c r="AE68" s="89"/>
      <c r="AF68" s="89"/>
      <c r="AG68" s="89"/>
      <c r="AH68" s="89"/>
      <c r="AI68" s="89"/>
      <c r="AJ68" s="89"/>
      <c r="AK68" s="89"/>
      <c r="AL68" s="89"/>
      <c r="AM68" s="89"/>
      <c r="AN68" s="89"/>
      <c r="AO68" s="89"/>
      <c r="AP68" s="90"/>
    </row>
    <row r="69" spans="2:42" x14ac:dyDescent="0.25">
      <c r="B69" s="68">
        <f t="shared" si="6"/>
        <v>2014</v>
      </c>
      <c r="C69" s="86">
        <f>SUM($C13:C13)</f>
        <v>31</v>
      </c>
      <c r="D69" s="87">
        <f>SUM($C13:D13)</f>
        <v>64</v>
      </c>
      <c r="E69" s="87">
        <f>SUM($C13:E13)</f>
        <v>102</v>
      </c>
      <c r="F69" s="87">
        <f>SUM($C13:F13)</f>
        <v>160</v>
      </c>
      <c r="G69" s="87">
        <f>SUM($C13:G13)</f>
        <v>190</v>
      </c>
      <c r="H69" s="87">
        <f>SUM($C13:H13)</f>
        <v>223</v>
      </c>
      <c r="I69" s="87">
        <f>SUM($C13:I13)</f>
        <v>250</v>
      </c>
      <c r="J69" s="87">
        <f>SUM($C13:J13)</f>
        <v>323</v>
      </c>
      <c r="K69" s="87">
        <f>SUM($C13:K13)</f>
        <v>378</v>
      </c>
      <c r="L69" s="87">
        <f>SUM($C13:L13)</f>
        <v>419</v>
      </c>
      <c r="M69" s="87">
        <f>SUM($C13:M13)</f>
        <v>452</v>
      </c>
      <c r="N69" s="87">
        <f>SUM($C13:N13)</f>
        <v>485</v>
      </c>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90"/>
    </row>
    <row r="70" spans="2:42" x14ac:dyDescent="0.25">
      <c r="B70" s="68">
        <f t="shared" si="6"/>
        <v>2015</v>
      </c>
      <c r="C70" s="86">
        <f>SUM($C14:C14)</f>
        <v>13</v>
      </c>
      <c r="D70" s="87">
        <f>SUM($C14:D14)</f>
        <v>49</v>
      </c>
      <c r="E70" s="87">
        <f>SUM($C14:E14)</f>
        <v>94</v>
      </c>
      <c r="F70" s="87">
        <f>SUM($C14:F14)</f>
        <v>140</v>
      </c>
      <c r="G70" s="87">
        <f>SUM($C14:G14)</f>
        <v>168</v>
      </c>
      <c r="H70" s="87">
        <f>SUM($C14:H14)</f>
        <v>208</v>
      </c>
      <c r="I70" s="87">
        <f>SUM($C14:I14)</f>
        <v>244</v>
      </c>
      <c r="J70" s="87">
        <f>SUM($C14:J14)</f>
        <v>290</v>
      </c>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90"/>
    </row>
    <row r="71" spans="2:42" x14ac:dyDescent="0.25">
      <c r="B71" s="69">
        <f t="shared" si="6"/>
        <v>2016</v>
      </c>
      <c r="C71" s="91">
        <f>SUM($C15:C15)</f>
        <v>7</v>
      </c>
      <c r="D71" s="92">
        <f>SUM($C15:D15)</f>
        <v>28</v>
      </c>
      <c r="E71" s="92">
        <f>SUM($C15:E15)</f>
        <v>51</v>
      </c>
      <c r="F71" s="92">
        <f>SUM($C15:F15)</f>
        <v>73</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4"/>
    </row>
    <row r="72" spans="2:42" x14ac:dyDescent="0.25"/>
    <row r="73" spans="2:42" x14ac:dyDescent="0.25"/>
    <row r="74" spans="2:42" x14ac:dyDescent="0.25">
      <c r="B74" s="73"/>
      <c r="C74" s="238" t="s">
        <v>142</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40"/>
    </row>
    <row r="75" spans="2:42" x14ac:dyDescent="0.25">
      <c r="B75" s="74" t="s">
        <v>0</v>
      </c>
      <c r="C75" s="74" t="s">
        <v>69</v>
      </c>
      <c r="D75" s="63" t="s">
        <v>70</v>
      </c>
      <c r="E75" s="63" t="s">
        <v>71</v>
      </c>
      <c r="F75" s="63" t="s">
        <v>72</v>
      </c>
      <c r="G75" s="63" t="s">
        <v>73</v>
      </c>
      <c r="H75" s="63" t="s">
        <v>74</v>
      </c>
      <c r="I75" s="63" t="s">
        <v>75</v>
      </c>
      <c r="J75" s="63" t="s">
        <v>76</v>
      </c>
      <c r="K75" s="63" t="s">
        <v>77</v>
      </c>
      <c r="L75" s="63" t="s">
        <v>78</v>
      </c>
      <c r="M75" s="63" t="s">
        <v>79</v>
      </c>
      <c r="N75" s="63" t="s">
        <v>80</v>
      </c>
      <c r="O75" s="63" t="s">
        <v>81</v>
      </c>
      <c r="P75" s="63" t="s">
        <v>82</v>
      </c>
      <c r="Q75" s="63" t="s">
        <v>83</v>
      </c>
      <c r="R75" s="63" t="s">
        <v>84</v>
      </c>
      <c r="S75" s="63" t="s">
        <v>85</v>
      </c>
      <c r="T75" s="63" t="s">
        <v>86</v>
      </c>
      <c r="U75" s="63" t="s">
        <v>87</v>
      </c>
      <c r="V75" s="63" t="s">
        <v>88</v>
      </c>
      <c r="W75" s="63" t="s">
        <v>89</v>
      </c>
      <c r="X75" s="63" t="s">
        <v>90</v>
      </c>
      <c r="Y75" s="63" t="s">
        <v>91</v>
      </c>
      <c r="Z75" s="63" t="s">
        <v>92</v>
      </c>
      <c r="AA75" s="63" t="s">
        <v>93</v>
      </c>
      <c r="AB75" s="63" t="s">
        <v>94</v>
      </c>
      <c r="AC75" s="63" t="s">
        <v>95</v>
      </c>
      <c r="AD75" s="63" t="s">
        <v>96</v>
      </c>
      <c r="AE75" s="63" t="s">
        <v>97</v>
      </c>
      <c r="AF75" s="63" t="s">
        <v>98</v>
      </c>
      <c r="AG75" s="63" t="s">
        <v>99</v>
      </c>
      <c r="AH75" s="63" t="s">
        <v>100</v>
      </c>
      <c r="AI75" s="63" t="s">
        <v>101</v>
      </c>
      <c r="AJ75" s="63" t="s">
        <v>102</v>
      </c>
      <c r="AK75" s="63" t="s">
        <v>103</v>
      </c>
      <c r="AL75" s="63" t="s">
        <v>104</v>
      </c>
      <c r="AM75" s="63" t="s">
        <v>105</v>
      </c>
      <c r="AN75" s="63" t="s">
        <v>106</v>
      </c>
      <c r="AO75" s="63" t="s">
        <v>107</v>
      </c>
      <c r="AP75" s="65" t="s">
        <v>108</v>
      </c>
    </row>
    <row r="76" spans="2:42" x14ac:dyDescent="0.25">
      <c r="B76" s="84">
        <f>B62</f>
        <v>2007</v>
      </c>
      <c r="C76" s="86">
        <f>SUM($C27:C27)</f>
        <v>1</v>
      </c>
      <c r="D76" s="87">
        <f>SUM($C27:D27)</f>
        <v>3</v>
      </c>
      <c r="E76" s="87">
        <f>SUM($C27:E27)</f>
        <v>11</v>
      </c>
      <c r="F76" s="87">
        <f>SUM($C27:F27)</f>
        <v>20</v>
      </c>
      <c r="G76" s="87">
        <f>SUM($C27:G27)</f>
        <v>40</v>
      </c>
      <c r="H76" s="87">
        <f>SUM($C27:H27)</f>
        <v>54</v>
      </c>
      <c r="I76" s="87">
        <f>SUM($C27:I27)</f>
        <v>75</v>
      </c>
      <c r="J76" s="87">
        <f>SUM($C27:J27)</f>
        <v>126</v>
      </c>
      <c r="K76" s="87">
        <f>SUM($C27:K27)</f>
        <v>159</v>
      </c>
      <c r="L76" s="87">
        <f>SUM($C27:L27)</f>
        <v>195</v>
      </c>
      <c r="M76" s="87">
        <f>SUM($C27:M27)</f>
        <v>249</v>
      </c>
      <c r="N76" s="87">
        <f>SUM($C27:N27)</f>
        <v>300</v>
      </c>
      <c r="O76" s="87">
        <f>SUM($C27:O27)</f>
        <v>327</v>
      </c>
      <c r="P76" s="87">
        <f>SUM($C27:P27)</f>
        <v>366</v>
      </c>
      <c r="Q76" s="87">
        <f>SUM($C27:Q27)</f>
        <v>398</v>
      </c>
      <c r="R76" s="87">
        <f>SUM($C27:R27)</f>
        <v>419</v>
      </c>
      <c r="S76" s="87">
        <f>SUM($C27:S27)</f>
        <v>445</v>
      </c>
      <c r="T76" s="87">
        <f>SUM($C27:T27)</f>
        <v>468</v>
      </c>
      <c r="U76" s="87">
        <f>SUM($C27:U27)</f>
        <v>489</v>
      </c>
      <c r="V76" s="87">
        <f>SUM($C27:V27)</f>
        <v>506</v>
      </c>
      <c r="W76" s="87">
        <f>SUM($C27:W27)</f>
        <v>522</v>
      </c>
      <c r="X76" s="87">
        <f>SUM($C27:X27)</f>
        <v>534</v>
      </c>
      <c r="Y76" s="87">
        <f>SUM($C27:Y27)</f>
        <v>543</v>
      </c>
      <c r="Z76" s="87">
        <f>SUM($C27:Z27)</f>
        <v>554</v>
      </c>
      <c r="AA76" s="87">
        <f>SUM($C27:AA27)</f>
        <v>571</v>
      </c>
      <c r="AB76" s="87">
        <f>SUM($C27:AB27)</f>
        <v>580</v>
      </c>
      <c r="AC76" s="87">
        <f>SUM($C27:AC27)</f>
        <v>590</v>
      </c>
      <c r="AD76" s="87">
        <f>SUM($C27:AD27)</f>
        <v>594</v>
      </c>
      <c r="AE76" s="87">
        <f>SUM($C27:AE27)</f>
        <v>605</v>
      </c>
      <c r="AF76" s="87">
        <f>SUM($C27:AF27)</f>
        <v>608</v>
      </c>
      <c r="AG76" s="87">
        <f>SUM($C27:AG27)</f>
        <v>608</v>
      </c>
      <c r="AH76" s="87">
        <f>SUM($C27:AH27)</f>
        <v>613</v>
      </c>
      <c r="AI76" s="87">
        <f>SUM($C27:AI27)</f>
        <v>615</v>
      </c>
      <c r="AJ76" s="87">
        <f>SUM($C27:AJ27)</f>
        <v>626</v>
      </c>
      <c r="AK76" s="87">
        <f>SUM($C27:AK27)</f>
        <v>634</v>
      </c>
      <c r="AL76" s="87">
        <f>SUM($C27:AL27)</f>
        <v>635</v>
      </c>
      <c r="AM76" s="87">
        <f>SUM($C27:AM27)</f>
        <v>637</v>
      </c>
      <c r="AN76" s="87">
        <f>SUM($C27:AN27)</f>
        <v>641</v>
      </c>
      <c r="AO76" s="87">
        <f>SUM($C27:AO27)</f>
        <v>643</v>
      </c>
      <c r="AP76" s="88">
        <f>SUM($C27:AP27)</f>
        <v>643</v>
      </c>
    </row>
    <row r="77" spans="2:42" x14ac:dyDescent="0.25">
      <c r="B77" s="68">
        <f>B76+1</f>
        <v>2008</v>
      </c>
      <c r="C77" s="86">
        <f>SUM($C28:C28)</f>
        <v>4</v>
      </c>
      <c r="D77" s="87">
        <f>SUM($C28:D28)</f>
        <v>8</v>
      </c>
      <c r="E77" s="87">
        <f>SUM($C28:E28)</f>
        <v>15</v>
      </c>
      <c r="F77" s="87">
        <f>SUM($C28:F28)</f>
        <v>26</v>
      </c>
      <c r="G77" s="87">
        <f>SUM($C28:G28)</f>
        <v>39</v>
      </c>
      <c r="H77" s="87">
        <f>SUM($C28:H28)</f>
        <v>57</v>
      </c>
      <c r="I77" s="87">
        <f>SUM($C28:I28)</f>
        <v>96</v>
      </c>
      <c r="J77" s="87">
        <f>SUM($C28:J28)</f>
        <v>145</v>
      </c>
      <c r="K77" s="87">
        <f>SUM($C28:K28)</f>
        <v>187</v>
      </c>
      <c r="L77" s="87">
        <f>SUM($C28:L28)</f>
        <v>220</v>
      </c>
      <c r="M77" s="87">
        <f>SUM($C28:M28)</f>
        <v>258</v>
      </c>
      <c r="N77" s="87">
        <f>SUM($C28:N28)</f>
        <v>311</v>
      </c>
      <c r="O77" s="87">
        <f>SUM($C28:O28)</f>
        <v>351</v>
      </c>
      <c r="P77" s="87">
        <f>SUM($C28:P28)</f>
        <v>375</v>
      </c>
      <c r="Q77" s="87">
        <f>SUM($C28:Q28)</f>
        <v>415</v>
      </c>
      <c r="R77" s="87">
        <f>SUM($C28:R28)</f>
        <v>450</v>
      </c>
      <c r="S77" s="87">
        <f>SUM($C28:S28)</f>
        <v>485</v>
      </c>
      <c r="T77" s="87">
        <f>SUM($C28:T28)</f>
        <v>503</v>
      </c>
      <c r="U77" s="87">
        <f>SUM($C28:U28)</f>
        <v>522</v>
      </c>
      <c r="V77" s="87">
        <f>SUM($C28:V28)</f>
        <v>540</v>
      </c>
      <c r="W77" s="87">
        <f>SUM($C28:W28)</f>
        <v>548</v>
      </c>
      <c r="X77" s="87">
        <f>SUM($C28:X28)</f>
        <v>557</v>
      </c>
      <c r="Y77" s="87">
        <f>SUM($C28:Y28)</f>
        <v>564</v>
      </c>
      <c r="Z77" s="87">
        <f>SUM($C28:Z28)</f>
        <v>576</v>
      </c>
      <c r="AA77" s="87">
        <f>SUM($C28:AA28)</f>
        <v>585</v>
      </c>
      <c r="AB77" s="87">
        <f>SUM($C28:AB28)</f>
        <v>590</v>
      </c>
      <c r="AC77" s="87">
        <f>SUM($C28:AC28)</f>
        <v>596</v>
      </c>
      <c r="AD77" s="87">
        <f>SUM($C28:AD28)</f>
        <v>602</v>
      </c>
      <c r="AE77" s="87">
        <f>SUM($C28:AE28)</f>
        <v>608</v>
      </c>
      <c r="AF77" s="87">
        <f>SUM($C28:AF28)</f>
        <v>620</v>
      </c>
      <c r="AG77" s="87">
        <f>SUM($C28:AG28)</f>
        <v>621</v>
      </c>
      <c r="AH77" s="87">
        <f>SUM($C28:AH28)</f>
        <v>628</v>
      </c>
      <c r="AI77" s="87">
        <f>SUM($C28:AI28)</f>
        <v>631</v>
      </c>
      <c r="AJ77" s="87">
        <f>SUM($C28:AJ28)</f>
        <v>634</v>
      </c>
      <c r="AK77" s="87">
        <f>SUM($C28:AK28)</f>
        <v>638</v>
      </c>
      <c r="AL77" s="87">
        <f>SUM($C28:AL28)</f>
        <v>640</v>
      </c>
      <c r="AM77" s="89"/>
      <c r="AN77" s="89"/>
      <c r="AO77" s="89"/>
      <c r="AP77" s="90"/>
    </row>
    <row r="78" spans="2:42" x14ac:dyDescent="0.25">
      <c r="B78" s="68">
        <f t="shared" ref="B78:B85" si="7">B77+1</f>
        <v>2009</v>
      </c>
      <c r="C78" s="86">
        <f>SUM($C29:C29)</f>
        <v>1</v>
      </c>
      <c r="D78" s="87">
        <f>SUM($C29:D29)</f>
        <v>6</v>
      </c>
      <c r="E78" s="87">
        <f>SUM($C29:E29)</f>
        <v>12</v>
      </c>
      <c r="F78" s="87">
        <f>SUM($C29:F29)</f>
        <v>32</v>
      </c>
      <c r="G78" s="87">
        <f>SUM($C29:G29)</f>
        <v>52</v>
      </c>
      <c r="H78" s="87">
        <f>SUM($C29:H29)</f>
        <v>85</v>
      </c>
      <c r="I78" s="87">
        <f>SUM($C29:I29)</f>
        <v>112</v>
      </c>
      <c r="J78" s="87">
        <f>SUM($C29:J29)</f>
        <v>137</v>
      </c>
      <c r="K78" s="87">
        <f>SUM($C29:K29)</f>
        <v>180</v>
      </c>
      <c r="L78" s="87">
        <f>SUM($C29:L29)</f>
        <v>208</v>
      </c>
      <c r="M78" s="87">
        <f>SUM($C29:M29)</f>
        <v>233</v>
      </c>
      <c r="N78" s="87">
        <f>SUM($C29:N29)</f>
        <v>280</v>
      </c>
      <c r="O78" s="87">
        <f>SUM($C29:O29)</f>
        <v>308</v>
      </c>
      <c r="P78" s="87">
        <f>SUM($C29:P29)</f>
        <v>329</v>
      </c>
      <c r="Q78" s="87">
        <f>SUM($C29:Q29)</f>
        <v>361</v>
      </c>
      <c r="R78" s="87">
        <f>SUM($C29:R29)</f>
        <v>391</v>
      </c>
      <c r="S78" s="87">
        <f>SUM($C29:S29)</f>
        <v>411</v>
      </c>
      <c r="T78" s="87">
        <f>SUM($C29:T29)</f>
        <v>429</v>
      </c>
      <c r="U78" s="87">
        <f>SUM($C29:U29)</f>
        <v>442</v>
      </c>
      <c r="V78" s="87">
        <f>SUM($C29:V29)</f>
        <v>472</v>
      </c>
      <c r="W78" s="87">
        <f>SUM($C29:W29)</f>
        <v>481</v>
      </c>
      <c r="X78" s="87">
        <f>SUM($C29:X29)</f>
        <v>488</v>
      </c>
      <c r="Y78" s="87">
        <f>SUM($C29:Y29)</f>
        <v>502</v>
      </c>
      <c r="Z78" s="87">
        <f>SUM($C29:Z29)</f>
        <v>514</v>
      </c>
      <c r="AA78" s="87">
        <f>SUM($C29:AA29)</f>
        <v>525</v>
      </c>
      <c r="AB78" s="87">
        <f>SUM($C29:AB29)</f>
        <v>539</v>
      </c>
      <c r="AC78" s="87">
        <f>SUM($C29:AC29)</f>
        <v>543</v>
      </c>
      <c r="AD78" s="87">
        <f>SUM($C29:AD29)</f>
        <v>555</v>
      </c>
      <c r="AE78" s="87">
        <f>SUM($C29:AE29)</f>
        <v>565</v>
      </c>
      <c r="AF78" s="87">
        <f>SUM($C29:AF29)</f>
        <v>571</v>
      </c>
      <c r="AG78" s="87">
        <f>SUM($C29:AG29)</f>
        <v>575</v>
      </c>
      <c r="AH78" s="87">
        <f>SUM($C29:AH29)</f>
        <v>586</v>
      </c>
      <c r="AI78" s="89"/>
      <c r="AJ78" s="89"/>
      <c r="AK78" s="89"/>
      <c r="AL78" s="89"/>
      <c r="AM78" s="89"/>
      <c r="AN78" s="89"/>
      <c r="AO78" s="89"/>
      <c r="AP78" s="90"/>
    </row>
    <row r="79" spans="2:42" x14ac:dyDescent="0.25">
      <c r="B79" s="68">
        <f t="shared" si="7"/>
        <v>2010</v>
      </c>
      <c r="C79" s="86">
        <f>SUM($C30:C30)</f>
        <v>1</v>
      </c>
      <c r="D79" s="87">
        <f>SUM($C30:D30)</f>
        <v>3</v>
      </c>
      <c r="E79" s="87">
        <f>SUM($C30:E30)</f>
        <v>8</v>
      </c>
      <c r="F79" s="87">
        <f>SUM($C30:F30)</f>
        <v>24</v>
      </c>
      <c r="G79" s="87">
        <f>SUM($C30:G30)</f>
        <v>49</v>
      </c>
      <c r="H79" s="87">
        <f>SUM($C30:H30)</f>
        <v>77</v>
      </c>
      <c r="I79" s="87">
        <f>SUM($C30:I30)</f>
        <v>103</v>
      </c>
      <c r="J79" s="87">
        <f>SUM($C30:J30)</f>
        <v>135</v>
      </c>
      <c r="K79" s="87">
        <f>SUM($C30:K30)</f>
        <v>174</v>
      </c>
      <c r="L79" s="87">
        <f>SUM($C30:L30)</f>
        <v>211</v>
      </c>
      <c r="M79" s="87">
        <f>SUM($C30:M30)</f>
        <v>256</v>
      </c>
      <c r="N79" s="87">
        <f>SUM($C30:N30)</f>
        <v>315</v>
      </c>
      <c r="O79" s="87">
        <f>SUM($C30:O30)</f>
        <v>357</v>
      </c>
      <c r="P79" s="87">
        <f>SUM($C30:P30)</f>
        <v>400</v>
      </c>
      <c r="Q79" s="87">
        <f>SUM($C30:Q30)</f>
        <v>423</v>
      </c>
      <c r="R79" s="87">
        <f>SUM($C30:R30)</f>
        <v>461</v>
      </c>
      <c r="S79" s="87">
        <f>SUM($C30:S30)</f>
        <v>488</v>
      </c>
      <c r="T79" s="87">
        <f>SUM($C30:T30)</f>
        <v>508</v>
      </c>
      <c r="U79" s="87">
        <f>SUM($C30:U30)</f>
        <v>521</v>
      </c>
      <c r="V79" s="87">
        <f>SUM($C30:V30)</f>
        <v>545</v>
      </c>
      <c r="W79" s="87">
        <f>SUM($C30:W30)</f>
        <v>559</v>
      </c>
      <c r="X79" s="87">
        <f>SUM($C30:X30)</f>
        <v>572</v>
      </c>
      <c r="Y79" s="87">
        <f>SUM($C30:Y30)</f>
        <v>578</v>
      </c>
      <c r="Z79" s="87">
        <f>SUM($C30:Z30)</f>
        <v>601</v>
      </c>
      <c r="AA79" s="87">
        <f>SUM($C30:AA30)</f>
        <v>611</v>
      </c>
      <c r="AB79" s="87">
        <f>SUM($C30:AB30)</f>
        <v>620</v>
      </c>
      <c r="AC79" s="87">
        <f>SUM($C30:AC30)</f>
        <v>625</v>
      </c>
      <c r="AD79" s="87">
        <f>SUM($C30:AD30)</f>
        <v>637</v>
      </c>
      <c r="AE79" s="89"/>
      <c r="AF79" s="89"/>
      <c r="AG79" s="89"/>
      <c r="AH79" s="89"/>
      <c r="AI79" s="89"/>
      <c r="AJ79" s="89"/>
      <c r="AK79" s="89"/>
      <c r="AL79" s="89"/>
      <c r="AM79" s="89"/>
      <c r="AN79" s="89"/>
      <c r="AO79" s="89"/>
      <c r="AP79" s="90"/>
    </row>
    <row r="80" spans="2:42" x14ac:dyDescent="0.25">
      <c r="B80" s="68">
        <f t="shared" si="7"/>
        <v>2011</v>
      </c>
      <c r="C80" s="86">
        <f>SUM($C31:C31)</f>
        <v>2</v>
      </c>
      <c r="D80" s="87">
        <f>SUM($C31:D31)</f>
        <v>6</v>
      </c>
      <c r="E80" s="87">
        <f>SUM($C31:E31)</f>
        <v>13</v>
      </c>
      <c r="F80" s="87">
        <f>SUM($C31:F31)</f>
        <v>27</v>
      </c>
      <c r="G80" s="87">
        <f>SUM($C31:G31)</f>
        <v>44</v>
      </c>
      <c r="H80" s="87">
        <f>SUM($C31:H31)</f>
        <v>82</v>
      </c>
      <c r="I80" s="87">
        <f>SUM($C31:I31)</f>
        <v>115</v>
      </c>
      <c r="J80" s="87">
        <f>SUM($C31:J31)</f>
        <v>162</v>
      </c>
      <c r="K80" s="87">
        <f>SUM($C31:K31)</f>
        <v>204</v>
      </c>
      <c r="L80" s="87">
        <f>SUM($C31:L31)</f>
        <v>238</v>
      </c>
      <c r="M80" s="87">
        <f>SUM($C31:M31)</f>
        <v>282</v>
      </c>
      <c r="N80" s="87">
        <f>SUM($C31:N31)</f>
        <v>338</v>
      </c>
      <c r="O80" s="87">
        <f>SUM($C31:O31)</f>
        <v>378</v>
      </c>
      <c r="P80" s="87">
        <f>SUM($C31:P31)</f>
        <v>412</v>
      </c>
      <c r="Q80" s="87">
        <f>SUM($C31:Q31)</f>
        <v>446</v>
      </c>
      <c r="R80" s="87">
        <f>SUM($C31:R31)</f>
        <v>489</v>
      </c>
      <c r="S80" s="87">
        <f>SUM($C31:S31)</f>
        <v>516</v>
      </c>
      <c r="T80" s="87">
        <f>SUM($C31:T31)</f>
        <v>543</v>
      </c>
      <c r="U80" s="87">
        <f>SUM($C31:U31)</f>
        <v>561</v>
      </c>
      <c r="V80" s="87">
        <f>SUM($C31:V31)</f>
        <v>595</v>
      </c>
      <c r="W80" s="87">
        <f>SUM($C31:W31)</f>
        <v>614</v>
      </c>
      <c r="X80" s="87">
        <f>SUM($C31:X31)</f>
        <v>629</v>
      </c>
      <c r="Y80" s="87">
        <f>SUM($C31:Y31)</f>
        <v>639</v>
      </c>
      <c r="Z80" s="87">
        <f>SUM($C31:Z31)</f>
        <v>655</v>
      </c>
      <c r="AA80" s="89"/>
      <c r="AB80" s="89"/>
      <c r="AC80" s="89"/>
      <c r="AD80" s="89"/>
      <c r="AE80" s="89"/>
      <c r="AF80" s="89"/>
      <c r="AG80" s="89"/>
      <c r="AH80" s="89"/>
      <c r="AI80" s="89"/>
      <c r="AJ80" s="89"/>
      <c r="AK80" s="89"/>
      <c r="AL80" s="89"/>
      <c r="AM80" s="89"/>
      <c r="AN80" s="89"/>
      <c r="AO80" s="89"/>
      <c r="AP80" s="90"/>
    </row>
    <row r="81" spans="2:42" x14ac:dyDescent="0.25">
      <c r="B81" s="68">
        <f t="shared" si="7"/>
        <v>2012</v>
      </c>
      <c r="C81" s="86">
        <f>SUM($C32:C32)</f>
        <v>1</v>
      </c>
      <c r="D81" s="87">
        <f>SUM($C32:D32)</f>
        <v>7</v>
      </c>
      <c r="E81" s="87">
        <f>SUM($C32:E32)</f>
        <v>11</v>
      </c>
      <c r="F81" s="87">
        <f>SUM($C32:F32)</f>
        <v>22</v>
      </c>
      <c r="G81" s="87">
        <f>SUM($C32:G32)</f>
        <v>47</v>
      </c>
      <c r="H81" s="87">
        <f>SUM($C32:H32)</f>
        <v>69</v>
      </c>
      <c r="I81" s="87">
        <f>SUM($C32:I32)</f>
        <v>91</v>
      </c>
      <c r="J81" s="87">
        <f>SUM($C32:J32)</f>
        <v>127</v>
      </c>
      <c r="K81" s="87">
        <f>SUM($C32:K32)</f>
        <v>163</v>
      </c>
      <c r="L81" s="87">
        <f>SUM($C32:L32)</f>
        <v>196</v>
      </c>
      <c r="M81" s="87">
        <f>SUM($C32:M32)</f>
        <v>240</v>
      </c>
      <c r="N81" s="87">
        <f>SUM($C32:N32)</f>
        <v>296</v>
      </c>
      <c r="O81" s="87">
        <f>SUM($C32:O32)</f>
        <v>334</v>
      </c>
      <c r="P81" s="87">
        <f>SUM($C32:P32)</f>
        <v>369</v>
      </c>
      <c r="Q81" s="87">
        <f>SUM($C32:Q32)</f>
        <v>398</v>
      </c>
      <c r="R81" s="87">
        <f>SUM($C32:R32)</f>
        <v>458</v>
      </c>
      <c r="S81" s="87">
        <f>SUM($C32:S32)</f>
        <v>500</v>
      </c>
      <c r="T81" s="87">
        <f>SUM($C32:T32)</f>
        <v>540</v>
      </c>
      <c r="U81" s="87">
        <f>SUM($C32:U32)</f>
        <v>562</v>
      </c>
      <c r="V81" s="87">
        <f>SUM($C32:V32)</f>
        <v>600</v>
      </c>
      <c r="W81" s="89"/>
      <c r="X81" s="89"/>
      <c r="Y81" s="89"/>
      <c r="Z81" s="89"/>
      <c r="AA81" s="89"/>
      <c r="AB81" s="89"/>
      <c r="AC81" s="89"/>
      <c r="AD81" s="89"/>
      <c r="AE81" s="89"/>
      <c r="AF81" s="89"/>
      <c r="AG81" s="89"/>
      <c r="AH81" s="89"/>
      <c r="AI81" s="89"/>
      <c r="AJ81" s="89"/>
      <c r="AK81" s="89"/>
      <c r="AL81" s="89"/>
      <c r="AM81" s="89"/>
      <c r="AN81" s="89"/>
      <c r="AO81" s="89"/>
      <c r="AP81" s="90"/>
    </row>
    <row r="82" spans="2:42" x14ac:dyDescent="0.25">
      <c r="B82" s="68">
        <f t="shared" si="7"/>
        <v>2013</v>
      </c>
      <c r="C82" s="86">
        <f>SUM($C33:C33)</f>
        <v>1</v>
      </c>
      <c r="D82" s="87">
        <f>SUM($C33:D33)</f>
        <v>10</v>
      </c>
      <c r="E82" s="87">
        <f>SUM($C33:E33)</f>
        <v>24</v>
      </c>
      <c r="F82" s="87">
        <f>SUM($C33:F33)</f>
        <v>44</v>
      </c>
      <c r="G82" s="87">
        <f>SUM($C33:G33)</f>
        <v>61</v>
      </c>
      <c r="H82" s="87">
        <f>SUM($C33:H33)</f>
        <v>78</v>
      </c>
      <c r="I82" s="87">
        <f>SUM($C33:I33)</f>
        <v>101</v>
      </c>
      <c r="J82" s="87">
        <f>SUM($C33:J33)</f>
        <v>145</v>
      </c>
      <c r="K82" s="87">
        <f>SUM($C33:K33)</f>
        <v>171</v>
      </c>
      <c r="L82" s="87">
        <f>SUM($C33:L33)</f>
        <v>211</v>
      </c>
      <c r="M82" s="87">
        <f>SUM($C33:M33)</f>
        <v>249</v>
      </c>
      <c r="N82" s="87">
        <f>SUM($C33:N33)</f>
        <v>315</v>
      </c>
      <c r="O82" s="87">
        <f>SUM($C33:O33)</f>
        <v>383</v>
      </c>
      <c r="P82" s="87">
        <f>SUM($C33:P33)</f>
        <v>423</v>
      </c>
      <c r="Q82" s="87">
        <f>SUM($C33:Q33)</f>
        <v>454</v>
      </c>
      <c r="R82" s="87">
        <f>SUM($C33:R33)</f>
        <v>495</v>
      </c>
      <c r="S82" s="89"/>
      <c r="T82" s="89"/>
      <c r="U82" s="89"/>
      <c r="V82" s="89"/>
      <c r="W82" s="89"/>
      <c r="X82" s="89"/>
      <c r="Y82" s="89"/>
      <c r="Z82" s="89"/>
      <c r="AA82" s="89"/>
      <c r="AB82" s="89"/>
      <c r="AC82" s="89"/>
      <c r="AD82" s="89"/>
      <c r="AE82" s="89"/>
      <c r="AF82" s="89"/>
      <c r="AG82" s="89"/>
      <c r="AH82" s="89"/>
      <c r="AI82" s="89"/>
      <c r="AJ82" s="89"/>
      <c r="AK82" s="89"/>
      <c r="AL82" s="89"/>
      <c r="AM82" s="89"/>
      <c r="AN82" s="89"/>
      <c r="AO82" s="89"/>
      <c r="AP82" s="90"/>
    </row>
    <row r="83" spans="2:42" x14ac:dyDescent="0.25">
      <c r="B83" s="68">
        <f t="shared" si="7"/>
        <v>2014</v>
      </c>
      <c r="C83" s="86">
        <f>SUM($C34:C34)</f>
        <v>1</v>
      </c>
      <c r="D83" s="87">
        <f>SUM($C34:D34)</f>
        <v>7</v>
      </c>
      <c r="E83" s="87">
        <f>SUM($C34:E34)</f>
        <v>15</v>
      </c>
      <c r="F83" s="87">
        <f>SUM($C34:F34)</f>
        <v>32</v>
      </c>
      <c r="G83" s="87">
        <f>SUM($C34:G34)</f>
        <v>53</v>
      </c>
      <c r="H83" s="87">
        <f>SUM($C34:H34)</f>
        <v>79</v>
      </c>
      <c r="I83" s="87">
        <f>SUM($C34:I34)</f>
        <v>110</v>
      </c>
      <c r="J83" s="87">
        <f>SUM($C34:J34)</f>
        <v>158</v>
      </c>
      <c r="K83" s="87">
        <f>SUM($C34:K34)</f>
        <v>215</v>
      </c>
      <c r="L83" s="87">
        <f>SUM($C34:L34)</f>
        <v>248</v>
      </c>
      <c r="M83" s="87">
        <f>SUM($C34:M34)</f>
        <v>271</v>
      </c>
      <c r="N83" s="87">
        <f>SUM($C34:N34)</f>
        <v>320</v>
      </c>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90"/>
    </row>
    <row r="84" spans="2:42" x14ac:dyDescent="0.25">
      <c r="B84" s="68">
        <f t="shared" si="7"/>
        <v>2015</v>
      </c>
      <c r="C84" s="86">
        <f>SUM($C35:C35)</f>
        <v>4</v>
      </c>
      <c r="D84" s="87">
        <f>SUM($C35:D35)</f>
        <v>12</v>
      </c>
      <c r="E84" s="87">
        <f>SUM($C35:E35)</f>
        <v>20</v>
      </c>
      <c r="F84" s="87">
        <f>SUM($C35:F35)</f>
        <v>37</v>
      </c>
      <c r="G84" s="87">
        <f>SUM($C35:G35)</f>
        <v>61</v>
      </c>
      <c r="H84" s="87">
        <f>SUM($C35:H35)</f>
        <v>74</v>
      </c>
      <c r="I84" s="87">
        <f>SUM($C35:I35)</f>
        <v>97</v>
      </c>
      <c r="J84" s="87">
        <f>SUM($C35:J35)</f>
        <v>126</v>
      </c>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90"/>
    </row>
    <row r="85" spans="2:42" x14ac:dyDescent="0.25">
      <c r="B85" s="69">
        <f t="shared" si="7"/>
        <v>2016</v>
      </c>
      <c r="C85" s="91">
        <f>SUM($C36:C36)</f>
        <v>4</v>
      </c>
      <c r="D85" s="92">
        <f>SUM($C36:D36)</f>
        <v>5</v>
      </c>
      <c r="E85" s="92">
        <f>SUM($C36:E36)</f>
        <v>10</v>
      </c>
      <c r="F85" s="92">
        <f>SUM($C36:F36)</f>
        <v>12</v>
      </c>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4"/>
    </row>
    <row r="86" spans="2:42" x14ac:dyDescent="0.25"/>
    <row r="87" spans="2:42" x14ac:dyDescent="0.25"/>
    <row r="88" spans="2:42" x14ac:dyDescent="0.25">
      <c r="B88" s="73"/>
      <c r="C88" s="238" t="s">
        <v>167</v>
      </c>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40"/>
    </row>
    <row r="89" spans="2:42" x14ac:dyDescent="0.25">
      <c r="B89" s="74" t="s">
        <v>0</v>
      </c>
      <c r="C89" s="74" t="s">
        <v>69</v>
      </c>
      <c r="D89" s="63" t="s">
        <v>70</v>
      </c>
      <c r="E89" s="63" t="s">
        <v>71</v>
      </c>
      <c r="F89" s="63" t="s">
        <v>72</v>
      </c>
      <c r="G89" s="63" t="s">
        <v>73</v>
      </c>
      <c r="H89" s="63" t="s">
        <v>74</v>
      </c>
      <c r="I89" s="63" t="s">
        <v>75</v>
      </c>
      <c r="J89" s="63" t="s">
        <v>76</v>
      </c>
      <c r="K89" s="63" t="s">
        <v>77</v>
      </c>
      <c r="L89" s="63" t="s">
        <v>78</v>
      </c>
      <c r="M89" s="63" t="s">
        <v>79</v>
      </c>
      <c r="N89" s="63" t="s">
        <v>80</v>
      </c>
      <c r="O89" s="63" t="s">
        <v>81</v>
      </c>
      <c r="P89" s="63" t="s">
        <v>82</v>
      </c>
      <c r="Q89" s="63" t="s">
        <v>83</v>
      </c>
      <c r="R89" s="63" t="s">
        <v>84</v>
      </c>
      <c r="S89" s="63" t="s">
        <v>85</v>
      </c>
      <c r="T89" s="63" t="s">
        <v>86</v>
      </c>
      <c r="U89" s="63" t="s">
        <v>87</v>
      </c>
      <c r="V89" s="63" t="s">
        <v>88</v>
      </c>
      <c r="W89" s="63" t="s">
        <v>89</v>
      </c>
      <c r="X89" s="63" t="s">
        <v>90</v>
      </c>
      <c r="Y89" s="63" t="s">
        <v>91</v>
      </c>
      <c r="Z89" s="63" t="s">
        <v>92</v>
      </c>
      <c r="AA89" s="63" t="s">
        <v>93</v>
      </c>
      <c r="AB89" s="63" t="s">
        <v>94</v>
      </c>
      <c r="AC89" s="63" t="s">
        <v>95</v>
      </c>
      <c r="AD89" s="63" t="s">
        <v>96</v>
      </c>
      <c r="AE89" s="63" t="s">
        <v>97</v>
      </c>
      <c r="AF89" s="63" t="s">
        <v>98</v>
      </c>
      <c r="AG89" s="63" t="s">
        <v>99</v>
      </c>
      <c r="AH89" s="63" t="s">
        <v>100</v>
      </c>
      <c r="AI89" s="63" t="s">
        <v>101</v>
      </c>
      <c r="AJ89" s="63" t="s">
        <v>102</v>
      </c>
      <c r="AK89" s="63" t="s">
        <v>103</v>
      </c>
      <c r="AL89" s="63" t="s">
        <v>104</v>
      </c>
      <c r="AM89" s="63" t="s">
        <v>105</v>
      </c>
      <c r="AN89" s="63" t="s">
        <v>106</v>
      </c>
      <c r="AO89" s="63" t="s">
        <v>107</v>
      </c>
      <c r="AP89" s="65" t="s">
        <v>108</v>
      </c>
    </row>
    <row r="90" spans="2:42" x14ac:dyDescent="0.25">
      <c r="B90" s="84">
        <f>B76</f>
        <v>2007</v>
      </c>
      <c r="C90" s="97">
        <f>C62/(C62+C76)</f>
        <v>0.9285714285714286</v>
      </c>
      <c r="D90" s="98">
        <f t="shared" ref="D90:AP90" si="8">D62/(D62+D76)</f>
        <v>0.93023255813953487</v>
      </c>
      <c r="E90" s="98">
        <f t="shared" si="8"/>
        <v>0.87912087912087911</v>
      </c>
      <c r="F90" s="98">
        <f t="shared" si="8"/>
        <v>0.86394557823129248</v>
      </c>
      <c r="G90" s="98">
        <f t="shared" si="8"/>
        <v>0.80861244019138756</v>
      </c>
      <c r="H90" s="98">
        <f t="shared" si="8"/>
        <v>0.80219780219780223</v>
      </c>
      <c r="I90" s="98">
        <f t="shared" si="8"/>
        <v>0.77272727272727271</v>
      </c>
      <c r="J90" s="98">
        <f t="shared" si="8"/>
        <v>0.72668112798264639</v>
      </c>
      <c r="K90" s="98">
        <f t="shared" si="8"/>
        <v>0.693050193050193</v>
      </c>
      <c r="L90" s="98">
        <f t="shared" si="8"/>
        <v>0.66379310344827591</v>
      </c>
      <c r="M90" s="98">
        <f t="shared" si="8"/>
        <v>0.61751152073732718</v>
      </c>
      <c r="N90" s="98">
        <f t="shared" si="8"/>
        <v>0.58791208791208793</v>
      </c>
      <c r="O90" s="98">
        <f t="shared" si="8"/>
        <v>0.57532467532467535</v>
      </c>
      <c r="P90" s="98">
        <f t="shared" si="8"/>
        <v>0.55690072639225185</v>
      </c>
      <c r="Q90" s="98">
        <f t="shared" si="8"/>
        <v>0.54305396096440872</v>
      </c>
      <c r="R90" s="98">
        <f t="shared" si="8"/>
        <v>0.53752759381898452</v>
      </c>
      <c r="S90" s="98">
        <f t="shared" si="8"/>
        <v>0.52406417112299464</v>
      </c>
      <c r="T90" s="98">
        <f t="shared" si="8"/>
        <v>0.51300728407908425</v>
      </c>
      <c r="U90" s="98">
        <f t="shared" si="8"/>
        <v>0.50506072874493924</v>
      </c>
      <c r="V90" s="98">
        <f t="shared" si="8"/>
        <v>0.49851337958374631</v>
      </c>
      <c r="W90" s="98">
        <f t="shared" si="8"/>
        <v>0.4917234664070107</v>
      </c>
      <c r="X90" s="98">
        <f t="shared" si="8"/>
        <v>0.48703170028818443</v>
      </c>
      <c r="Y90" s="98">
        <f t="shared" si="8"/>
        <v>0.483349191246432</v>
      </c>
      <c r="Z90" s="98">
        <f t="shared" si="8"/>
        <v>0.4783427495291902</v>
      </c>
      <c r="AA90" s="98">
        <f t="shared" si="8"/>
        <v>0.47080630213160335</v>
      </c>
      <c r="AB90" s="98">
        <f t="shared" si="8"/>
        <v>0.46691176470588236</v>
      </c>
      <c r="AC90" s="98">
        <f t="shared" si="8"/>
        <v>0.46265938069216755</v>
      </c>
      <c r="AD90" s="98">
        <f t="shared" si="8"/>
        <v>0.46098003629764067</v>
      </c>
      <c r="AE90" s="98">
        <f t="shared" si="8"/>
        <v>0.45642407906558852</v>
      </c>
      <c r="AF90" s="98">
        <f t="shared" si="8"/>
        <v>0.45519713261648748</v>
      </c>
      <c r="AG90" s="98">
        <f t="shared" si="8"/>
        <v>0.45519713261648748</v>
      </c>
      <c r="AH90" s="98">
        <f t="shared" si="8"/>
        <v>0.45316681534344333</v>
      </c>
      <c r="AI90" s="98">
        <f t="shared" si="8"/>
        <v>0.45235975066785394</v>
      </c>
      <c r="AJ90" s="98">
        <f t="shared" si="8"/>
        <v>0.44797178130511461</v>
      </c>
      <c r="AK90" s="98">
        <f t="shared" si="8"/>
        <v>0.44580419580419578</v>
      </c>
      <c r="AL90" s="98">
        <f t="shared" si="8"/>
        <v>0.44541484716157204</v>
      </c>
      <c r="AM90" s="98">
        <f t="shared" si="8"/>
        <v>0.44463818657367044</v>
      </c>
      <c r="AN90" s="98">
        <f t="shared" si="8"/>
        <v>0.44309296264118159</v>
      </c>
      <c r="AO90" s="98">
        <f t="shared" si="8"/>
        <v>0.44329004329004329</v>
      </c>
      <c r="AP90" s="99">
        <f t="shared" si="8"/>
        <v>0.44425237683664648</v>
      </c>
    </row>
    <row r="91" spans="2:42" x14ac:dyDescent="0.25">
      <c r="B91" s="68">
        <f>B90+1</f>
        <v>2008</v>
      </c>
      <c r="C91" s="97">
        <f t="shared" ref="C91:AL99" si="9">C63/(C63+C77)</f>
        <v>0.84615384615384615</v>
      </c>
      <c r="D91" s="98">
        <f t="shared" si="9"/>
        <v>0.86885245901639341</v>
      </c>
      <c r="E91" s="98">
        <f t="shared" si="9"/>
        <v>0.8529411764705882</v>
      </c>
      <c r="F91" s="98">
        <f t="shared" si="9"/>
        <v>0.83333333333333337</v>
      </c>
      <c r="G91" s="98">
        <f t="shared" si="9"/>
        <v>0.80597014925373134</v>
      </c>
      <c r="H91" s="98">
        <f t="shared" si="9"/>
        <v>0.76829268292682928</v>
      </c>
      <c r="I91" s="98">
        <f t="shared" si="9"/>
        <v>0.70186335403726707</v>
      </c>
      <c r="J91" s="98">
        <f t="shared" si="9"/>
        <v>0.6572104018912529</v>
      </c>
      <c r="K91" s="98">
        <f t="shared" si="9"/>
        <v>0.62145748987854255</v>
      </c>
      <c r="L91" s="98">
        <f t="shared" si="9"/>
        <v>0.60573476702508966</v>
      </c>
      <c r="M91" s="98">
        <f t="shared" si="9"/>
        <v>0.58116883116883122</v>
      </c>
      <c r="N91" s="98">
        <f t="shared" si="9"/>
        <v>0.55251798561151078</v>
      </c>
      <c r="O91" s="98">
        <f t="shared" si="9"/>
        <v>0.52822580645161288</v>
      </c>
      <c r="P91" s="98">
        <f t="shared" si="9"/>
        <v>0.51737451737451734</v>
      </c>
      <c r="Q91" s="98">
        <f t="shared" si="9"/>
        <v>0.49451887941534711</v>
      </c>
      <c r="R91" s="98">
        <f t="shared" si="9"/>
        <v>0.48096885813148788</v>
      </c>
      <c r="S91" s="98">
        <f t="shared" si="9"/>
        <v>0.46290143964562569</v>
      </c>
      <c r="T91" s="98">
        <f t="shared" si="9"/>
        <v>0.4556277056277056</v>
      </c>
      <c r="U91" s="98">
        <f t="shared" si="9"/>
        <v>0.44703389830508472</v>
      </c>
      <c r="V91" s="98">
        <f t="shared" si="9"/>
        <v>0.43983402489626555</v>
      </c>
      <c r="W91" s="98">
        <f t="shared" si="9"/>
        <v>0.43794871794871792</v>
      </c>
      <c r="X91" s="98">
        <f t="shared" si="9"/>
        <v>0.43451776649746193</v>
      </c>
      <c r="Y91" s="98">
        <f t="shared" si="9"/>
        <v>0.43145161290322581</v>
      </c>
      <c r="Z91" s="98">
        <f t="shared" si="9"/>
        <v>0.42743538767395628</v>
      </c>
      <c r="AA91" s="98">
        <f t="shared" si="9"/>
        <v>0.42364532019704432</v>
      </c>
      <c r="AB91" s="98">
        <f t="shared" si="9"/>
        <v>0.42156862745098039</v>
      </c>
      <c r="AC91" s="98">
        <f t="shared" si="9"/>
        <v>0.41910331384015592</v>
      </c>
      <c r="AD91" s="98">
        <f t="shared" si="9"/>
        <v>0.41723136495643753</v>
      </c>
      <c r="AE91" s="98">
        <f t="shared" si="9"/>
        <v>0.41482194417709334</v>
      </c>
      <c r="AF91" s="98">
        <f t="shared" si="9"/>
        <v>0.41008563273073262</v>
      </c>
      <c r="AG91" s="98">
        <f t="shared" si="9"/>
        <v>0.41025641025641024</v>
      </c>
      <c r="AH91" s="98">
        <f t="shared" si="9"/>
        <v>0.41032863849765261</v>
      </c>
      <c r="AI91" s="98">
        <f t="shared" si="9"/>
        <v>0.40917602996254682</v>
      </c>
      <c r="AJ91" s="98">
        <f t="shared" si="9"/>
        <v>0.40802987861811391</v>
      </c>
      <c r="AK91" s="98">
        <f t="shared" si="9"/>
        <v>0.40651162790697676</v>
      </c>
      <c r="AL91" s="98">
        <f t="shared" si="9"/>
        <v>0.40575673166202414</v>
      </c>
      <c r="AM91" s="100"/>
      <c r="AN91" s="100"/>
      <c r="AO91" s="100"/>
      <c r="AP91" s="101"/>
    </row>
    <row r="92" spans="2:42" x14ac:dyDescent="0.25">
      <c r="B92" s="68">
        <f t="shared" ref="B92:B99" si="10">B91+1</f>
        <v>2009</v>
      </c>
      <c r="C92" s="97">
        <f t="shared" si="9"/>
        <v>0.96666666666666667</v>
      </c>
      <c r="D92" s="98">
        <f t="shared" si="9"/>
        <v>0.90769230769230769</v>
      </c>
      <c r="E92" s="98">
        <f t="shared" si="9"/>
        <v>0.88785046728971961</v>
      </c>
      <c r="F92" s="98">
        <f t="shared" si="9"/>
        <v>0.81065088757396453</v>
      </c>
      <c r="G92" s="98">
        <f t="shared" si="9"/>
        <v>0.76681614349775784</v>
      </c>
      <c r="H92" s="98">
        <f t="shared" si="9"/>
        <v>0.71283783783783783</v>
      </c>
      <c r="I92" s="98">
        <f t="shared" si="9"/>
        <v>0.68802228412256272</v>
      </c>
      <c r="J92" s="98">
        <f t="shared" si="9"/>
        <v>0.67764705882352938</v>
      </c>
      <c r="K92" s="98">
        <f t="shared" si="9"/>
        <v>0.63039014373716629</v>
      </c>
      <c r="L92" s="98">
        <f t="shared" si="9"/>
        <v>0.6097560975609756</v>
      </c>
      <c r="M92" s="98">
        <f t="shared" si="9"/>
        <v>0.59827586206896555</v>
      </c>
      <c r="N92" s="98">
        <f t="shared" si="9"/>
        <v>0.57831325301204817</v>
      </c>
      <c r="O92" s="98">
        <f t="shared" si="9"/>
        <v>0.55873925501432664</v>
      </c>
      <c r="P92" s="98">
        <f t="shared" si="9"/>
        <v>0.54558011049723754</v>
      </c>
      <c r="Q92" s="98">
        <f t="shared" si="9"/>
        <v>0.52500000000000002</v>
      </c>
      <c r="R92" s="98">
        <f t="shared" si="9"/>
        <v>0.51124999999999998</v>
      </c>
      <c r="S92" s="98">
        <f t="shared" si="9"/>
        <v>0.50060753341433784</v>
      </c>
      <c r="T92" s="98">
        <f t="shared" si="9"/>
        <v>0.49049881235154397</v>
      </c>
      <c r="U92" s="98">
        <f t="shared" si="9"/>
        <v>0.48364485981308414</v>
      </c>
      <c r="V92" s="98">
        <f t="shared" si="9"/>
        <v>0.46786922209695603</v>
      </c>
      <c r="W92" s="98">
        <f t="shared" si="9"/>
        <v>0.46316964285714285</v>
      </c>
      <c r="X92" s="98">
        <f t="shared" si="9"/>
        <v>0.45957918050941304</v>
      </c>
      <c r="Y92" s="98">
        <f t="shared" si="9"/>
        <v>0.45375408052230687</v>
      </c>
      <c r="Z92" s="98">
        <f t="shared" si="9"/>
        <v>0.44908896034297963</v>
      </c>
      <c r="AA92" s="98">
        <f t="shared" si="9"/>
        <v>0.44503171247357293</v>
      </c>
      <c r="AB92" s="98">
        <f t="shared" si="9"/>
        <v>0.43912591050988553</v>
      </c>
      <c r="AC92" s="98">
        <f t="shared" si="9"/>
        <v>0.43730569948186526</v>
      </c>
      <c r="AD92" s="98">
        <f t="shared" si="9"/>
        <v>0.43309499489274772</v>
      </c>
      <c r="AE92" s="98">
        <f t="shared" si="9"/>
        <v>0.42871587462082911</v>
      </c>
      <c r="AF92" s="98">
        <f t="shared" si="9"/>
        <v>0.42728184553660981</v>
      </c>
      <c r="AG92" s="98">
        <f t="shared" si="9"/>
        <v>0.4255744255744256</v>
      </c>
      <c r="AH92" s="98">
        <f t="shared" si="9"/>
        <v>0.42094861660079053</v>
      </c>
      <c r="AI92" s="100"/>
      <c r="AJ92" s="100"/>
      <c r="AK92" s="100"/>
      <c r="AL92" s="100"/>
      <c r="AM92" s="100"/>
      <c r="AN92" s="100"/>
      <c r="AO92" s="100"/>
      <c r="AP92" s="101"/>
    </row>
    <row r="93" spans="2:42" x14ac:dyDescent="0.25">
      <c r="B93" s="68">
        <f t="shared" si="10"/>
        <v>2010</v>
      </c>
      <c r="C93" s="97">
        <f t="shared" si="9"/>
        <v>0.97058823529411764</v>
      </c>
      <c r="D93" s="98">
        <f t="shared" si="9"/>
        <v>0.96</v>
      </c>
      <c r="E93" s="98">
        <f t="shared" si="9"/>
        <v>0.93103448275862066</v>
      </c>
      <c r="F93" s="98">
        <f t="shared" si="9"/>
        <v>0.86813186813186816</v>
      </c>
      <c r="G93" s="98">
        <f t="shared" si="9"/>
        <v>0.80400000000000005</v>
      </c>
      <c r="H93" s="98">
        <f t="shared" si="9"/>
        <v>0.76380368098159512</v>
      </c>
      <c r="I93" s="98">
        <f t="shared" si="9"/>
        <v>0.72606382978723405</v>
      </c>
      <c r="J93" s="98">
        <f t="shared" si="9"/>
        <v>0.71757322175732219</v>
      </c>
      <c r="K93" s="98">
        <f t="shared" si="9"/>
        <v>0.67717996289424864</v>
      </c>
      <c r="L93" s="98">
        <f t="shared" si="9"/>
        <v>0.64774624373956591</v>
      </c>
      <c r="M93" s="98">
        <f t="shared" si="9"/>
        <v>0.61329305135951662</v>
      </c>
      <c r="N93" s="98">
        <f t="shared" si="9"/>
        <v>0.58443271767810023</v>
      </c>
      <c r="O93" s="98">
        <f t="shared" si="9"/>
        <v>0.55816831683168322</v>
      </c>
      <c r="P93" s="98">
        <f t="shared" si="9"/>
        <v>0.53271028037383172</v>
      </c>
      <c r="Q93" s="98">
        <f t="shared" si="9"/>
        <v>0.52149321266968329</v>
      </c>
      <c r="R93" s="98">
        <f t="shared" si="9"/>
        <v>0.50905218317358891</v>
      </c>
      <c r="S93" s="98">
        <f t="shared" si="9"/>
        <v>0.49845837615621791</v>
      </c>
      <c r="T93" s="98">
        <f t="shared" si="9"/>
        <v>0.48944723618090452</v>
      </c>
      <c r="U93" s="98">
        <f t="shared" si="9"/>
        <v>0.48415841584158414</v>
      </c>
      <c r="V93" s="98">
        <f t="shared" si="9"/>
        <v>0.47545717035611162</v>
      </c>
      <c r="W93" s="98">
        <f t="shared" si="9"/>
        <v>0.47014218009478675</v>
      </c>
      <c r="X93" s="98">
        <f t="shared" si="9"/>
        <v>0.46641791044776121</v>
      </c>
      <c r="Y93" s="98">
        <f t="shared" si="9"/>
        <v>0.46481481481481479</v>
      </c>
      <c r="Z93" s="98">
        <f t="shared" si="9"/>
        <v>0.45660036166365281</v>
      </c>
      <c r="AA93" s="98">
        <f t="shared" si="9"/>
        <v>0.45348837209302323</v>
      </c>
      <c r="AB93" s="98">
        <f t="shared" si="9"/>
        <v>0.4532627865961199</v>
      </c>
      <c r="AC93" s="98">
        <f t="shared" si="9"/>
        <v>0.45127304653204564</v>
      </c>
      <c r="AD93" s="98">
        <f t="shared" si="9"/>
        <v>0.44656820156385751</v>
      </c>
      <c r="AE93" s="100"/>
      <c r="AF93" s="100"/>
      <c r="AG93" s="100"/>
      <c r="AH93" s="100"/>
      <c r="AI93" s="100"/>
      <c r="AJ93" s="100"/>
      <c r="AK93" s="100"/>
      <c r="AL93" s="100"/>
      <c r="AM93" s="100"/>
      <c r="AN93" s="100"/>
      <c r="AO93" s="100"/>
      <c r="AP93" s="101"/>
    </row>
    <row r="94" spans="2:42" x14ac:dyDescent="0.25">
      <c r="B94" s="68">
        <f t="shared" si="10"/>
        <v>2011</v>
      </c>
      <c r="C94" s="97">
        <f t="shared" si="9"/>
        <v>0.94444444444444442</v>
      </c>
      <c r="D94" s="98">
        <f t="shared" si="9"/>
        <v>0.92307692307692313</v>
      </c>
      <c r="E94" s="98">
        <f t="shared" si="9"/>
        <v>0.90441176470588236</v>
      </c>
      <c r="F94" s="98">
        <f t="shared" si="9"/>
        <v>0.86432160804020097</v>
      </c>
      <c r="G94" s="98">
        <f t="shared" si="9"/>
        <v>0.8294573643410853</v>
      </c>
      <c r="H94" s="98">
        <f t="shared" si="9"/>
        <v>0.76231884057971011</v>
      </c>
      <c r="I94" s="98">
        <f t="shared" si="9"/>
        <v>0.71744471744471749</v>
      </c>
      <c r="J94" s="98">
        <f t="shared" si="9"/>
        <v>0.66871165644171782</v>
      </c>
      <c r="K94" s="98">
        <f t="shared" si="9"/>
        <v>0.63375224416517051</v>
      </c>
      <c r="L94" s="98">
        <f t="shared" si="9"/>
        <v>0.60855263157894735</v>
      </c>
      <c r="M94" s="98">
        <f t="shared" si="9"/>
        <v>0.57657657657657657</v>
      </c>
      <c r="N94" s="98">
        <f t="shared" si="9"/>
        <v>0.55053191489361697</v>
      </c>
      <c r="O94" s="98">
        <f t="shared" si="9"/>
        <v>0.52749999999999997</v>
      </c>
      <c r="P94" s="98">
        <f t="shared" si="9"/>
        <v>0.51126927639383157</v>
      </c>
      <c r="Q94" s="98">
        <f t="shared" si="9"/>
        <v>0.49547511312217196</v>
      </c>
      <c r="R94" s="98">
        <f t="shared" si="9"/>
        <v>0.48089171974522293</v>
      </c>
      <c r="S94" s="98">
        <f t="shared" si="9"/>
        <v>0.47346938775510206</v>
      </c>
      <c r="T94" s="98">
        <f t="shared" si="9"/>
        <v>0.46130952380952384</v>
      </c>
      <c r="U94" s="98">
        <f t="shared" si="9"/>
        <v>0.45533980582524269</v>
      </c>
      <c r="V94" s="98">
        <f t="shared" si="9"/>
        <v>0.44805194805194803</v>
      </c>
      <c r="W94" s="98">
        <f t="shared" si="9"/>
        <v>0.44784172661870503</v>
      </c>
      <c r="X94" s="98">
        <f t="shared" si="9"/>
        <v>0.44483671668137686</v>
      </c>
      <c r="Y94" s="98">
        <f t="shared" si="9"/>
        <v>0.44289450741063646</v>
      </c>
      <c r="Z94" s="98">
        <f t="shared" si="9"/>
        <v>0.43680137575236455</v>
      </c>
      <c r="AA94" s="100"/>
      <c r="AB94" s="100"/>
      <c r="AC94" s="100"/>
      <c r="AD94" s="100"/>
      <c r="AE94" s="100"/>
      <c r="AF94" s="100"/>
      <c r="AG94" s="100"/>
      <c r="AH94" s="100"/>
      <c r="AI94" s="100"/>
      <c r="AJ94" s="100"/>
      <c r="AK94" s="100"/>
      <c r="AL94" s="100"/>
      <c r="AM94" s="100"/>
      <c r="AN94" s="100"/>
      <c r="AO94" s="100"/>
      <c r="AP94" s="101"/>
    </row>
    <row r="95" spans="2:42" x14ac:dyDescent="0.25">
      <c r="B95" s="68">
        <f t="shared" si="10"/>
        <v>2012</v>
      </c>
      <c r="C95" s="97">
        <f t="shared" si="9"/>
        <v>0.95652173913043481</v>
      </c>
      <c r="D95" s="98">
        <f t="shared" si="9"/>
        <v>0.89552238805970152</v>
      </c>
      <c r="E95" s="98">
        <f t="shared" si="9"/>
        <v>0.90756302521008403</v>
      </c>
      <c r="F95" s="98">
        <f t="shared" si="9"/>
        <v>0.87134502923976609</v>
      </c>
      <c r="G95" s="98">
        <f t="shared" si="9"/>
        <v>0.79385964912280704</v>
      </c>
      <c r="H95" s="98">
        <f t="shared" si="9"/>
        <v>0.75357142857142856</v>
      </c>
      <c r="I95" s="98">
        <f t="shared" si="9"/>
        <v>0.72256097560975607</v>
      </c>
      <c r="J95" s="98">
        <f t="shared" si="9"/>
        <v>0.68329177057356605</v>
      </c>
      <c r="K95" s="98">
        <f t="shared" si="9"/>
        <v>0.64410480349344978</v>
      </c>
      <c r="L95" s="98">
        <f t="shared" si="9"/>
        <v>0.61493123772102165</v>
      </c>
      <c r="M95" s="98">
        <f t="shared" si="9"/>
        <v>0.57597173144876324</v>
      </c>
      <c r="N95" s="98">
        <f t="shared" si="9"/>
        <v>0.55151515151515151</v>
      </c>
      <c r="O95" s="98">
        <f t="shared" si="9"/>
        <v>0.53675450762829402</v>
      </c>
      <c r="P95" s="98">
        <f t="shared" si="9"/>
        <v>0.52325581395348841</v>
      </c>
      <c r="Q95" s="98">
        <f t="shared" si="9"/>
        <v>0.50864197530864197</v>
      </c>
      <c r="R95" s="98">
        <f t="shared" si="9"/>
        <v>0.49167591564927859</v>
      </c>
      <c r="S95" s="98">
        <f t="shared" si="9"/>
        <v>0.48186528497409326</v>
      </c>
      <c r="T95" s="98">
        <f t="shared" si="9"/>
        <v>0.46587537091988129</v>
      </c>
      <c r="U95" s="98">
        <f t="shared" si="9"/>
        <v>0.45909528392685273</v>
      </c>
      <c r="V95" s="98">
        <f t="shared" si="9"/>
        <v>0.44495837187789083</v>
      </c>
      <c r="W95" s="100"/>
      <c r="X95" s="100"/>
      <c r="Y95" s="100"/>
      <c r="Z95" s="100"/>
      <c r="AA95" s="100"/>
      <c r="AB95" s="100"/>
      <c r="AC95" s="100"/>
      <c r="AD95" s="100"/>
      <c r="AE95" s="100"/>
      <c r="AF95" s="100"/>
      <c r="AG95" s="100"/>
      <c r="AH95" s="100"/>
      <c r="AI95" s="100"/>
      <c r="AJ95" s="100"/>
      <c r="AK95" s="100"/>
      <c r="AL95" s="100"/>
      <c r="AM95" s="100"/>
      <c r="AN95" s="100"/>
      <c r="AO95" s="100"/>
      <c r="AP95" s="101"/>
    </row>
    <row r="96" spans="2:42" x14ac:dyDescent="0.25">
      <c r="B96" s="68">
        <f t="shared" si="10"/>
        <v>2013</v>
      </c>
      <c r="C96" s="97">
        <f t="shared" si="9"/>
        <v>0.97499999999999998</v>
      </c>
      <c r="D96" s="98">
        <f t="shared" si="9"/>
        <v>0.88505747126436785</v>
      </c>
      <c r="E96" s="98">
        <f t="shared" si="9"/>
        <v>0.81954887218045114</v>
      </c>
      <c r="F96" s="98">
        <f t="shared" si="9"/>
        <v>0.78</v>
      </c>
      <c r="G96" s="98">
        <f t="shared" si="9"/>
        <v>0.74897119341563789</v>
      </c>
      <c r="H96" s="98">
        <f t="shared" si="9"/>
        <v>0.7337883959044369</v>
      </c>
      <c r="I96" s="98">
        <f t="shared" si="9"/>
        <v>0.721763085399449</v>
      </c>
      <c r="J96" s="98">
        <f t="shared" si="9"/>
        <v>0.69017094017094016</v>
      </c>
      <c r="K96" s="98">
        <f t="shared" si="9"/>
        <v>0.67674858223062384</v>
      </c>
      <c r="L96" s="98">
        <f t="shared" si="9"/>
        <v>0.65579119086460036</v>
      </c>
      <c r="M96" s="98">
        <f t="shared" si="9"/>
        <v>0.63596491228070173</v>
      </c>
      <c r="N96" s="98">
        <f t="shared" si="9"/>
        <v>0.60966542750929364</v>
      </c>
      <c r="O96" s="98">
        <f t="shared" si="9"/>
        <v>0.57585825027685489</v>
      </c>
      <c r="P96" s="98">
        <f t="shared" si="9"/>
        <v>0.56301652892561982</v>
      </c>
      <c r="Q96" s="98">
        <f t="shared" si="9"/>
        <v>0.55533790401567096</v>
      </c>
      <c r="R96" s="98">
        <f t="shared" si="9"/>
        <v>0.54038997214484674</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1"/>
    </row>
    <row r="97" spans="2:42" x14ac:dyDescent="0.25">
      <c r="B97" s="68">
        <f t="shared" si="10"/>
        <v>2014</v>
      </c>
      <c r="C97" s="97">
        <f t="shared" si="9"/>
        <v>0.96875</v>
      </c>
      <c r="D97" s="98">
        <f t="shared" si="9"/>
        <v>0.90140845070422537</v>
      </c>
      <c r="E97" s="98">
        <f t="shared" si="9"/>
        <v>0.87179487179487181</v>
      </c>
      <c r="F97" s="98">
        <f t="shared" si="9"/>
        <v>0.83333333333333337</v>
      </c>
      <c r="G97" s="98">
        <f t="shared" si="9"/>
        <v>0.78189300411522633</v>
      </c>
      <c r="H97" s="98">
        <f t="shared" si="9"/>
        <v>0.73841059602649006</v>
      </c>
      <c r="I97" s="98">
        <f t="shared" si="9"/>
        <v>0.69444444444444442</v>
      </c>
      <c r="J97" s="98">
        <f t="shared" si="9"/>
        <v>0.6715176715176715</v>
      </c>
      <c r="K97" s="98">
        <f t="shared" si="9"/>
        <v>0.63743676222596968</v>
      </c>
      <c r="L97" s="98">
        <f t="shared" si="9"/>
        <v>0.62818590704647681</v>
      </c>
      <c r="M97" s="98">
        <f t="shared" si="9"/>
        <v>0.62517289073305671</v>
      </c>
      <c r="N97" s="98">
        <f t="shared" si="9"/>
        <v>0.60248447204968947</v>
      </c>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1"/>
    </row>
    <row r="98" spans="2:42" x14ac:dyDescent="0.25">
      <c r="B98" s="68">
        <f t="shared" si="10"/>
        <v>2015</v>
      </c>
      <c r="C98" s="97">
        <f t="shared" si="9"/>
        <v>0.76470588235294112</v>
      </c>
      <c r="D98" s="98">
        <f t="shared" si="9"/>
        <v>0.80327868852459017</v>
      </c>
      <c r="E98" s="98">
        <f t="shared" si="9"/>
        <v>0.82456140350877194</v>
      </c>
      <c r="F98" s="98">
        <f t="shared" si="9"/>
        <v>0.79096045197740117</v>
      </c>
      <c r="G98" s="98">
        <f t="shared" si="9"/>
        <v>0.73362445414847166</v>
      </c>
      <c r="H98" s="98">
        <f t="shared" si="9"/>
        <v>0.73758865248226946</v>
      </c>
      <c r="I98" s="98">
        <f t="shared" si="9"/>
        <v>0.71554252199413493</v>
      </c>
      <c r="J98" s="98">
        <f t="shared" si="9"/>
        <v>0.69711538461538458</v>
      </c>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1"/>
    </row>
    <row r="99" spans="2:42" x14ac:dyDescent="0.25">
      <c r="B99" s="69">
        <f t="shared" si="10"/>
        <v>2016</v>
      </c>
      <c r="C99" s="102">
        <f t="shared" si="9"/>
        <v>0.63636363636363635</v>
      </c>
      <c r="D99" s="103">
        <f t="shared" si="9"/>
        <v>0.84848484848484851</v>
      </c>
      <c r="E99" s="103">
        <f t="shared" si="9"/>
        <v>0.83606557377049184</v>
      </c>
      <c r="F99" s="103">
        <f t="shared" si="9"/>
        <v>0.85882352941176465</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5"/>
    </row>
    <row r="100" spans="2:42" x14ac:dyDescent="0.25"/>
    <row r="101" spans="2:42" x14ac:dyDescent="0.25"/>
    <row r="102" spans="2:42" x14ac:dyDescent="0.25">
      <c r="B102" s="73"/>
      <c r="C102" s="238" t="s">
        <v>168</v>
      </c>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40"/>
    </row>
    <row r="103" spans="2:42" x14ac:dyDescent="0.25">
      <c r="B103" s="74" t="s">
        <v>0</v>
      </c>
      <c r="C103" s="74" t="s">
        <v>69</v>
      </c>
      <c r="D103" s="63" t="s">
        <v>70</v>
      </c>
      <c r="E103" s="63" t="s">
        <v>71</v>
      </c>
      <c r="F103" s="63" t="s">
        <v>72</v>
      </c>
      <c r="G103" s="63" t="s">
        <v>73</v>
      </c>
      <c r="H103" s="63" t="s">
        <v>74</v>
      </c>
      <c r="I103" s="63" t="s">
        <v>75</v>
      </c>
      <c r="J103" s="63" t="s">
        <v>76</v>
      </c>
      <c r="K103" s="63" t="s">
        <v>77</v>
      </c>
      <c r="L103" s="63" t="s">
        <v>78</v>
      </c>
      <c r="M103" s="63" t="s">
        <v>79</v>
      </c>
      <c r="N103" s="63" t="s">
        <v>80</v>
      </c>
      <c r="O103" s="63" t="s">
        <v>81</v>
      </c>
      <c r="P103" s="63" t="s">
        <v>82</v>
      </c>
      <c r="Q103" s="63" t="s">
        <v>83</v>
      </c>
      <c r="R103" s="63" t="s">
        <v>84</v>
      </c>
      <c r="S103" s="63" t="s">
        <v>85</v>
      </c>
      <c r="T103" s="63" t="s">
        <v>86</v>
      </c>
      <c r="U103" s="63" t="s">
        <v>87</v>
      </c>
      <c r="V103" s="63" t="s">
        <v>88</v>
      </c>
      <c r="W103" s="63" t="s">
        <v>89</v>
      </c>
      <c r="X103" s="63" t="s">
        <v>90</v>
      </c>
      <c r="Y103" s="63" t="s">
        <v>91</v>
      </c>
      <c r="Z103" s="63" t="s">
        <v>92</v>
      </c>
      <c r="AA103" s="63" t="s">
        <v>93</v>
      </c>
      <c r="AB103" s="63" t="s">
        <v>94</v>
      </c>
      <c r="AC103" s="63" t="s">
        <v>95</v>
      </c>
      <c r="AD103" s="63" t="s">
        <v>96</v>
      </c>
      <c r="AE103" s="63" t="s">
        <v>97</v>
      </c>
      <c r="AF103" s="63" t="s">
        <v>98</v>
      </c>
      <c r="AG103" s="63" t="s">
        <v>99</v>
      </c>
      <c r="AH103" s="63" t="s">
        <v>100</v>
      </c>
      <c r="AI103" s="63" t="s">
        <v>101</v>
      </c>
      <c r="AJ103" s="63" t="s">
        <v>102</v>
      </c>
      <c r="AK103" s="63" t="s">
        <v>103</v>
      </c>
      <c r="AL103" s="63" t="s">
        <v>104</v>
      </c>
      <c r="AM103" s="63" t="s">
        <v>105</v>
      </c>
      <c r="AN103" s="63" t="s">
        <v>106</v>
      </c>
      <c r="AO103" s="63" t="s">
        <v>107</v>
      </c>
      <c r="AP103" s="65" t="s">
        <v>108</v>
      </c>
    </row>
    <row r="104" spans="2:42" x14ac:dyDescent="0.25">
      <c r="B104" s="84">
        <f>B90</f>
        <v>2007</v>
      </c>
      <c r="C104" s="97">
        <f>C76/(C76+C62)</f>
        <v>7.1428571428571425E-2</v>
      </c>
      <c r="D104" s="98">
        <f t="shared" ref="D104:AP104" si="11">D76/(D76+D62)</f>
        <v>6.9767441860465115E-2</v>
      </c>
      <c r="E104" s="98">
        <f t="shared" si="11"/>
        <v>0.12087912087912088</v>
      </c>
      <c r="F104" s="98">
        <f t="shared" si="11"/>
        <v>0.1360544217687075</v>
      </c>
      <c r="G104" s="98">
        <f t="shared" si="11"/>
        <v>0.19138755980861244</v>
      </c>
      <c r="H104" s="98">
        <f t="shared" si="11"/>
        <v>0.19780219780219779</v>
      </c>
      <c r="I104" s="98">
        <f t="shared" si="11"/>
        <v>0.22727272727272727</v>
      </c>
      <c r="J104" s="98">
        <f t="shared" si="11"/>
        <v>0.27331887201735355</v>
      </c>
      <c r="K104" s="98">
        <f t="shared" si="11"/>
        <v>0.30694980694980695</v>
      </c>
      <c r="L104" s="98">
        <f t="shared" si="11"/>
        <v>0.33620689655172414</v>
      </c>
      <c r="M104" s="98">
        <f t="shared" si="11"/>
        <v>0.38248847926267282</v>
      </c>
      <c r="N104" s="98">
        <f t="shared" si="11"/>
        <v>0.41208791208791207</v>
      </c>
      <c r="O104" s="98">
        <f t="shared" si="11"/>
        <v>0.42467532467532465</v>
      </c>
      <c r="P104" s="98">
        <f t="shared" si="11"/>
        <v>0.4430992736077482</v>
      </c>
      <c r="Q104" s="98">
        <f t="shared" si="11"/>
        <v>0.45694603903559128</v>
      </c>
      <c r="R104" s="98">
        <f t="shared" si="11"/>
        <v>0.46247240618101543</v>
      </c>
      <c r="S104" s="98">
        <f t="shared" si="11"/>
        <v>0.47593582887700536</v>
      </c>
      <c r="T104" s="98">
        <f t="shared" si="11"/>
        <v>0.4869927159209157</v>
      </c>
      <c r="U104" s="98">
        <f t="shared" si="11"/>
        <v>0.49493927125506071</v>
      </c>
      <c r="V104" s="98">
        <f t="shared" si="11"/>
        <v>0.50148662041625369</v>
      </c>
      <c r="W104" s="98">
        <f t="shared" si="11"/>
        <v>0.5082765335929893</v>
      </c>
      <c r="X104" s="98">
        <f t="shared" si="11"/>
        <v>0.51296829971181557</v>
      </c>
      <c r="Y104" s="98">
        <f t="shared" si="11"/>
        <v>0.51665080875356806</v>
      </c>
      <c r="Z104" s="98">
        <f t="shared" si="11"/>
        <v>0.5216572504708098</v>
      </c>
      <c r="AA104" s="98">
        <f t="shared" si="11"/>
        <v>0.52919369786839665</v>
      </c>
      <c r="AB104" s="98">
        <f t="shared" si="11"/>
        <v>0.53308823529411764</v>
      </c>
      <c r="AC104" s="98">
        <f t="shared" si="11"/>
        <v>0.53734061930783239</v>
      </c>
      <c r="AD104" s="98">
        <f t="shared" si="11"/>
        <v>0.53901996370235938</v>
      </c>
      <c r="AE104" s="98">
        <f t="shared" si="11"/>
        <v>0.54357592093441154</v>
      </c>
      <c r="AF104" s="98">
        <f t="shared" si="11"/>
        <v>0.54480286738351258</v>
      </c>
      <c r="AG104" s="98">
        <f t="shared" si="11"/>
        <v>0.54480286738351258</v>
      </c>
      <c r="AH104" s="98">
        <f t="shared" si="11"/>
        <v>0.54683318465655661</v>
      </c>
      <c r="AI104" s="98">
        <f t="shared" si="11"/>
        <v>0.54764024933214606</v>
      </c>
      <c r="AJ104" s="98">
        <f t="shared" si="11"/>
        <v>0.55202821869488539</v>
      </c>
      <c r="AK104" s="98">
        <f t="shared" si="11"/>
        <v>0.55419580419580416</v>
      </c>
      <c r="AL104" s="98">
        <f t="shared" si="11"/>
        <v>0.55458515283842791</v>
      </c>
      <c r="AM104" s="98">
        <f t="shared" si="11"/>
        <v>0.55536181342632951</v>
      </c>
      <c r="AN104" s="98">
        <f t="shared" si="11"/>
        <v>0.55690703735881841</v>
      </c>
      <c r="AO104" s="98">
        <f t="shared" si="11"/>
        <v>0.55670995670995671</v>
      </c>
      <c r="AP104" s="99">
        <f t="shared" si="11"/>
        <v>0.55574762316335347</v>
      </c>
    </row>
    <row r="105" spans="2:42" x14ac:dyDescent="0.25">
      <c r="B105" s="68">
        <f>B104+1</f>
        <v>2008</v>
      </c>
      <c r="C105" s="97">
        <f t="shared" ref="C105:AL113" si="12">C77/(C77+C63)</f>
        <v>0.15384615384615385</v>
      </c>
      <c r="D105" s="98">
        <f t="shared" si="12"/>
        <v>0.13114754098360656</v>
      </c>
      <c r="E105" s="98">
        <f t="shared" si="12"/>
        <v>0.14705882352941177</v>
      </c>
      <c r="F105" s="98">
        <f t="shared" si="12"/>
        <v>0.16666666666666666</v>
      </c>
      <c r="G105" s="98">
        <f t="shared" si="12"/>
        <v>0.19402985074626866</v>
      </c>
      <c r="H105" s="98">
        <f t="shared" si="12"/>
        <v>0.23170731707317074</v>
      </c>
      <c r="I105" s="98">
        <f t="shared" si="12"/>
        <v>0.29813664596273293</v>
      </c>
      <c r="J105" s="98">
        <f t="shared" si="12"/>
        <v>0.34278959810874704</v>
      </c>
      <c r="K105" s="98">
        <f t="shared" si="12"/>
        <v>0.37854251012145751</v>
      </c>
      <c r="L105" s="98">
        <f t="shared" si="12"/>
        <v>0.3942652329749104</v>
      </c>
      <c r="M105" s="98">
        <f t="shared" si="12"/>
        <v>0.41883116883116883</v>
      </c>
      <c r="N105" s="98">
        <f t="shared" si="12"/>
        <v>0.44748201438848922</v>
      </c>
      <c r="O105" s="98">
        <f t="shared" si="12"/>
        <v>0.47177419354838712</v>
      </c>
      <c r="P105" s="98">
        <f t="shared" si="12"/>
        <v>0.4826254826254826</v>
      </c>
      <c r="Q105" s="98">
        <f t="shared" si="12"/>
        <v>0.50548112058465289</v>
      </c>
      <c r="R105" s="98">
        <f t="shared" si="12"/>
        <v>0.51903114186851207</v>
      </c>
      <c r="S105" s="98">
        <f t="shared" si="12"/>
        <v>0.53709856035437431</v>
      </c>
      <c r="T105" s="98">
        <f t="shared" si="12"/>
        <v>0.5443722943722944</v>
      </c>
      <c r="U105" s="98">
        <f t="shared" si="12"/>
        <v>0.55296610169491522</v>
      </c>
      <c r="V105" s="98">
        <f t="shared" si="12"/>
        <v>0.56016597510373445</v>
      </c>
      <c r="W105" s="98">
        <f t="shared" si="12"/>
        <v>0.56205128205128208</v>
      </c>
      <c r="X105" s="98">
        <f t="shared" si="12"/>
        <v>0.56548223350253812</v>
      </c>
      <c r="Y105" s="98">
        <f t="shared" si="12"/>
        <v>0.56854838709677424</v>
      </c>
      <c r="Z105" s="98">
        <f t="shared" si="12"/>
        <v>0.57256461232604372</v>
      </c>
      <c r="AA105" s="98">
        <f t="shared" si="12"/>
        <v>0.57635467980295563</v>
      </c>
      <c r="AB105" s="98">
        <f t="shared" si="12"/>
        <v>0.57843137254901966</v>
      </c>
      <c r="AC105" s="98">
        <f t="shared" si="12"/>
        <v>0.58089668615984402</v>
      </c>
      <c r="AD105" s="98">
        <f t="shared" si="12"/>
        <v>0.58276863504356247</v>
      </c>
      <c r="AE105" s="98">
        <f t="shared" si="12"/>
        <v>0.58517805582290661</v>
      </c>
      <c r="AF105" s="98">
        <f t="shared" si="12"/>
        <v>0.58991436726926738</v>
      </c>
      <c r="AG105" s="98">
        <f t="shared" si="12"/>
        <v>0.58974358974358976</v>
      </c>
      <c r="AH105" s="98">
        <f t="shared" si="12"/>
        <v>0.58967136150234745</v>
      </c>
      <c r="AI105" s="98">
        <f t="shared" si="12"/>
        <v>0.59082397003745324</v>
      </c>
      <c r="AJ105" s="98">
        <f t="shared" si="12"/>
        <v>0.59197012138188609</v>
      </c>
      <c r="AK105" s="98">
        <f t="shared" si="12"/>
        <v>0.5934883720930233</v>
      </c>
      <c r="AL105" s="98">
        <f t="shared" si="12"/>
        <v>0.59424326833797581</v>
      </c>
      <c r="AM105" s="100"/>
      <c r="AN105" s="100"/>
      <c r="AO105" s="100"/>
      <c r="AP105" s="101"/>
    </row>
    <row r="106" spans="2:42" x14ac:dyDescent="0.25">
      <c r="B106" s="68">
        <f t="shared" ref="B106:B113" si="13">B105+1</f>
        <v>2009</v>
      </c>
      <c r="C106" s="97">
        <f t="shared" si="12"/>
        <v>3.3333333333333333E-2</v>
      </c>
      <c r="D106" s="98">
        <f t="shared" si="12"/>
        <v>9.2307692307692313E-2</v>
      </c>
      <c r="E106" s="98">
        <f t="shared" si="12"/>
        <v>0.11214953271028037</v>
      </c>
      <c r="F106" s="98">
        <f t="shared" si="12"/>
        <v>0.1893491124260355</v>
      </c>
      <c r="G106" s="98">
        <f t="shared" si="12"/>
        <v>0.23318385650224216</v>
      </c>
      <c r="H106" s="98">
        <f t="shared" si="12"/>
        <v>0.28716216216216217</v>
      </c>
      <c r="I106" s="98">
        <f t="shared" si="12"/>
        <v>0.31197771587743733</v>
      </c>
      <c r="J106" s="98">
        <f t="shared" si="12"/>
        <v>0.32235294117647056</v>
      </c>
      <c r="K106" s="98">
        <f t="shared" si="12"/>
        <v>0.36960985626283366</v>
      </c>
      <c r="L106" s="98">
        <f t="shared" si="12"/>
        <v>0.3902439024390244</v>
      </c>
      <c r="M106" s="98">
        <f t="shared" si="12"/>
        <v>0.40172413793103451</v>
      </c>
      <c r="N106" s="98">
        <f t="shared" si="12"/>
        <v>0.42168674698795183</v>
      </c>
      <c r="O106" s="98">
        <f t="shared" si="12"/>
        <v>0.44126074498567336</v>
      </c>
      <c r="P106" s="98">
        <f t="shared" si="12"/>
        <v>0.45441988950276241</v>
      </c>
      <c r="Q106" s="98">
        <f t="shared" si="12"/>
        <v>0.47499999999999998</v>
      </c>
      <c r="R106" s="98">
        <f t="shared" si="12"/>
        <v>0.48875000000000002</v>
      </c>
      <c r="S106" s="98">
        <f t="shared" si="12"/>
        <v>0.49939246658566222</v>
      </c>
      <c r="T106" s="98">
        <f t="shared" si="12"/>
        <v>0.50950118764845609</v>
      </c>
      <c r="U106" s="98">
        <f t="shared" si="12"/>
        <v>0.51635514018691586</v>
      </c>
      <c r="V106" s="98">
        <f t="shared" si="12"/>
        <v>0.53213077790304397</v>
      </c>
      <c r="W106" s="98">
        <f t="shared" si="12"/>
        <v>0.5368303571428571</v>
      </c>
      <c r="X106" s="98">
        <f t="shared" si="12"/>
        <v>0.54042081949058696</v>
      </c>
      <c r="Y106" s="98">
        <f t="shared" si="12"/>
        <v>0.54624591947769319</v>
      </c>
      <c r="Z106" s="98">
        <f t="shared" si="12"/>
        <v>0.55091103965702037</v>
      </c>
      <c r="AA106" s="98">
        <f t="shared" si="12"/>
        <v>0.55496828752642702</v>
      </c>
      <c r="AB106" s="98">
        <f t="shared" si="12"/>
        <v>0.56087408949011441</v>
      </c>
      <c r="AC106" s="98">
        <f t="shared" si="12"/>
        <v>0.56269430051813474</v>
      </c>
      <c r="AD106" s="98">
        <f t="shared" si="12"/>
        <v>0.56690500510725228</v>
      </c>
      <c r="AE106" s="98">
        <f t="shared" si="12"/>
        <v>0.57128412537917084</v>
      </c>
      <c r="AF106" s="98">
        <f t="shared" si="12"/>
        <v>0.57271815446339014</v>
      </c>
      <c r="AG106" s="98">
        <f t="shared" si="12"/>
        <v>0.5744255744255744</v>
      </c>
      <c r="AH106" s="98">
        <f t="shared" si="12"/>
        <v>0.57905138339920947</v>
      </c>
      <c r="AI106" s="100"/>
      <c r="AJ106" s="100"/>
      <c r="AK106" s="100"/>
      <c r="AL106" s="100"/>
      <c r="AM106" s="100"/>
      <c r="AN106" s="100"/>
      <c r="AO106" s="100"/>
      <c r="AP106" s="101"/>
    </row>
    <row r="107" spans="2:42" x14ac:dyDescent="0.25">
      <c r="B107" s="68">
        <f t="shared" si="13"/>
        <v>2010</v>
      </c>
      <c r="C107" s="97">
        <f t="shared" si="12"/>
        <v>2.9411764705882353E-2</v>
      </c>
      <c r="D107" s="98">
        <f t="shared" si="12"/>
        <v>0.04</v>
      </c>
      <c r="E107" s="98">
        <f t="shared" si="12"/>
        <v>6.8965517241379309E-2</v>
      </c>
      <c r="F107" s="98">
        <f t="shared" si="12"/>
        <v>0.13186813186813187</v>
      </c>
      <c r="G107" s="98">
        <f t="shared" si="12"/>
        <v>0.19600000000000001</v>
      </c>
      <c r="H107" s="98">
        <f t="shared" si="12"/>
        <v>0.2361963190184049</v>
      </c>
      <c r="I107" s="98">
        <f t="shared" si="12"/>
        <v>0.27393617021276595</v>
      </c>
      <c r="J107" s="98">
        <f t="shared" si="12"/>
        <v>0.28242677824267781</v>
      </c>
      <c r="K107" s="98">
        <f t="shared" si="12"/>
        <v>0.32282003710575141</v>
      </c>
      <c r="L107" s="98">
        <f t="shared" si="12"/>
        <v>0.35225375626043404</v>
      </c>
      <c r="M107" s="98">
        <f t="shared" si="12"/>
        <v>0.38670694864048338</v>
      </c>
      <c r="N107" s="98">
        <f t="shared" si="12"/>
        <v>0.41556728232189971</v>
      </c>
      <c r="O107" s="98">
        <f t="shared" si="12"/>
        <v>0.44183168316831684</v>
      </c>
      <c r="P107" s="98">
        <f t="shared" si="12"/>
        <v>0.46728971962616822</v>
      </c>
      <c r="Q107" s="98">
        <f t="shared" si="12"/>
        <v>0.47850678733031676</v>
      </c>
      <c r="R107" s="98">
        <f t="shared" si="12"/>
        <v>0.49094781682641109</v>
      </c>
      <c r="S107" s="98">
        <f t="shared" si="12"/>
        <v>0.50154162384378209</v>
      </c>
      <c r="T107" s="98">
        <f t="shared" si="12"/>
        <v>0.51055276381909542</v>
      </c>
      <c r="U107" s="98">
        <f t="shared" si="12"/>
        <v>0.51584158415841586</v>
      </c>
      <c r="V107" s="98">
        <f t="shared" si="12"/>
        <v>0.52454282964388832</v>
      </c>
      <c r="W107" s="98">
        <f t="shared" si="12"/>
        <v>0.5298578199052133</v>
      </c>
      <c r="X107" s="98">
        <f t="shared" si="12"/>
        <v>0.53358208955223885</v>
      </c>
      <c r="Y107" s="98">
        <f t="shared" si="12"/>
        <v>0.53518518518518521</v>
      </c>
      <c r="Z107" s="98">
        <f t="shared" si="12"/>
        <v>0.54339963833634719</v>
      </c>
      <c r="AA107" s="98">
        <f t="shared" si="12"/>
        <v>0.54651162790697672</v>
      </c>
      <c r="AB107" s="98">
        <f t="shared" si="12"/>
        <v>0.54673721340388004</v>
      </c>
      <c r="AC107" s="98">
        <f t="shared" si="12"/>
        <v>0.5487269534679543</v>
      </c>
      <c r="AD107" s="98">
        <f t="shared" si="12"/>
        <v>0.55343179843614243</v>
      </c>
      <c r="AE107" s="100"/>
      <c r="AF107" s="100"/>
      <c r="AG107" s="100"/>
      <c r="AH107" s="100"/>
      <c r="AI107" s="100"/>
      <c r="AJ107" s="100"/>
      <c r="AK107" s="100"/>
      <c r="AL107" s="100"/>
      <c r="AM107" s="100"/>
      <c r="AN107" s="100"/>
      <c r="AO107" s="100"/>
      <c r="AP107" s="101"/>
    </row>
    <row r="108" spans="2:42" x14ac:dyDescent="0.25">
      <c r="B108" s="68">
        <f t="shared" si="13"/>
        <v>2011</v>
      </c>
      <c r="C108" s="97">
        <f t="shared" si="12"/>
        <v>5.5555555555555552E-2</v>
      </c>
      <c r="D108" s="98">
        <f t="shared" si="12"/>
        <v>7.6923076923076927E-2</v>
      </c>
      <c r="E108" s="98">
        <f t="shared" si="12"/>
        <v>9.5588235294117641E-2</v>
      </c>
      <c r="F108" s="98">
        <f t="shared" si="12"/>
        <v>0.135678391959799</v>
      </c>
      <c r="G108" s="98">
        <f t="shared" si="12"/>
        <v>0.17054263565891473</v>
      </c>
      <c r="H108" s="98">
        <f t="shared" si="12"/>
        <v>0.23768115942028986</v>
      </c>
      <c r="I108" s="98">
        <f t="shared" si="12"/>
        <v>0.28255528255528256</v>
      </c>
      <c r="J108" s="98">
        <f t="shared" si="12"/>
        <v>0.33128834355828218</v>
      </c>
      <c r="K108" s="98">
        <f t="shared" si="12"/>
        <v>0.36624775583482944</v>
      </c>
      <c r="L108" s="98">
        <f t="shared" si="12"/>
        <v>0.39144736842105265</v>
      </c>
      <c r="M108" s="98">
        <f t="shared" si="12"/>
        <v>0.42342342342342343</v>
      </c>
      <c r="N108" s="98">
        <f t="shared" si="12"/>
        <v>0.44946808510638298</v>
      </c>
      <c r="O108" s="98">
        <f t="shared" si="12"/>
        <v>0.47249999999999998</v>
      </c>
      <c r="P108" s="98">
        <f t="shared" si="12"/>
        <v>0.48873072360616843</v>
      </c>
      <c r="Q108" s="98">
        <f t="shared" si="12"/>
        <v>0.50452488687782804</v>
      </c>
      <c r="R108" s="98">
        <f t="shared" si="12"/>
        <v>0.51910828025477707</v>
      </c>
      <c r="S108" s="98">
        <f t="shared" si="12"/>
        <v>0.52653061224489794</v>
      </c>
      <c r="T108" s="98">
        <f t="shared" si="12"/>
        <v>0.53869047619047616</v>
      </c>
      <c r="U108" s="98">
        <f t="shared" si="12"/>
        <v>0.54466019417475731</v>
      </c>
      <c r="V108" s="98">
        <f t="shared" si="12"/>
        <v>0.55194805194805197</v>
      </c>
      <c r="W108" s="98">
        <f t="shared" si="12"/>
        <v>0.55215827338129497</v>
      </c>
      <c r="X108" s="98">
        <f t="shared" si="12"/>
        <v>0.55516328331862308</v>
      </c>
      <c r="Y108" s="98">
        <f t="shared" si="12"/>
        <v>0.55710549258936359</v>
      </c>
      <c r="Z108" s="98">
        <f t="shared" si="12"/>
        <v>0.56319862424763545</v>
      </c>
      <c r="AA108" s="100"/>
      <c r="AB108" s="100"/>
      <c r="AC108" s="100"/>
      <c r="AD108" s="100"/>
      <c r="AE108" s="100"/>
      <c r="AF108" s="100"/>
      <c r="AG108" s="100"/>
      <c r="AH108" s="100"/>
      <c r="AI108" s="100"/>
      <c r="AJ108" s="100"/>
      <c r="AK108" s="100"/>
      <c r="AL108" s="100"/>
      <c r="AM108" s="100"/>
      <c r="AN108" s="100"/>
      <c r="AO108" s="100"/>
      <c r="AP108" s="101"/>
    </row>
    <row r="109" spans="2:42" x14ac:dyDescent="0.25">
      <c r="B109" s="68">
        <f t="shared" si="13"/>
        <v>2012</v>
      </c>
      <c r="C109" s="97">
        <f t="shared" si="12"/>
        <v>4.3478260869565216E-2</v>
      </c>
      <c r="D109" s="98">
        <f t="shared" si="12"/>
        <v>0.1044776119402985</v>
      </c>
      <c r="E109" s="98">
        <f t="shared" si="12"/>
        <v>9.2436974789915971E-2</v>
      </c>
      <c r="F109" s="98">
        <f t="shared" si="12"/>
        <v>0.12865497076023391</v>
      </c>
      <c r="G109" s="98">
        <f t="shared" si="12"/>
        <v>0.20614035087719298</v>
      </c>
      <c r="H109" s="98">
        <f t="shared" si="12"/>
        <v>0.24642857142857144</v>
      </c>
      <c r="I109" s="98">
        <f t="shared" si="12"/>
        <v>0.27743902439024393</v>
      </c>
      <c r="J109" s="98">
        <f t="shared" si="12"/>
        <v>0.3167082294264339</v>
      </c>
      <c r="K109" s="98">
        <f t="shared" si="12"/>
        <v>0.35589519650655022</v>
      </c>
      <c r="L109" s="98">
        <f t="shared" si="12"/>
        <v>0.3850687622789784</v>
      </c>
      <c r="M109" s="98">
        <f t="shared" si="12"/>
        <v>0.42402826855123676</v>
      </c>
      <c r="N109" s="98">
        <f t="shared" si="12"/>
        <v>0.44848484848484849</v>
      </c>
      <c r="O109" s="98">
        <f t="shared" si="12"/>
        <v>0.46324549237170598</v>
      </c>
      <c r="P109" s="98">
        <f t="shared" si="12"/>
        <v>0.47674418604651164</v>
      </c>
      <c r="Q109" s="98">
        <f t="shared" si="12"/>
        <v>0.49135802469135803</v>
      </c>
      <c r="R109" s="98">
        <f t="shared" si="12"/>
        <v>0.50832408435072141</v>
      </c>
      <c r="S109" s="98">
        <f t="shared" si="12"/>
        <v>0.51813471502590669</v>
      </c>
      <c r="T109" s="98">
        <f t="shared" si="12"/>
        <v>0.53412462908011871</v>
      </c>
      <c r="U109" s="98">
        <f t="shared" si="12"/>
        <v>0.54090471607314727</v>
      </c>
      <c r="V109" s="98">
        <f t="shared" si="12"/>
        <v>0.55504162812210911</v>
      </c>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x14ac:dyDescent="0.25">
      <c r="B110" s="68">
        <f t="shared" si="13"/>
        <v>2013</v>
      </c>
      <c r="C110" s="97">
        <f t="shared" si="12"/>
        <v>2.5000000000000001E-2</v>
      </c>
      <c r="D110" s="98">
        <f t="shared" si="12"/>
        <v>0.11494252873563218</v>
      </c>
      <c r="E110" s="98">
        <f t="shared" si="12"/>
        <v>0.18045112781954886</v>
      </c>
      <c r="F110" s="98">
        <f t="shared" si="12"/>
        <v>0.22</v>
      </c>
      <c r="G110" s="98">
        <f t="shared" si="12"/>
        <v>0.25102880658436216</v>
      </c>
      <c r="H110" s="98">
        <f t="shared" si="12"/>
        <v>0.26621160409556316</v>
      </c>
      <c r="I110" s="98">
        <f t="shared" si="12"/>
        <v>0.27823691460055094</v>
      </c>
      <c r="J110" s="98">
        <f t="shared" si="12"/>
        <v>0.30982905982905984</v>
      </c>
      <c r="K110" s="98">
        <f t="shared" si="12"/>
        <v>0.32325141776937616</v>
      </c>
      <c r="L110" s="98">
        <f t="shared" si="12"/>
        <v>0.3442088091353997</v>
      </c>
      <c r="M110" s="98">
        <f t="shared" si="12"/>
        <v>0.36403508771929827</v>
      </c>
      <c r="N110" s="98">
        <f t="shared" si="12"/>
        <v>0.3903345724907063</v>
      </c>
      <c r="O110" s="98">
        <f t="shared" si="12"/>
        <v>0.42414174972314506</v>
      </c>
      <c r="P110" s="98">
        <f t="shared" si="12"/>
        <v>0.43698347107438018</v>
      </c>
      <c r="Q110" s="98">
        <f t="shared" si="12"/>
        <v>0.4446620959843291</v>
      </c>
      <c r="R110" s="98">
        <f t="shared" si="12"/>
        <v>0.4596100278551532</v>
      </c>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x14ac:dyDescent="0.25">
      <c r="B111" s="68">
        <f t="shared" si="13"/>
        <v>2014</v>
      </c>
      <c r="C111" s="97">
        <f t="shared" si="12"/>
        <v>3.125E-2</v>
      </c>
      <c r="D111" s="98">
        <f t="shared" si="12"/>
        <v>9.8591549295774641E-2</v>
      </c>
      <c r="E111" s="98">
        <f t="shared" si="12"/>
        <v>0.12820512820512819</v>
      </c>
      <c r="F111" s="98">
        <f t="shared" si="12"/>
        <v>0.16666666666666666</v>
      </c>
      <c r="G111" s="98">
        <f t="shared" si="12"/>
        <v>0.21810699588477367</v>
      </c>
      <c r="H111" s="98">
        <f t="shared" si="12"/>
        <v>0.26158940397350994</v>
      </c>
      <c r="I111" s="98">
        <f t="shared" si="12"/>
        <v>0.30555555555555558</v>
      </c>
      <c r="J111" s="98">
        <f t="shared" si="12"/>
        <v>0.3284823284823285</v>
      </c>
      <c r="K111" s="98">
        <f t="shared" si="12"/>
        <v>0.36256323777403038</v>
      </c>
      <c r="L111" s="98">
        <f t="shared" si="12"/>
        <v>0.37181409295352325</v>
      </c>
      <c r="M111" s="98">
        <f t="shared" si="12"/>
        <v>0.37482710926694329</v>
      </c>
      <c r="N111" s="98">
        <f t="shared" si="12"/>
        <v>0.39751552795031053</v>
      </c>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1"/>
    </row>
    <row r="112" spans="2:42" x14ac:dyDescent="0.25">
      <c r="B112" s="68">
        <f t="shared" si="13"/>
        <v>2015</v>
      </c>
      <c r="C112" s="97">
        <f t="shared" si="12"/>
        <v>0.23529411764705882</v>
      </c>
      <c r="D112" s="98">
        <f t="shared" si="12"/>
        <v>0.19672131147540983</v>
      </c>
      <c r="E112" s="98">
        <f t="shared" si="12"/>
        <v>0.17543859649122806</v>
      </c>
      <c r="F112" s="98">
        <f t="shared" si="12"/>
        <v>0.20903954802259886</v>
      </c>
      <c r="G112" s="98">
        <f t="shared" si="12"/>
        <v>0.26637554585152839</v>
      </c>
      <c r="H112" s="98">
        <f t="shared" si="12"/>
        <v>0.26241134751773049</v>
      </c>
      <c r="I112" s="98">
        <f t="shared" si="12"/>
        <v>0.28445747800586513</v>
      </c>
      <c r="J112" s="98">
        <f t="shared" si="12"/>
        <v>0.30288461538461536</v>
      </c>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1"/>
    </row>
    <row r="113" spans="2:42" x14ac:dyDescent="0.25">
      <c r="B113" s="69">
        <f t="shared" si="13"/>
        <v>2016</v>
      </c>
      <c r="C113" s="102">
        <f t="shared" si="12"/>
        <v>0.36363636363636365</v>
      </c>
      <c r="D113" s="103">
        <f t="shared" si="12"/>
        <v>0.15151515151515152</v>
      </c>
      <c r="E113" s="103">
        <f t="shared" si="12"/>
        <v>0.16393442622950818</v>
      </c>
      <c r="F113" s="103">
        <f t="shared" si="12"/>
        <v>0.14117647058823529</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5"/>
    </row>
    <row r="114" spans="2:42" x14ac:dyDescent="0.25"/>
    <row r="115" spans="2:42" x14ac:dyDescent="0.25"/>
    <row r="116" spans="2:42" x14ac:dyDescent="0.25">
      <c r="B116" s="73"/>
      <c r="C116" s="238" t="s">
        <v>169</v>
      </c>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40"/>
    </row>
    <row r="117" spans="2:42" x14ac:dyDescent="0.25">
      <c r="B117" s="74" t="s">
        <v>0</v>
      </c>
      <c r="C117" s="74" t="s">
        <v>69</v>
      </c>
      <c r="D117" s="63" t="s">
        <v>70</v>
      </c>
      <c r="E117" s="63" t="s">
        <v>71</v>
      </c>
      <c r="F117" s="63" t="s">
        <v>72</v>
      </c>
      <c r="G117" s="63" t="s">
        <v>73</v>
      </c>
      <c r="H117" s="63" t="s">
        <v>74</v>
      </c>
      <c r="I117" s="63" t="s">
        <v>75</v>
      </c>
      <c r="J117" s="63" t="s">
        <v>76</v>
      </c>
      <c r="K117" s="63" t="s">
        <v>77</v>
      </c>
      <c r="L117" s="63" t="s">
        <v>78</v>
      </c>
      <c r="M117" s="63" t="s">
        <v>79</v>
      </c>
      <c r="N117" s="63" t="s">
        <v>80</v>
      </c>
      <c r="O117" s="63" t="s">
        <v>81</v>
      </c>
      <c r="P117" s="63" t="s">
        <v>82</v>
      </c>
      <c r="Q117" s="63" t="s">
        <v>83</v>
      </c>
      <c r="R117" s="63" t="s">
        <v>84</v>
      </c>
      <c r="S117" s="63" t="s">
        <v>85</v>
      </c>
      <c r="T117" s="63" t="s">
        <v>86</v>
      </c>
      <c r="U117" s="63" t="s">
        <v>87</v>
      </c>
      <c r="V117" s="63" t="s">
        <v>88</v>
      </c>
      <c r="W117" s="63" t="s">
        <v>89</v>
      </c>
      <c r="X117" s="63" t="s">
        <v>90</v>
      </c>
      <c r="Y117" s="63" t="s">
        <v>91</v>
      </c>
      <c r="Z117" s="63" t="s">
        <v>92</v>
      </c>
      <c r="AA117" s="63" t="s">
        <v>93</v>
      </c>
      <c r="AB117" s="63" t="s">
        <v>94</v>
      </c>
      <c r="AC117" s="63" t="s">
        <v>95</v>
      </c>
      <c r="AD117" s="63" t="s">
        <v>96</v>
      </c>
      <c r="AE117" s="63" t="s">
        <v>97</v>
      </c>
      <c r="AF117" s="63" t="s">
        <v>98</v>
      </c>
      <c r="AG117" s="63" t="s">
        <v>99</v>
      </c>
      <c r="AH117" s="63" t="s">
        <v>100</v>
      </c>
      <c r="AI117" s="63" t="s">
        <v>101</v>
      </c>
      <c r="AJ117" s="63" t="s">
        <v>102</v>
      </c>
      <c r="AK117" s="63" t="s">
        <v>103</v>
      </c>
      <c r="AL117" s="63" t="s">
        <v>104</v>
      </c>
      <c r="AM117" s="63" t="s">
        <v>105</v>
      </c>
      <c r="AN117" s="63" t="s">
        <v>106</v>
      </c>
      <c r="AO117" s="63" t="s">
        <v>107</v>
      </c>
      <c r="AP117" s="65" t="s">
        <v>108</v>
      </c>
    </row>
    <row r="118" spans="2:42" x14ac:dyDescent="0.25">
      <c r="B118" s="84">
        <f>B104</f>
        <v>2007</v>
      </c>
      <c r="C118" s="97">
        <f>(C62+C76)/($AS6)</f>
        <v>1.1824324324324325E-2</v>
      </c>
      <c r="D118" s="98">
        <f t="shared" ref="D118:AP118" si="14">(D62+D76)/($AS6)</f>
        <v>3.6317567567567564E-2</v>
      </c>
      <c r="E118" s="98">
        <f t="shared" si="14"/>
        <v>7.6858108108108114E-2</v>
      </c>
      <c r="F118" s="98">
        <f t="shared" si="14"/>
        <v>0.1241554054054054</v>
      </c>
      <c r="G118" s="98">
        <f t="shared" si="14"/>
        <v>0.17652027027027026</v>
      </c>
      <c r="H118" s="98">
        <f t="shared" si="14"/>
        <v>0.23057432432432431</v>
      </c>
      <c r="I118" s="98">
        <f t="shared" si="14"/>
        <v>0.27871621621621623</v>
      </c>
      <c r="J118" s="98">
        <f t="shared" si="14"/>
        <v>0.38935810810810811</v>
      </c>
      <c r="K118" s="98">
        <f t="shared" si="14"/>
        <v>0.4375</v>
      </c>
      <c r="L118" s="98">
        <f t="shared" si="14"/>
        <v>0.48986486486486486</v>
      </c>
      <c r="M118" s="98">
        <f t="shared" si="14"/>
        <v>0.54983108108108103</v>
      </c>
      <c r="N118" s="98">
        <f t="shared" si="14"/>
        <v>0.61486486486486491</v>
      </c>
      <c r="O118" s="98">
        <f t="shared" si="14"/>
        <v>0.65033783783783783</v>
      </c>
      <c r="P118" s="98">
        <f t="shared" si="14"/>
        <v>0.69763513513513509</v>
      </c>
      <c r="Q118" s="98">
        <f t="shared" si="14"/>
        <v>0.73564189189189189</v>
      </c>
      <c r="R118" s="98">
        <f t="shared" si="14"/>
        <v>0.76520270270270274</v>
      </c>
      <c r="S118" s="98">
        <f t="shared" si="14"/>
        <v>0.78969594594594594</v>
      </c>
      <c r="T118" s="98">
        <f t="shared" si="14"/>
        <v>0.81165540540540537</v>
      </c>
      <c r="U118" s="98">
        <f t="shared" si="14"/>
        <v>0.83445945945945943</v>
      </c>
      <c r="V118" s="98">
        <f t="shared" si="14"/>
        <v>0.85219594594594594</v>
      </c>
      <c r="W118" s="98">
        <f t="shared" si="14"/>
        <v>0.86739864864864868</v>
      </c>
      <c r="X118" s="98">
        <f t="shared" si="14"/>
        <v>0.87922297297297303</v>
      </c>
      <c r="Y118" s="98">
        <f t="shared" si="14"/>
        <v>0.88766891891891897</v>
      </c>
      <c r="Z118" s="98">
        <f t="shared" si="14"/>
        <v>0.89695945945945943</v>
      </c>
      <c r="AA118" s="98">
        <f t="shared" si="14"/>
        <v>0.91131756756756754</v>
      </c>
      <c r="AB118" s="98">
        <f t="shared" si="14"/>
        <v>0.91891891891891897</v>
      </c>
      <c r="AC118" s="98">
        <f t="shared" si="14"/>
        <v>0.92736486486486491</v>
      </c>
      <c r="AD118" s="98">
        <f t="shared" si="14"/>
        <v>0.9307432432432432</v>
      </c>
      <c r="AE118" s="98">
        <f t="shared" si="14"/>
        <v>0.94003378378378377</v>
      </c>
      <c r="AF118" s="98">
        <f t="shared" si="14"/>
        <v>0.94256756756756754</v>
      </c>
      <c r="AG118" s="98">
        <f t="shared" si="14"/>
        <v>0.94256756756756754</v>
      </c>
      <c r="AH118" s="98">
        <f t="shared" si="14"/>
        <v>0.94679054054054057</v>
      </c>
      <c r="AI118" s="98">
        <f t="shared" si="14"/>
        <v>0.94847972972972971</v>
      </c>
      <c r="AJ118" s="98">
        <f t="shared" si="14"/>
        <v>0.95777027027027029</v>
      </c>
      <c r="AK118" s="98">
        <f t="shared" si="14"/>
        <v>0.96621621621621623</v>
      </c>
      <c r="AL118" s="98">
        <f t="shared" si="14"/>
        <v>0.96706081081081086</v>
      </c>
      <c r="AM118" s="98">
        <f t="shared" si="14"/>
        <v>0.96875</v>
      </c>
      <c r="AN118" s="98">
        <f t="shared" si="14"/>
        <v>0.9721283783783784</v>
      </c>
      <c r="AO118" s="98">
        <f t="shared" si="14"/>
        <v>0.9755067567567568</v>
      </c>
      <c r="AP118" s="99">
        <f t="shared" si="14"/>
        <v>0.97719594594594594</v>
      </c>
    </row>
    <row r="119" spans="2:42" x14ac:dyDescent="0.25">
      <c r="B119" s="68">
        <f>B118+1</f>
        <v>2008</v>
      </c>
      <c r="C119" s="97">
        <f t="shared" ref="C119:AP125" si="15">(C63+C77)/($AS7)</f>
        <v>2.3593466424682397E-2</v>
      </c>
      <c r="D119" s="98">
        <f t="shared" si="15"/>
        <v>5.5353901996370233E-2</v>
      </c>
      <c r="E119" s="98">
        <f t="shared" si="15"/>
        <v>9.2558983666061703E-2</v>
      </c>
      <c r="F119" s="98">
        <f t="shared" si="15"/>
        <v>0.14156079854809436</v>
      </c>
      <c r="G119" s="98">
        <f t="shared" si="15"/>
        <v>0.18239564428312161</v>
      </c>
      <c r="H119" s="98">
        <f t="shared" si="15"/>
        <v>0.22323049001814882</v>
      </c>
      <c r="I119" s="98">
        <f t="shared" si="15"/>
        <v>0.29219600725952816</v>
      </c>
      <c r="J119" s="98">
        <f t="shared" si="15"/>
        <v>0.3838475499092559</v>
      </c>
      <c r="K119" s="98">
        <f t="shared" si="15"/>
        <v>0.44827586206896552</v>
      </c>
      <c r="L119" s="98">
        <f t="shared" si="15"/>
        <v>0.50635208711433755</v>
      </c>
      <c r="M119" s="98">
        <f t="shared" si="15"/>
        <v>0.55898366606170602</v>
      </c>
      <c r="N119" s="98">
        <f t="shared" si="15"/>
        <v>0.63067150635208713</v>
      </c>
      <c r="O119" s="98">
        <f t="shared" si="15"/>
        <v>0.67513611615245006</v>
      </c>
      <c r="P119" s="98">
        <f t="shared" si="15"/>
        <v>0.70508166969147001</v>
      </c>
      <c r="Q119" s="98">
        <f t="shared" si="15"/>
        <v>0.74500907441016329</v>
      </c>
      <c r="R119" s="98">
        <f t="shared" si="15"/>
        <v>0.78675136116152455</v>
      </c>
      <c r="S119" s="98">
        <f t="shared" si="15"/>
        <v>0.81941923774954628</v>
      </c>
      <c r="T119" s="98">
        <f t="shared" si="15"/>
        <v>0.83847549909255903</v>
      </c>
      <c r="U119" s="98">
        <f t="shared" si="15"/>
        <v>0.85662431941923778</v>
      </c>
      <c r="V119" s="98">
        <f t="shared" si="15"/>
        <v>0.87477313974591653</v>
      </c>
      <c r="W119" s="98">
        <f t="shared" si="15"/>
        <v>0.88475499092558985</v>
      </c>
      <c r="X119" s="98">
        <f t="shared" si="15"/>
        <v>0.89382940108892917</v>
      </c>
      <c r="Y119" s="98">
        <f t="shared" si="15"/>
        <v>0.90018148820326682</v>
      </c>
      <c r="Z119" s="98">
        <f t="shared" si="15"/>
        <v>0.91288566243194191</v>
      </c>
      <c r="AA119" s="98">
        <f t="shared" si="15"/>
        <v>0.92105263157894735</v>
      </c>
      <c r="AB119" s="98">
        <f t="shared" si="15"/>
        <v>0.925589836660617</v>
      </c>
      <c r="AC119" s="98">
        <f t="shared" si="15"/>
        <v>0.93103448275862066</v>
      </c>
      <c r="AD119" s="98">
        <f t="shared" si="15"/>
        <v>0.93738656987295821</v>
      </c>
      <c r="AE119" s="98">
        <f t="shared" si="15"/>
        <v>0.94283121597096187</v>
      </c>
      <c r="AF119" s="98">
        <f t="shared" si="15"/>
        <v>0.95372050816696918</v>
      </c>
      <c r="AG119" s="98">
        <f t="shared" si="15"/>
        <v>0.95553539019963707</v>
      </c>
      <c r="AH119" s="98">
        <f t="shared" si="15"/>
        <v>0.96642468239564427</v>
      </c>
      <c r="AI119" s="98">
        <f t="shared" si="15"/>
        <v>0.96914700544464605</v>
      </c>
      <c r="AJ119" s="98">
        <f t="shared" si="15"/>
        <v>0.97186932849364793</v>
      </c>
      <c r="AK119" s="98">
        <f t="shared" si="15"/>
        <v>0.9754990925589837</v>
      </c>
      <c r="AL119" s="98">
        <f t="shared" si="15"/>
        <v>0.97731397459165159</v>
      </c>
      <c r="AM119" s="100">
        <f t="shared" si="15"/>
        <v>0</v>
      </c>
      <c r="AN119" s="100">
        <f t="shared" si="15"/>
        <v>0</v>
      </c>
      <c r="AO119" s="100">
        <f t="shared" si="15"/>
        <v>0</v>
      </c>
      <c r="AP119" s="101">
        <f t="shared" si="15"/>
        <v>0</v>
      </c>
    </row>
    <row r="120" spans="2:42" x14ac:dyDescent="0.25">
      <c r="B120" s="68">
        <f t="shared" ref="B120:B127" si="16">B119+1</f>
        <v>2009</v>
      </c>
      <c r="C120" s="97">
        <f t="shared" si="15"/>
        <v>2.8708133971291867E-2</v>
      </c>
      <c r="D120" s="98">
        <f t="shared" si="15"/>
        <v>6.2200956937799042E-2</v>
      </c>
      <c r="E120" s="98">
        <f t="shared" si="15"/>
        <v>0.10239234449760766</v>
      </c>
      <c r="F120" s="98">
        <f t="shared" si="15"/>
        <v>0.16172248803827752</v>
      </c>
      <c r="G120" s="98">
        <f t="shared" si="15"/>
        <v>0.21339712918660286</v>
      </c>
      <c r="H120" s="98">
        <f t="shared" si="15"/>
        <v>0.28325358851674642</v>
      </c>
      <c r="I120" s="98">
        <f t="shared" si="15"/>
        <v>0.34354066985645931</v>
      </c>
      <c r="J120" s="98">
        <f t="shared" si="15"/>
        <v>0.40669856459330145</v>
      </c>
      <c r="K120" s="98">
        <f t="shared" si="15"/>
        <v>0.46602870813397129</v>
      </c>
      <c r="L120" s="98">
        <f t="shared" si="15"/>
        <v>0.51004784688995219</v>
      </c>
      <c r="M120" s="98">
        <f t="shared" si="15"/>
        <v>0.55502392344497609</v>
      </c>
      <c r="N120" s="98">
        <f t="shared" si="15"/>
        <v>0.63540669856459331</v>
      </c>
      <c r="O120" s="98">
        <f t="shared" si="15"/>
        <v>0.66794258373205739</v>
      </c>
      <c r="P120" s="98">
        <f t="shared" si="15"/>
        <v>0.69282296650717701</v>
      </c>
      <c r="Q120" s="98">
        <f t="shared" si="15"/>
        <v>0.72727272727272729</v>
      </c>
      <c r="R120" s="98">
        <f t="shared" si="15"/>
        <v>0.76555023923444976</v>
      </c>
      <c r="S120" s="98">
        <f t="shared" si="15"/>
        <v>0.78755980861244024</v>
      </c>
      <c r="T120" s="98">
        <f t="shared" si="15"/>
        <v>0.80574162679425843</v>
      </c>
      <c r="U120" s="98">
        <f t="shared" si="15"/>
        <v>0.81913875598086128</v>
      </c>
      <c r="V120" s="98">
        <f t="shared" si="15"/>
        <v>0.84880382775119623</v>
      </c>
      <c r="W120" s="98">
        <f t="shared" si="15"/>
        <v>0.85741626794258374</v>
      </c>
      <c r="X120" s="98">
        <f t="shared" si="15"/>
        <v>0.86411483253588517</v>
      </c>
      <c r="Y120" s="98">
        <f t="shared" si="15"/>
        <v>0.87942583732057411</v>
      </c>
      <c r="Z120" s="98">
        <f t="shared" si="15"/>
        <v>0.89282296650717707</v>
      </c>
      <c r="AA120" s="98">
        <f t="shared" si="15"/>
        <v>0.90526315789473688</v>
      </c>
      <c r="AB120" s="98">
        <f t="shared" si="15"/>
        <v>0.91961722488038278</v>
      </c>
      <c r="AC120" s="98">
        <f t="shared" si="15"/>
        <v>0.92344497607655507</v>
      </c>
      <c r="AD120" s="98">
        <f t="shared" si="15"/>
        <v>0.93684210526315792</v>
      </c>
      <c r="AE120" s="98">
        <f t="shared" si="15"/>
        <v>0.94641148325358848</v>
      </c>
      <c r="AF120" s="98">
        <f t="shared" si="15"/>
        <v>0.95406698564593306</v>
      </c>
      <c r="AG120" s="98">
        <f t="shared" si="15"/>
        <v>0.95789473684210524</v>
      </c>
      <c r="AH120" s="98">
        <f t="shared" si="15"/>
        <v>0.96842105263157896</v>
      </c>
      <c r="AI120" s="100">
        <f t="shared" si="15"/>
        <v>0</v>
      </c>
      <c r="AJ120" s="100">
        <f t="shared" si="15"/>
        <v>0</v>
      </c>
      <c r="AK120" s="100">
        <f t="shared" si="15"/>
        <v>0</v>
      </c>
      <c r="AL120" s="100">
        <f t="shared" si="15"/>
        <v>0</v>
      </c>
      <c r="AM120" s="100">
        <f t="shared" si="15"/>
        <v>0</v>
      </c>
      <c r="AN120" s="100">
        <f t="shared" si="15"/>
        <v>0</v>
      </c>
      <c r="AO120" s="100">
        <f t="shared" si="15"/>
        <v>0</v>
      </c>
      <c r="AP120" s="101">
        <f t="shared" si="15"/>
        <v>0</v>
      </c>
    </row>
    <row r="121" spans="2:42" x14ac:dyDescent="0.25">
      <c r="B121" s="68">
        <f t="shared" si="16"/>
        <v>2010</v>
      </c>
      <c r="C121" s="97">
        <f t="shared" si="15"/>
        <v>2.8691983122362871E-2</v>
      </c>
      <c r="D121" s="98">
        <f t="shared" si="15"/>
        <v>6.3291139240506333E-2</v>
      </c>
      <c r="E121" s="98">
        <f t="shared" si="15"/>
        <v>9.7890295358649793E-2</v>
      </c>
      <c r="F121" s="98">
        <f t="shared" si="15"/>
        <v>0.15358649789029535</v>
      </c>
      <c r="G121" s="98">
        <f t="shared" si="15"/>
        <v>0.2109704641350211</v>
      </c>
      <c r="H121" s="98">
        <f t="shared" si="15"/>
        <v>0.27510548523206751</v>
      </c>
      <c r="I121" s="98">
        <f t="shared" si="15"/>
        <v>0.31729957805907172</v>
      </c>
      <c r="J121" s="98">
        <f t="shared" si="15"/>
        <v>0.40337552742616034</v>
      </c>
      <c r="K121" s="98">
        <f t="shared" si="15"/>
        <v>0.4548523206751055</v>
      </c>
      <c r="L121" s="98">
        <f t="shared" si="15"/>
        <v>0.5054852320675105</v>
      </c>
      <c r="M121" s="98">
        <f t="shared" si="15"/>
        <v>0.55864978902953588</v>
      </c>
      <c r="N121" s="98">
        <f t="shared" si="15"/>
        <v>0.63966244725738397</v>
      </c>
      <c r="O121" s="98">
        <f t="shared" si="15"/>
        <v>0.68185654008438823</v>
      </c>
      <c r="P121" s="98">
        <f t="shared" si="15"/>
        <v>0.72236286919831227</v>
      </c>
      <c r="Q121" s="98">
        <f t="shared" si="15"/>
        <v>0.74599156118143461</v>
      </c>
      <c r="R121" s="98">
        <f t="shared" si="15"/>
        <v>0.79240506329113924</v>
      </c>
      <c r="S121" s="98">
        <f t="shared" si="15"/>
        <v>0.82109704641350212</v>
      </c>
      <c r="T121" s="98">
        <f t="shared" si="15"/>
        <v>0.83966244725738393</v>
      </c>
      <c r="U121" s="98">
        <f t="shared" si="15"/>
        <v>0.85232067510548526</v>
      </c>
      <c r="V121" s="98">
        <f t="shared" si="15"/>
        <v>0.87679324894514765</v>
      </c>
      <c r="W121" s="98">
        <f t="shared" si="15"/>
        <v>0.89029535864978904</v>
      </c>
      <c r="X121" s="98">
        <f t="shared" si="15"/>
        <v>0.90464135021097047</v>
      </c>
      <c r="Y121" s="98">
        <f t="shared" si="15"/>
        <v>0.91139240506329111</v>
      </c>
      <c r="Z121" s="98">
        <f t="shared" si="15"/>
        <v>0.93333333333333335</v>
      </c>
      <c r="AA121" s="98">
        <f t="shared" si="15"/>
        <v>0.9434599156118143</v>
      </c>
      <c r="AB121" s="98">
        <f t="shared" si="15"/>
        <v>0.95696202531645569</v>
      </c>
      <c r="AC121" s="98">
        <f t="shared" si="15"/>
        <v>0.96118143459915617</v>
      </c>
      <c r="AD121" s="98">
        <f t="shared" si="15"/>
        <v>0.97130801687763713</v>
      </c>
      <c r="AE121" s="100">
        <f t="shared" si="15"/>
        <v>0</v>
      </c>
      <c r="AF121" s="100">
        <f t="shared" si="15"/>
        <v>0</v>
      </c>
      <c r="AG121" s="100">
        <f t="shared" si="15"/>
        <v>0</v>
      </c>
      <c r="AH121" s="100">
        <f t="shared" si="15"/>
        <v>0</v>
      </c>
      <c r="AI121" s="100">
        <f t="shared" si="15"/>
        <v>0</v>
      </c>
      <c r="AJ121" s="100">
        <f t="shared" si="15"/>
        <v>0</v>
      </c>
      <c r="AK121" s="100">
        <f t="shared" si="15"/>
        <v>0</v>
      </c>
      <c r="AL121" s="100">
        <f t="shared" si="15"/>
        <v>0</v>
      </c>
      <c r="AM121" s="100">
        <f t="shared" si="15"/>
        <v>0</v>
      </c>
      <c r="AN121" s="100">
        <f t="shared" si="15"/>
        <v>0</v>
      </c>
      <c r="AO121" s="100">
        <f t="shared" si="15"/>
        <v>0</v>
      </c>
      <c r="AP121" s="101">
        <f t="shared" si="15"/>
        <v>0</v>
      </c>
    </row>
    <row r="122" spans="2:42" x14ac:dyDescent="0.25">
      <c r="B122" s="68">
        <f t="shared" si="16"/>
        <v>2011</v>
      </c>
      <c r="C122" s="97">
        <f t="shared" si="15"/>
        <v>2.891566265060241E-2</v>
      </c>
      <c r="D122" s="98">
        <f t="shared" si="15"/>
        <v>6.2650602409638559E-2</v>
      </c>
      <c r="E122" s="98">
        <f t="shared" si="15"/>
        <v>0.10923694779116466</v>
      </c>
      <c r="F122" s="98">
        <f t="shared" si="15"/>
        <v>0.15983935742971889</v>
      </c>
      <c r="G122" s="98">
        <f t="shared" si="15"/>
        <v>0.20722891566265061</v>
      </c>
      <c r="H122" s="98">
        <f t="shared" si="15"/>
        <v>0.27710843373493976</v>
      </c>
      <c r="I122" s="98">
        <f t="shared" si="15"/>
        <v>0.32690763052208838</v>
      </c>
      <c r="J122" s="98">
        <f t="shared" si="15"/>
        <v>0.39277108433734942</v>
      </c>
      <c r="K122" s="98">
        <f t="shared" si="15"/>
        <v>0.44738955823293175</v>
      </c>
      <c r="L122" s="98">
        <f t="shared" si="15"/>
        <v>0.48835341365461848</v>
      </c>
      <c r="M122" s="98">
        <f t="shared" si="15"/>
        <v>0.53493975903614455</v>
      </c>
      <c r="N122" s="98">
        <f t="shared" si="15"/>
        <v>0.60401606425702814</v>
      </c>
      <c r="O122" s="98">
        <f t="shared" si="15"/>
        <v>0.64257028112449799</v>
      </c>
      <c r="P122" s="98">
        <f t="shared" si="15"/>
        <v>0.67710843373493979</v>
      </c>
      <c r="Q122" s="98">
        <f t="shared" si="15"/>
        <v>0.71004016064257025</v>
      </c>
      <c r="R122" s="98">
        <f t="shared" si="15"/>
        <v>0.75662650602409642</v>
      </c>
      <c r="S122" s="98">
        <f t="shared" si="15"/>
        <v>0.78714859437751006</v>
      </c>
      <c r="T122" s="98">
        <f t="shared" si="15"/>
        <v>0.80963855421686748</v>
      </c>
      <c r="U122" s="98">
        <f t="shared" si="15"/>
        <v>0.82730923694779113</v>
      </c>
      <c r="V122" s="98">
        <f t="shared" si="15"/>
        <v>0.86586345381526109</v>
      </c>
      <c r="W122" s="98">
        <f t="shared" si="15"/>
        <v>0.89317269076305217</v>
      </c>
      <c r="X122" s="98">
        <f t="shared" si="15"/>
        <v>0.91004016064257032</v>
      </c>
      <c r="Y122" s="98">
        <f t="shared" si="15"/>
        <v>0.92128514056224897</v>
      </c>
      <c r="Z122" s="98">
        <f t="shared" si="15"/>
        <v>0.93413654618473896</v>
      </c>
      <c r="AA122" s="100">
        <f t="shared" si="15"/>
        <v>0</v>
      </c>
      <c r="AB122" s="100">
        <f t="shared" si="15"/>
        <v>0</v>
      </c>
      <c r="AC122" s="100">
        <f t="shared" si="15"/>
        <v>0</v>
      </c>
      <c r="AD122" s="100">
        <f t="shared" si="15"/>
        <v>0</v>
      </c>
      <c r="AE122" s="100">
        <f t="shared" si="15"/>
        <v>0</v>
      </c>
      <c r="AF122" s="100">
        <f t="shared" si="15"/>
        <v>0</v>
      </c>
      <c r="AG122" s="100">
        <f t="shared" si="15"/>
        <v>0</v>
      </c>
      <c r="AH122" s="100">
        <f t="shared" si="15"/>
        <v>0</v>
      </c>
      <c r="AI122" s="100">
        <f t="shared" si="15"/>
        <v>0</v>
      </c>
      <c r="AJ122" s="100">
        <f t="shared" si="15"/>
        <v>0</v>
      </c>
      <c r="AK122" s="100">
        <f t="shared" si="15"/>
        <v>0</v>
      </c>
      <c r="AL122" s="100">
        <f t="shared" si="15"/>
        <v>0</v>
      </c>
      <c r="AM122" s="100">
        <f t="shared" si="15"/>
        <v>0</v>
      </c>
      <c r="AN122" s="100">
        <f t="shared" si="15"/>
        <v>0</v>
      </c>
      <c r="AO122" s="100">
        <f t="shared" si="15"/>
        <v>0</v>
      </c>
      <c r="AP122" s="101">
        <f t="shared" si="15"/>
        <v>0</v>
      </c>
    </row>
    <row r="123" spans="2:42" x14ac:dyDescent="0.25">
      <c r="B123" s="68">
        <f t="shared" si="16"/>
        <v>2012</v>
      </c>
      <c r="C123" s="97">
        <f t="shared" si="15"/>
        <v>1.7788089713843776E-2</v>
      </c>
      <c r="D123" s="98">
        <f t="shared" si="15"/>
        <v>5.1817478731631866E-2</v>
      </c>
      <c r="E123" s="98">
        <f t="shared" si="15"/>
        <v>9.2034029389017794E-2</v>
      </c>
      <c r="F123" s="98">
        <f t="shared" si="15"/>
        <v>0.13225058004640372</v>
      </c>
      <c r="G123" s="98">
        <f t="shared" si="15"/>
        <v>0.17633410672853828</v>
      </c>
      <c r="H123" s="98">
        <f t="shared" si="15"/>
        <v>0.21655065738592422</v>
      </c>
      <c r="I123" s="98">
        <f t="shared" si="15"/>
        <v>0.25367362722351122</v>
      </c>
      <c r="J123" s="98">
        <f t="shared" si="15"/>
        <v>0.31013147718484146</v>
      </c>
      <c r="K123" s="98">
        <f t="shared" si="15"/>
        <v>0.35421500386697602</v>
      </c>
      <c r="L123" s="98">
        <f t="shared" si="15"/>
        <v>0.39365815931941223</v>
      </c>
      <c r="M123" s="98">
        <f t="shared" si="15"/>
        <v>0.43774168600154678</v>
      </c>
      <c r="N123" s="98">
        <f t="shared" si="15"/>
        <v>0.51044083526682138</v>
      </c>
      <c r="O123" s="98">
        <f t="shared" si="15"/>
        <v>0.55761794276875487</v>
      </c>
      <c r="P123" s="98">
        <f t="shared" si="15"/>
        <v>0.59860788863109049</v>
      </c>
      <c r="Q123" s="98">
        <f t="shared" si="15"/>
        <v>0.62645011600928069</v>
      </c>
      <c r="R123" s="98">
        <f t="shared" si="15"/>
        <v>0.69682907965970609</v>
      </c>
      <c r="S123" s="98">
        <f t="shared" si="15"/>
        <v>0.74632637277648883</v>
      </c>
      <c r="T123" s="98">
        <f t="shared" si="15"/>
        <v>0.78190255220417637</v>
      </c>
      <c r="U123" s="98">
        <f t="shared" si="15"/>
        <v>0.80355761794276881</v>
      </c>
      <c r="V123" s="98">
        <f t="shared" si="15"/>
        <v>0.83604021655065741</v>
      </c>
      <c r="W123" s="100">
        <f t="shared" si="15"/>
        <v>0</v>
      </c>
      <c r="X123" s="100">
        <f t="shared" si="15"/>
        <v>0</v>
      </c>
      <c r="Y123" s="100">
        <f t="shared" si="15"/>
        <v>0</v>
      </c>
      <c r="Z123" s="100">
        <f t="shared" si="15"/>
        <v>0</v>
      </c>
      <c r="AA123" s="100">
        <f t="shared" si="15"/>
        <v>0</v>
      </c>
      <c r="AB123" s="100">
        <f t="shared" si="15"/>
        <v>0</v>
      </c>
      <c r="AC123" s="100">
        <f t="shared" si="15"/>
        <v>0</v>
      </c>
      <c r="AD123" s="100">
        <f t="shared" si="15"/>
        <v>0</v>
      </c>
      <c r="AE123" s="100">
        <f t="shared" si="15"/>
        <v>0</v>
      </c>
      <c r="AF123" s="100">
        <f t="shared" si="15"/>
        <v>0</v>
      </c>
      <c r="AG123" s="100">
        <f t="shared" si="15"/>
        <v>0</v>
      </c>
      <c r="AH123" s="100">
        <f t="shared" si="15"/>
        <v>0</v>
      </c>
      <c r="AI123" s="100">
        <f t="shared" si="15"/>
        <v>0</v>
      </c>
      <c r="AJ123" s="100">
        <f t="shared" si="15"/>
        <v>0</v>
      </c>
      <c r="AK123" s="100">
        <f t="shared" si="15"/>
        <v>0</v>
      </c>
      <c r="AL123" s="100">
        <f t="shared" si="15"/>
        <v>0</v>
      </c>
      <c r="AM123" s="100">
        <f t="shared" si="15"/>
        <v>0</v>
      </c>
      <c r="AN123" s="100">
        <f t="shared" si="15"/>
        <v>0</v>
      </c>
      <c r="AO123" s="100">
        <f t="shared" si="15"/>
        <v>0</v>
      </c>
      <c r="AP123" s="101">
        <f t="shared" si="15"/>
        <v>0</v>
      </c>
    </row>
    <row r="124" spans="2:42" x14ac:dyDescent="0.25">
      <c r="B124" s="68">
        <f t="shared" si="16"/>
        <v>2013</v>
      </c>
      <c r="C124" s="97">
        <f t="shared" si="15"/>
        <v>2.9455081001472753E-2</v>
      </c>
      <c r="D124" s="98">
        <f t="shared" si="15"/>
        <v>6.4064801178203234E-2</v>
      </c>
      <c r="E124" s="98">
        <f t="shared" si="15"/>
        <v>9.7938144329896906E-2</v>
      </c>
      <c r="F124" s="98">
        <f t="shared" si="15"/>
        <v>0.14727540500736377</v>
      </c>
      <c r="G124" s="98">
        <f t="shared" si="15"/>
        <v>0.17893961708394698</v>
      </c>
      <c r="H124" s="98">
        <f t="shared" si="15"/>
        <v>0.21575846833578793</v>
      </c>
      <c r="I124" s="98">
        <f t="shared" si="15"/>
        <v>0.26730486008836524</v>
      </c>
      <c r="J124" s="98">
        <f t="shared" si="15"/>
        <v>0.34462444771723122</v>
      </c>
      <c r="K124" s="98">
        <f t="shared" si="15"/>
        <v>0.38954344624447718</v>
      </c>
      <c r="L124" s="98">
        <f t="shared" si="15"/>
        <v>0.45139911634756996</v>
      </c>
      <c r="M124" s="98">
        <f t="shared" si="15"/>
        <v>0.50368188512518408</v>
      </c>
      <c r="N124" s="98">
        <f t="shared" si="15"/>
        <v>0.59425625920471281</v>
      </c>
      <c r="O124" s="98">
        <f t="shared" si="15"/>
        <v>0.66494845360824739</v>
      </c>
      <c r="P124" s="98">
        <f t="shared" si="15"/>
        <v>0.71281296023564067</v>
      </c>
      <c r="Q124" s="98">
        <f t="shared" si="15"/>
        <v>0.75184094256259204</v>
      </c>
      <c r="R124" s="98">
        <f t="shared" si="15"/>
        <v>0.79307805596465386</v>
      </c>
      <c r="S124" s="100">
        <f t="shared" si="15"/>
        <v>0</v>
      </c>
      <c r="T124" s="100">
        <f t="shared" si="15"/>
        <v>0</v>
      </c>
      <c r="U124" s="100">
        <f t="shared" si="15"/>
        <v>0</v>
      </c>
      <c r="V124" s="100">
        <f t="shared" si="15"/>
        <v>0</v>
      </c>
      <c r="W124" s="100">
        <f t="shared" si="15"/>
        <v>0</v>
      </c>
      <c r="X124" s="100">
        <f t="shared" si="15"/>
        <v>0</v>
      </c>
      <c r="Y124" s="100">
        <f t="shared" si="15"/>
        <v>0</v>
      </c>
      <c r="Z124" s="100">
        <f t="shared" si="15"/>
        <v>0</v>
      </c>
      <c r="AA124" s="100">
        <f t="shared" si="15"/>
        <v>0</v>
      </c>
      <c r="AB124" s="100">
        <f t="shared" si="15"/>
        <v>0</v>
      </c>
      <c r="AC124" s="100">
        <f t="shared" si="15"/>
        <v>0</v>
      </c>
      <c r="AD124" s="100">
        <f t="shared" si="15"/>
        <v>0</v>
      </c>
      <c r="AE124" s="100">
        <f t="shared" si="15"/>
        <v>0</v>
      </c>
      <c r="AF124" s="100">
        <f t="shared" si="15"/>
        <v>0</v>
      </c>
      <c r="AG124" s="100">
        <f t="shared" si="15"/>
        <v>0</v>
      </c>
      <c r="AH124" s="100">
        <f t="shared" si="15"/>
        <v>0</v>
      </c>
      <c r="AI124" s="100">
        <f t="shared" si="15"/>
        <v>0</v>
      </c>
      <c r="AJ124" s="100">
        <f t="shared" si="15"/>
        <v>0</v>
      </c>
      <c r="AK124" s="100">
        <f t="shared" si="15"/>
        <v>0</v>
      </c>
      <c r="AL124" s="100">
        <f t="shared" si="15"/>
        <v>0</v>
      </c>
      <c r="AM124" s="100">
        <f t="shared" si="15"/>
        <v>0</v>
      </c>
      <c r="AN124" s="100">
        <f t="shared" si="15"/>
        <v>0</v>
      </c>
      <c r="AO124" s="100">
        <f t="shared" si="15"/>
        <v>0</v>
      </c>
      <c r="AP124" s="101">
        <f t="shared" si="15"/>
        <v>0</v>
      </c>
    </row>
    <row r="125" spans="2:42" x14ac:dyDescent="0.25">
      <c r="B125" s="68">
        <f t="shared" si="16"/>
        <v>2014</v>
      </c>
      <c r="C125" s="97">
        <f t="shared" si="15"/>
        <v>2.4242424242424242E-2</v>
      </c>
      <c r="D125" s="98">
        <f t="shared" si="15"/>
        <v>5.3787878787878787E-2</v>
      </c>
      <c r="E125" s="98">
        <f t="shared" si="15"/>
        <v>8.8636363636363638E-2</v>
      </c>
      <c r="F125" s="98">
        <f t="shared" si="15"/>
        <v>0.14545454545454545</v>
      </c>
      <c r="G125" s="98">
        <f t="shared" si="15"/>
        <v>0.18409090909090908</v>
      </c>
      <c r="H125" s="98">
        <f t="shared" si="15"/>
        <v>0.22878787878787879</v>
      </c>
      <c r="I125" s="98">
        <f t="shared" si="15"/>
        <v>0.27272727272727271</v>
      </c>
      <c r="J125" s="98">
        <f t="shared" si="15"/>
        <v>0.36439393939393938</v>
      </c>
      <c r="K125" s="98">
        <f t="shared" si="15"/>
        <v>0.44924242424242422</v>
      </c>
      <c r="L125" s="98">
        <f t="shared" si="15"/>
        <v>0.50530303030303025</v>
      </c>
      <c r="M125" s="98">
        <f t="shared" si="15"/>
        <v>0.54772727272727273</v>
      </c>
      <c r="N125" s="98">
        <f t="shared" si="15"/>
        <v>0.60984848484848486</v>
      </c>
      <c r="O125" s="100">
        <f t="shared" si="15"/>
        <v>0</v>
      </c>
      <c r="P125" s="100">
        <f t="shared" si="15"/>
        <v>0</v>
      </c>
      <c r="Q125" s="100">
        <f t="shared" si="15"/>
        <v>0</v>
      </c>
      <c r="R125" s="100">
        <f t="shared" ref="R125:AP125" si="17">(R69+R83)/($AS13)</f>
        <v>0</v>
      </c>
      <c r="S125" s="100">
        <f t="shared" si="17"/>
        <v>0</v>
      </c>
      <c r="T125" s="100">
        <f t="shared" si="17"/>
        <v>0</v>
      </c>
      <c r="U125" s="100">
        <f t="shared" si="17"/>
        <v>0</v>
      </c>
      <c r="V125" s="100">
        <f t="shared" si="17"/>
        <v>0</v>
      </c>
      <c r="W125" s="100">
        <f t="shared" si="17"/>
        <v>0</v>
      </c>
      <c r="X125" s="100">
        <f t="shared" si="17"/>
        <v>0</v>
      </c>
      <c r="Y125" s="100">
        <f t="shared" si="17"/>
        <v>0</v>
      </c>
      <c r="Z125" s="100">
        <f t="shared" si="17"/>
        <v>0</v>
      </c>
      <c r="AA125" s="100">
        <f t="shared" si="17"/>
        <v>0</v>
      </c>
      <c r="AB125" s="100">
        <f t="shared" si="17"/>
        <v>0</v>
      </c>
      <c r="AC125" s="100">
        <f t="shared" si="17"/>
        <v>0</v>
      </c>
      <c r="AD125" s="100">
        <f t="shared" si="17"/>
        <v>0</v>
      </c>
      <c r="AE125" s="100">
        <f t="shared" si="17"/>
        <v>0</v>
      </c>
      <c r="AF125" s="100">
        <f t="shared" si="17"/>
        <v>0</v>
      </c>
      <c r="AG125" s="100">
        <f t="shared" si="17"/>
        <v>0</v>
      </c>
      <c r="AH125" s="100">
        <f t="shared" si="17"/>
        <v>0</v>
      </c>
      <c r="AI125" s="100">
        <f t="shared" si="17"/>
        <v>0</v>
      </c>
      <c r="AJ125" s="100">
        <f t="shared" si="17"/>
        <v>0</v>
      </c>
      <c r="AK125" s="100">
        <f t="shared" si="17"/>
        <v>0</v>
      </c>
      <c r="AL125" s="100">
        <f t="shared" si="17"/>
        <v>0</v>
      </c>
      <c r="AM125" s="100">
        <f t="shared" si="17"/>
        <v>0</v>
      </c>
      <c r="AN125" s="100">
        <f t="shared" si="17"/>
        <v>0</v>
      </c>
      <c r="AO125" s="100">
        <f t="shared" si="17"/>
        <v>0</v>
      </c>
      <c r="AP125" s="101">
        <f t="shared" si="17"/>
        <v>0</v>
      </c>
    </row>
    <row r="126" spans="2:42" x14ac:dyDescent="0.25">
      <c r="B126" s="68">
        <f t="shared" si="16"/>
        <v>2015</v>
      </c>
      <c r="C126" s="97">
        <f t="shared" ref="C126:AP127" si="18">(C70+C84)/($AS14)</f>
        <v>1.4202172096908938E-2</v>
      </c>
      <c r="D126" s="98">
        <f t="shared" si="18"/>
        <v>5.0960735171261484E-2</v>
      </c>
      <c r="E126" s="98">
        <f t="shared" si="18"/>
        <v>9.5238095238095233E-2</v>
      </c>
      <c r="F126" s="98">
        <f t="shared" si="18"/>
        <v>0.14786967418546365</v>
      </c>
      <c r="G126" s="98">
        <f t="shared" si="18"/>
        <v>0.19131161236424393</v>
      </c>
      <c r="H126" s="98">
        <f t="shared" si="18"/>
        <v>0.23558897243107768</v>
      </c>
      <c r="I126" s="98">
        <f t="shared" si="18"/>
        <v>0.28487886382623223</v>
      </c>
      <c r="J126" s="98">
        <f t="shared" si="18"/>
        <v>0.34753550543024225</v>
      </c>
      <c r="K126" s="100">
        <f t="shared" si="18"/>
        <v>0</v>
      </c>
      <c r="L126" s="100">
        <f t="shared" si="18"/>
        <v>0</v>
      </c>
      <c r="M126" s="100">
        <f t="shared" si="18"/>
        <v>0</v>
      </c>
      <c r="N126" s="100">
        <f t="shared" si="18"/>
        <v>0</v>
      </c>
      <c r="O126" s="100">
        <f t="shared" si="18"/>
        <v>0</v>
      </c>
      <c r="P126" s="100">
        <f t="shared" si="18"/>
        <v>0</v>
      </c>
      <c r="Q126" s="100">
        <f t="shared" si="18"/>
        <v>0</v>
      </c>
      <c r="R126" s="100">
        <f t="shared" si="18"/>
        <v>0</v>
      </c>
      <c r="S126" s="100">
        <f t="shared" si="18"/>
        <v>0</v>
      </c>
      <c r="T126" s="100">
        <f t="shared" si="18"/>
        <v>0</v>
      </c>
      <c r="U126" s="100">
        <f t="shared" si="18"/>
        <v>0</v>
      </c>
      <c r="V126" s="100">
        <f t="shared" si="18"/>
        <v>0</v>
      </c>
      <c r="W126" s="100">
        <f t="shared" si="18"/>
        <v>0</v>
      </c>
      <c r="X126" s="100">
        <f t="shared" si="18"/>
        <v>0</v>
      </c>
      <c r="Y126" s="100">
        <f t="shared" si="18"/>
        <v>0</v>
      </c>
      <c r="Z126" s="100">
        <f t="shared" si="18"/>
        <v>0</v>
      </c>
      <c r="AA126" s="100">
        <f t="shared" si="18"/>
        <v>0</v>
      </c>
      <c r="AB126" s="100">
        <f t="shared" si="18"/>
        <v>0</v>
      </c>
      <c r="AC126" s="100">
        <f t="shared" si="18"/>
        <v>0</v>
      </c>
      <c r="AD126" s="100">
        <f t="shared" si="18"/>
        <v>0</v>
      </c>
      <c r="AE126" s="100">
        <f t="shared" si="18"/>
        <v>0</v>
      </c>
      <c r="AF126" s="100">
        <f t="shared" si="18"/>
        <v>0</v>
      </c>
      <c r="AG126" s="100">
        <f t="shared" si="18"/>
        <v>0</v>
      </c>
      <c r="AH126" s="100">
        <f t="shared" si="18"/>
        <v>0</v>
      </c>
      <c r="AI126" s="100">
        <f t="shared" si="18"/>
        <v>0</v>
      </c>
      <c r="AJ126" s="100">
        <f t="shared" si="18"/>
        <v>0</v>
      </c>
      <c r="AK126" s="100">
        <f t="shared" si="18"/>
        <v>0</v>
      </c>
      <c r="AL126" s="100">
        <f t="shared" si="18"/>
        <v>0</v>
      </c>
      <c r="AM126" s="100">
        <f t="shared" si="18"/>
        <v>0</v>
      </c>
      <c r="AN126" s="100">
        <f t="shared" si="18"/>
        <v>0</v>
      </c>
      <c r="AO126" s="100">
        <f t="shared" si="18"/>
        <v>0</v>
      </c>
      <c r="AP126" s="101">
        <f t="shared" si="18"/>
        <v>0</v>
      </c>
    </row>
    <row r="127" spans="2:42" x14ac:dyDescent="0.25">
      <c r="B127" s="69">
        <f t="shared" si="16"/>
        <v>2016</v>
      </c>
      <c r="C127" s="102">
        <f t="shared" si="18"/>
        <v>9.7604259094942331E-3</v>
      </c>
      <c r="D127" s="103">
        <f t="shared" si="18"/>
        <v>2.9281277728482696E-2</v>
      </c>
      <c r="E127" s="103">
        <f t="shared" si="18"/>
        <v>5.4125998225377107E-2</v>
      </c>
      <c r="F127" s="103">
        <f t="shared" si="18"/>
        <v>7.5421472937000883E-2</v>
      </c>
      <c r="G127" s="104">
        <f t="shared" si="18"/>
        <v>0</v>
      </c>
      <c r="H127" s="104">
        <f t="shared" si="18"/>
        <v>0</v>
      </c>
      <c r="I127" s="104">
        <f t="shared" si="18"/>
        <v>0</v>
      </c>
      <c r="J127" s="104">
        <f t="shared" si="18"/>
        <v>0</v>
      </c>
      <c r="K127" s="104">
        <f t="shared" si="18"/>
        <v>0</v>
      </c>
      <c r="L127" s="104">
        <f t="shared" si="18"/>
        <v>0</v>
      </c>
      <c r="M127" s="104">
        <f t="shared" si="18"/>
        <v>0</v>
      </c>
      <c r="N127" s="104">
        <f t="shared" si="18"/>
        <v>0</v>
      </c>
      <c r="O127" s="104">
        <f t="shared" si="18"/>
        <v>0</v>
      </c>
      <c r="P127" s="104">
        <f t="shared" si="18"/>
        <v>0</v>
      </c>
      <c r="Q127" s="104">
        <f t="shared" si="18"/>
        <v>0</v>
      </c>
      <c r="R127" s="104">
        <f t="shared" si="18"/>
        <v>0</v>
      </c>
      <c r="S127" s="104">
        <f t="shared" si="18"/>
        <v>0</v>
      </c>
      <c r="T127" s="104">
        <f t="shared" si="18"/>
        <v>0</v>
      </c>
      <c r="U127" s="104">
        <f t="shared" si="18"/>
        <v>0</v>
      </c>
      <c r="V127" s="104">
        <f t="shared" si="18"/>
        <v>0</v>
      </c>
      <c r="W127" s="104">
        <f t="shared" si="18"/>
        <v>0</v>
      </c>
      <c r="X127" s="104">
        <f t="shared" si="18"/>
        <v>0</v>
      </c>
      <c r="Y127" s="104">
        <f t="shared" si="18"/>
        <v>0</v>
      </c>
      <c r="Z127" s="104">
        <f t="shared" si="18"/>
        <v>0</v>
      </c>
      <c r="AA127" s="104">
        <f t="shared" si="18"/>
        <v>0</v>
      </c>
      <c r="AB127" s="104">
        <f t="shared" si="18"/>
        <v>0</v>
      </c>
      <c r="AC127" s="104">
        <f t="shared" si="18"/>
        <v>0</v>
      </c>
      <c r="AD127" s="104">
        <f t="shared" si="18"/>
        <v>0</v>
      </c>
      <c r="AE127" s="104">
        <f t="shared" si="18"/>
        <v>0</v>
      </c>
      <c r="AF127" s="104">
        <f t="shared" si="18"/>
        <v>0</v>
      </c>
      <c r="AG127" s="104">
        <f t="shared" si="18"/>
        <v>0</v>
      </c>
      <c r="AH127" s="104">
        <f t="shared" si="18"/>
        <v>0</v>
      </c>
      <c r="AI127" s="104">
        <f t="shared" si="18"/>
        <v>0</v>
      </c>
      <c r="AJ127" s="104">
        <f t="shared" si="18"/>
        <v>0</v>
      </c>
      <c r="AK127" s="104">
        <f t="shared" si="18"/>
        <v>0</v>
      </c>
      <c r="AL127" s="104">
        <f t="shared" si="18"/>
        <v>0</v>
      </c>
      <c r="AM127" s="104">
        <f t="shared" si="18"/>
        <v>0</v>
      </c>
      <c r="AN127" s="104">
        <f t="shared" si="18"/>
        <v>0</v>
      </c>
      <c r="AO127" s="104">
        <f t="shared" si="18"/>
        <v>0</v>
      </c>
      <c r="AP127" s="105">
        <f t="shared" si="18"/>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60" customWidth="1"/>
    <col min="2" max="2" width="18.7109375" style="60" customWidth="1"/>
    <col min="3" max="42" width="9.28515625" style="60" customWidth="1"/>
    <col min="43" max="43" width="4.5703125" style="60" customWidth="1"/>
    <col min="44" max="45" width="12.28515625" style="60" customWidth="1"/>
    <col min="46" max="46" width="4.5703125" style="60" customWidth="1"/>
    <col min="47" max="16384" width="8.85546875" style="60" hidden="1"/>
  </cols>
  <sheetData>
    <row r="1" spans="1:45" ht="15.75" x14ac:dyDescent="0.25">
      <c r="A1" s="59" t="s">
        <v>164</v>
      </c>
      <c r="E1"/>
      <c r="F1"/>
    </row>
    <row r="2" spans="1:45" x14ac:dyDescent="0.25">
      <c r="A2"/>
    </row>
    <row r="3" spans="1:45" customFormat="1" x14ac:dyDescent="0.25">
      <c r="AR3" s="60"/>
    </row>
    <row r="4" spans="1:45" x14ac:dyDescent="0.25">
      <c r="A4" s="73"/>
      <c r="B4" s="73"/>
      <c r="C4" s="238" t="s">
        <v>120</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row>
    <row r="5" spans="1:45" x14ac:dyDescent="0.25">
      <c r="B5" s="74" t="s">
        <v>0</v>
      </c>
      <c r="C5" s="64" t="s">
        <v>69</v>
      </c>
      <c r="D5" s="150" t="s">
        <v>70</v>
      </c>
      <c r="E5" s="150" t="s">
        <v>71</v>
      </c>
      <c r="F5" s="150" t="s">
        <v>72</v>
      </c>
      <c r="G5" s="150" t="s">
        <v>73</v>
      </c>
      <c r="H5" s="150" t="s">
        <v>74</v>
      </c>
      <c r="I5" s="150" t="s">
        <v>75</v>
      </c>
      <c r="J5" s="150" t="s">
        <v>76</v>
      </c>
      <c r="K5" s="150" t="s">
        <v>77</v>
      </c>
      <c r="L5" s="150" t="s">
        <v>78</v>
      </c>
      <c r="M5" s="150" t="s">
        <v>79</v>
      </c>
      <c r="N5" s="150" t="s">
        <v>80</v>
      </c>
      <c r="O5" s="150" t="s">
        <v>81</v>
      </c>
      <c r="P5" s="150" t="s">
        <v>82</v>
      </c>
      <c r="Q5" s="150" t="s">
        <v>83</v>
      </c>
      <c r="R5" s="150" t="s">
        <v>84</v>
      </c>
      <c r="S5" s="150" t="s">
        <v>85</v>
      </c>
      <c r="T5" s="150" t="s">
        <v>86</v>
      </c>
      <c r="U5" s="150" t="s">
        <v>87</v>
      </c>
      <c r="V5" s="150" t="s">
        <v>88</v>
      </c>
      <c r="W5" s="150" t="s">
        <v>89</v>
      </c>
      <c r="X5" s="150" t="s">
        <v>90</v>
      </c>
      <c r="Y5" s="150" t="s">
        <v>91</v>
      </c>
      <c r="Z5" s="150" t="s">
        <v>92</v>
      </c>
      <c r="AA5" s="150" t="s">
        <v>93</v>
      </c>
      <c r="AB5" s="150" t="s">
        <v>94</v>
      </c>
      <c r="AC5" s="150" t="s">
        <v>95</v>
      </c>
      <c r="AD5" s="150" t="s">
        <v>96</v>
      </c>
      <c r="AE5" s="150" t="s">
        <v>97</v>
      </c>
      <c r="AF5" s="150" t="s">
        <v>98</v>
      </c>
      <c r="AG5" s="150" t="s">
        <v>99</v>
      </c>
      <c r="AH5" s="150" t="s">
        <v>100</v>
      </c>
      <c r="AI5" s="150" t="s">
        <v>101</v>
      </c>
      <c r="AJ5" s="150" t="s">
        <v>102</v>
      </c>
      <c r="AK5" s="150" t="s">
        <v>103</v>
      </c>
      <c r="AL5" s="150" t="s">
        <v>104</v>
      </c>
      <c r="AM5" s="150" t="s">
        <v>105</v>
      </c>
      <c r="AN5" s="150" t="s">
        <v>106</v>
      </c>
      <c r="AO5" s="150" t="s">
        <v>107</v>
      </c>
      <c r="AP5" s="151" t="s">
        <v>108</v>
      </c>
      <c r="AR5" s="85" t="s">
        <v>115</v>
      </c>
      <c r="AS5" s="152" t="s">
        <v>6</v>
      </c>
    </row>
    <row r="6" spans="1:45" x14ac:dyDescent="0.25">
      <c r="B6" s="79">
        <f>'11) Mesothelioma Patterns'!B6</f>
        <v>2007</v>
      </c>
      <c r="C6" s="86">
        <v>0</v>
      </c>
      <c r="D6" s="87">
        <v>2</v>
      </c>
      <c r="E6" s="87">
        <v>6</v>
      </c>
      <c r="F6" s="87">
        <v>10</v>
      </c>
      <c r="G6" s="87">
        <v>11</v>
      </c>
      <c r="H6" s="87">
        <v>14</v>
      </c>
      <c r="I6" s="87">
        <v>0</v>
      </c>
      <c r="J6" s="87">
        <v>12</v>
      </c>
      <c r="K6" s="87">
        <v>6</v>
      </c>
      <c r="L6" s="87">
        <v>3</v>
      </c>
      <c r="M6" s="87">
        <v>3</v>
      </c>
      <c r="N6" s="87">
        <v>7</v>
      </c>
      <c r="O6" s="87">
        <v>2</v>
      </c>
      <c r="P6" s="87">
        <v>5</v>
      </c>
      <c r="Q6" s="87">
        <v>1</v>
      </c>
      <c r="R6" s="87">
        <v>2</v>
      </c>
      <c r="S6" s="87">
        <v>0</v>
      </c>
      <c r="T6" s="87">
        <v>1</v>
      </c>
      <c r="U6" s="87">
        <v>0</v>
      </c>
      <c r="V6" s="87">
        <v>0</v>
      </c>
      <c r="W6" s="87">
        <v>0</v>
      </c>
      <c r="X6" s="87">
        <v>2</v>
      </c>
      <c r="Y6" s="87">
        <v>0</v>
      </c>
      <c r="Z6" s="87">
        <v>0</v>
      </c>
      <c r="AA6" s="87">
        <v>0</v>
      </c>
      <c r="AB6" s="87">
        <v>1</v>
      </c>
      <c r="AC6" s="87">
        <v>0</v>
      </c>
      <c r="AD6" s="87">
        <v>0</v>
      </c>
      <c r="AE6" s="87">
        <v>0</v>
      </c>
      <c r="AF6" s="87">
        <v>0</v>
      </c>
      <c r="AG6" s="87">
        <v>0</v>
      </c>
      <c r="AH6" s="87">
        <v>0</v>
      </c>
      <c r="AI6" s="87">
        <v>0</v>
      </c>
      <c r="AJ6" s="87">
        <v>0</v>
      </c>
      <c r="AK6" s="87">
        <v>0</v>
      </c>
      <c r="AL6" s="87">
        <v>0</v>
      </c>
      <c r="AM6" s="87">
        <v>0</v>
      </c>
      <c r="AN6" s="87">
        <v>0</v>
      </c>
      <c r="AO6" s="87">
        <v>0</v>
      </c>
      <c r="AP6" s="88">
        <v>0</v>
      </c>
      <c r="AQ6" s="61"/>
      <c r="AR6" s="52">
        <v>0</v>
      </c>
      <c r="AS6" s="153">
        <f>SUM(C6:AP6,C27:AP27,AR6)</f>
        <v>243</v>
      </c>
    </row>
    <row r="7" spans="1:45" x14ac:dyDescent="0.25">
      <c r="B7" s="80">
        <f>B6+1</f>
        <v>2008</v>
      </c>
      <c r="C7" s="86">
        <v>0</v>
      </c>
      <c r="D7" s="87">
        <v>9</v>
      </c>
      <c r="E7" s="87">
        <v>9</v>
      </c>
      <c r="F7" s="87">
        <v>12</v>
      </c>
      <c r="G7" s="87">
        <v>10</v>
      </c>
      <c r="H7" s="87">
        <v>11</v>
      </c>
      <c r="I7" s="87">
        <v>15</v>
      </c>
      <c r="J7" s="87">
        <v>13</v>
      </c>
      <c r="K7" s="87">
        <v>6</v>
      </c>
      <c r="L7" s="87">
        <v>4</v>
      </c>
      <c r="M7" s="87">
        <v>2</v>
      </c>
      <c r="N7" s="87">
        <v>5</v>
      </c>
      <c r="O7" s="87">
        <v>2</v>
      </c>
      <c r="P7" s="87">
        <v>3</v>
      </c>
      <c r="Q7" s="87">
        <v>9</v>
      </c>
      <c r="R7" s="87">
        <v>3</v>
      </c>
      <c r="S7" s="87">
        <v>0</v>
      </c>
      <c r="T7" s="87">
        <v>5</v>
      </c>
      <c r="U7" s="87">
        <v>0</v>
      </c>
      <c r="V7" s="87">
        <v>2</v>
      </c>
      <c r="W7" s="87">
        <v>1</v>
      </c>
      <c r="X7" s="87">
        <v>0</v>
      </c>
      <c r="Y7" s="87">
        <v>0</v>
      </c>
      <c r="Z7" s="87">
        <v>0</v>
      </c>
      <c r="AA7" s="87">
        <v>0</v>
      </c>
      <c r="AB7" s="87">
        <v>0</v>
      </c>
      <c r="AC7" s="87">
        <v>0</v>
      </c>
      <c r="AD7" s="87">
        <v>0</v>
      </c>
      <c r="AE7" s="87">
        <v>0</v>
      </c>
      <c r="AF7" s="87">
        <v>0</v>
      </c>
      <c r="AG7" s="87">
        <v>0</v>
      </c>
      <c r="AH7" s="87">
        <v>0</v>
      </c>
      <c r="AI7" s="87">
        <v>0</v>
      </c>
      <c r="AJ7" s="87">
        <v>0</v>
      </c>
      <c r="AK7" s="87">
        <v>0</v>
      </c>
      <c r="AL7" s="87">
        <v>0</v>
      </c>
      <c r="AM7" s="89">
        <v>0</v>
      </c>
      <c r="AN7" s="89">
        <v>0</v>
      </c>
      <c r="AO7" s="89">
        <v>0</v>
      </c>
      <c r="AP7" s="90">
        <v>0</v>
      </c>
      <c r="AQ7" s="61"/>
      <c r="AR7" s="52">
        <v>5</v>
      </c>
      <c r="AS7" s="153">
        <f t="shared" ref="AS7:AS15" si="0">SUM(C7:AP7,C28:AP28,AR7)</f>
        <v>271</v>
      </c>
    </row>
    <row r="8" spans="1:45" x14ac:dyDescent="0.25">
      <c r="B8" s="80">
        <f t="shared" ref="B8:B15" si="1">B7+1</f>
        <v>2009</v>
      </c>
      <c r="C8" s="86">
        <v>3</v>
      </c>
      <c r="D8" s="87">
        <v>11</v>
      </c>
      <c r="E8" s="87">
        <v>7</v>
      </c>
      <c r="F8" s="87">
        <v>10</v>
      </c>
      <c r="G8" s="87">
        <v>7</v>
      </c>
      <c r="H8" s="87">
        <v>15</v>
      </c>
      <c r="I8" s="87">
        <v>8</v>
      </c>
      <c r="J8" s="87">
        <v>8</v>
      </c>
      <c r="K8" s="87">
        <v>3</v>
      </c>
      <c r="L8" s="87">
        <v>16</v>
      </c>
      <c r="M8" s="87">
        <v>5</v>
      </c>
      <c r="N8" s="87">
        <v>4</v>
      </c>
      <c r="O8" s="87">
        <v>3</v>
      </c>
      <c r="P8" s="87">
        <v>1</v>
      </c>
      <c r="Q8" s="87">
        <v>2</v>
      </c>
      <c r="R8" s="87">
        <v>0</v>
      </c>
      <c r="S8" s="87">
        <v>2</v>
      </c>
      <c r="T8" s="87">
        <v>0</v>
      </c>
      <c r="U8" s="87">
        <v>1</v>
      </c>
      <c r="V8" s="87">
        <v>0</v>
      </c>
      <c r="W8" s="87">
        <v>1</v>
      </c>
      <c r="X8" s="87">
        <v>0</v>
      </c>
      <c r="Y8" s="87">
        <v>0</v>
      </c>
      <c r="Z8" s="87">
        <v>0</v>
      </c>
      <c r="AA8" s="87">
        <v>0</v>
      </c>
      <c r="AB8" s="87">
        <v>0</v>
      </c>
      <c r="AC8" s="87">
        <v>1</v>
      </c>
      <c r="AD8" s="87">
        <v>0</v>
      </c>
      <c r="AE8" s="87">
        <v>0</v>
      </c>
      <c r="AF8" s="87">
        <v>0</v>
      </c>
      <c r="AG8" s="87">
        <v>0</v>
      </c>
      <c r="AH8" s="87">
        <v>0</v>
      </c>
      <c r="AI8" s="89">
        <v>0</v>
      </c>
      <c r="AJ8" s="89">
        <v>0</v>
      </c>
      <c r="AK8" s="89">
        <v>0</v>
      </c>
      <c r="AL8" s="89">
        <v>0</v>
      </c>
      <c r="AM8" s="89">
        <v>0</v>
      </c>
      <c r="AN8" s="89">
        <v>0</v>
      </c>
      <c r="AO8" s="89">
        <v>0</v>
      </c>
      <c r="AP8" s="90">
        <v>0</v>
      </c>
      <c r="AQ8" s="61"/>
      <c r="AR8" s="52">
        <v>10</v>
      </c>
      <c r="AS8" s="153">
        <f t="shared" si="0"/>
        <v>274</v>
      </c>
    </row>
    <row r="9" spans="1:45" x14ac:dyDescent="0.25">
      <c r="B9" s="80">
        <f t="shared" si="1"/>
        <v>2010</v>
      </c>
      <c r="C9" s="86">
        <v>3</v>
      </c>
      <c r="D9" s="87">
        <v>5</v>
      </c>
      <c r="E9" s="87">
        <v>9</v>
      </c>
      <c r="F9" s="87">
        <v>8</v>
      </c>
      <c r="G9" s="87">
        <v>12</v>
      </c>
      <c r="H9" s="87">
        <v>8</v>
      </c>
      <c r="I9" s="87">
        <v>4</v>
      </c>
      <c r="J9" s="87">
        <v>13</v>
      </c>
      <c r="K9" s="87">
        <v>19</v>
      </c>
      <c r="L9" s="87">
        <v>8</v>
      </c>
      <c r="M9" s="87">
        <v>5</v>
      </c>
      <c r="N9" s="87">
        <v>6</v>
      </c>
      <c r="O9" s="87">
        <v>4</v>
      </c>
      <c r="P9" s="87">
        <v>1</v>
      </c>
      <c r="Q9" s="87">
        <v>0</v>
      </c>
      <c r="R9" s="87">
        <v>6</v>
      </c>
      <c r="S9" s="87">
        <v>0</v>
      </c>
      <c r="T9" s="87">
        <v>0</v>
      </c>
      <c r="U9" s="87">
        <v>1</v>
      </c>
      <c r="V9" s="87">
        <v>2</v>
      </c>
      <c r="W9" s="87">
        <v>3</v>
      </c>
      <c r="X9" s="87">
        <v>0</v>
      </c>
      <c r="Y9" s="87">
        <v>3</v>
      </c>
      <c r="Z9" s="87">
        <v>0</v>
      </c>
      <c r="AA9" s="87">
        <v>1</v>
      </c>
      <c r="AB9" s="87">
        <v>2</v>
      </c>
      <c r="AC9" s="87">
        <v>0</v>
      </c>
      <c r="AD9" s="87">
        <v>0</v>
      </c>
      <c r="AE9" s="89">
        <v>0</v>
      </c>
      <c r="AF9" s="89">
        <v>0</v>
      </c>
      <c r="AG9" s="89">
        <v>0</v>
      </c>
      <c r="AH9" s="89">
        <v>0</v>
      </c>
      <c r="AI9" s="89">
        <v>0</v>
      </c>
      <c r="AJ9" s="89">
        <v>0</v>
      </c>
      <c r="AK9" s="89">
        <v>0</v>
      </c>
      <c r="AL9" s="89">
        <v>0</v>
      </c>
      <c r="AM9" s="89">
        <v>0</v>
      </c>
      <c r="AN9" s="89">
        <v>0</v>
      </c>
      <c r="AO9" s="89">
        <v>0</v>
      </c>
      <c r="AP9" s="90">
        <v>0</v>
      </c>
      <c r="AQ9" s="61"/>
      <c r="AR9" s="52">
        <v>8</v>
      </c>
      <c r="AS9" s="153">
        <f t="shared" si="0"/>
        <v>313</v>
      </c>
    </row>
    <row r="10" spans="1:45" x14ac:dyDescent="0.25">
      <c r="B10" s="80">
        <f t="shared" si="1"/>
        <v>2011</v>
      </c>
      <c r="C10" s="86">
        <v>4</v>
      </c>
      <c r="D10" s="87">
        <v>18</v>
      </c>
      <c r="E10" s="87">
        <v>8</v>
      </c>
      <c r="F10" s="87">
        <v>12</v>
      </c>
      <c r="G10" s="87">
        <v>7</v>
      </c>
      <c r="H10" s="87">
        <v>10</v>
      </c>
      <c r="I10" s="87">
        <v>6</v>
      </c>
      <c r="J10" s="87">
        <v>16</v>
      </c>
      <c r="K10" s="87">
        <v>14</v>
      </c>
      <c r="L10" s="87">
        <v>6</v>
      </c>
      <c r="M10" s="87">
        <v>14</v>
      </c>
      <c r="N10" s="87">
        <v>9</v>
      </c>
      <c r="O10" s="87">
        <v>6</v>
      </c>
      <c r="P10" s="87">
        <v>4</v>
      </c>
      <c r="Q10" s="87">
        <v>7</v>
      </c>
      <c r="R10" s="87">
        <v>5</v>
      </c>
      <c r="S10" s="87">
        <v>7</v>
      </c>
      <c r="T10" s="87">
        <v>6</v>
      </c>
      <c r="U10" s="87">
        <v>5</v>
      </c>
      <c r="V10" s="87">
        <v>3</v>
      </c>
      <c r="W10" s="87">
        <v>1</v>
      </c>
      <c r="X10" s="87">
        <v>0</v>
      </c>
      <c r="Y10" s="87">
        <v>3</v>
      </c>
      <c r="Z10" s="87">
        <v>2</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90">
        <v>0</v>
      </c>
      <c r="AQ10" s="61"/>
      <c r="AR10" s="52">
        <v>15</v>
      </c>
      <c r="AS10" s="153">
        <f t="shared" si="0"/>
        <v>420</v>
      </c>
    </row>
    <row r="11" spans="1:45" x14ac:dyDescent="0.25">
      <c r="B11" s="80">
        <f t="shared" si="1"/>
        <v>2012</v>
      </c>
      <c r="C11" s="86">
        <v>4</v>
      </c>
      <c r="D11" s="87">
        <v>10</v>
      </c>
      <c r="E11" s="87">
        <v>9</v>
      </c>
      <c r="F11" s="87">
        <v>14</v>
      </c>
      <c r="G11" s="87">
        <v>13</v>
      </c>
      <c r="H11" s="87">
        <v>31</v>
      </c>
      <c r="I11" s="87">
        <v>8</v>
      </c>
      <c r="J11" s="87">
        <v>20</v>
      </c>
      <c r="K11" s="87">
        <v>14</v>
      </c>
      <c r="L11" s="87">
        <v>7</v>
      </c>
      <c r="M11" s="87">
        <v>8</v>
      </c>
      <c r="N11" s="87">
        <v>13</v>
      </c>
      <c r="O11" s="87">
        <v>10</v>
      </c>
      <c r="P11" s="87">
        <v>3</v>
      </c>
      <c r="Q11" s="87">
        <v>3</v>
      </c>
      <c r="R11" s="87">
        <v>7</v>
      </c>
      <c r="S11" s="87">
        <v>10</v>
      </c>
      <c r="T11" s="87">
        <v>4</v>
      </c>
      <c r="U11" s="87">
        <v>1</v>
      </c>
      <c r="V11" s="87">
        <v>2</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90">
        <v>0</v>
      </c>
      <c r="AQ11" s="61"/>
      <c r="AR11" s="52">
        <v>43</v>
      </c>
      <c r="AS11" s="153">
        <f t="shared" si="0"/>
        <v>402</v>
      </c>
    </row>
    <row r="12" spans="1:45" x14ac:dyDescent="0.25">
      <c r="B12" s="80">
        <f t="shared" si="1"/>
        <v>2013</v>
      </c>
      <c r="C12" s="86">
        <v>5</v>
      </c>
      <c r="D12" s="87">
        <v>2</v>
      </c>
      <c r="E12" s="87">
        <v>6</v>
      </c>
      <c r="F12" s="87">
        <v>13</v>
      </c>
      <c r="G12" s="87">
        <v>21</v>
      </c>
      <c r="H12" s="87">
        <v>9</v>
      </c>
      <c r="I12" s="87">
        <v>9</v>
      </c>
      <c r="J12" s="87">
        <v>20</v>
      </c>
      <c r="K12" s="87">
        <v>14</v>
      </c>
      <c r="L12" s="87">
        <v>8</v>
      </c>
      <c r="M12" s="87">
        <v>9</v>
      </c>
      <c r="N12" s="87">
        <v>17</v>
      </c>
      <c r="O12" s="87">
        <v>12</v>
      </c>
      <c r="P12" s="87">
        <v>3</v>
      </c>
      <c r="Q12" s="87">
        <v>4</v>
      </c>
      <c r="R12" s="87">
        <v>2</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90">
        <v>0</v>
      </c>
      <c r="AQ12" s="61"/>
      <c r="AR12" s="52">
        <v>83</v>
      </c>
      <c r="AS12" s="153">
        <f t="shared" si="0"/>
        <v>368</v>
      </c>
    </row>
    <row r="13" spans="1:45" x14ac:dyDescent="0.25">
      <c r="B13" s="80">
        <f t="shared" si="1"/>
        <v>2014</v>
      </c>
      <c r="C13" s="86">
        <v>6</v>
      </c>
      <c r="D13" s="87">
        <v>4</v>
      </c>
      <c r="E13" s="87">
        <v>13</v>
      </c>
      <c r="F13" s="87">
        <v>11</v>
      </c>
      <c r="G13" s="87">
        <v>6</v>
      </c>
      <c r="H13" s="87">
        <v>18</v>
      </c>
      <c r="I13" s="87">
        <v>15</v>
      </c>
      <c r="J13" s="87">
        <v>21</v>
      </c>
      <c r="K13" s="87">
        <v>18</v>
      </c>
      <c r="L13" s="87">
        <v>14</v>
      </c>
      <c r="M13" s="87">
        <v>5</v>
      </c>
      <c r="N13" s="87">
        <v>7</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90">
        <v>0</v>
      </c>
      <c r="AQ13" s="61"/>
      <c r="AR13" s="52">
        <v>133</v>
      </c>
      <c r="AS13" s="153">
        <f t="shared" si="0"/>
        <v>390</v>
      </c>
    </row>
    <row r="14" spans="1:45" x14ac:dyDescent="0.25">
      <c r="B14" s="80">
        <f t="shared" si="1"/>
        <v>2015</v>
      </c>
      <c r="C14" s="86">
        <v>3</v>
      </c>
      <c r="D14" s="87">
        <v>2</v>
      </c>
      <c r="E14" s="87">
        <v>7</v>
      </c>
      <c r="F14" s="87">
        <v>11</v>
      </c>
      <c r="G14" s="87">
        <v>10</v>
      </c>
      <c r="H14" s="87">
        <v>9</v>
      </c>
      <c r="I14" s="87">
        <v>10</v>
      </c>
      <c r="J14" s="87">
        <v>22</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90">
        <v>0</v>
      </c>
      <c r="AQ14" s="61"/>
      <c r="AR14" s="52">
        <v>232</v>
      </c>
      <c r="AS14" s="153">
        <f t="shared" si="0"/>
        <v>355</v>
      </c>
    </row>
    <row r="15" spans="1:45" x14ac:dyDescent="0.25">
      <c r="B15" s="81">
        <f t="shared" si="1"/>
        <v>2016</v>
      </c>
      <c r="C15" s="91">
        <v>2</v>
      </c>
      <c r="D15" s="92">
        <v>6</v>
      </c>
      <c r="E15" s="92">
        <v>6</v>
      </c>
      <c r="F15" s="92">
        <v>10</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3">
        <v>0</v>
      </c>
      <c r="AI15" s="93">
        <v>0</v>
      </c>
      <c r="AJ15" s="93">
        <v>0</v>
      </c>
      <c r="AK15" s="93">
        <v>0</v>
      </c>
      <c r="AL15" s="93">
        <v>0</v>
      </c>
      <c r="AM15" s="93">
        <v>0</v>
      </c>
      <c r="AN15" s="93">
        <v>0</v>
      </c>
      <c r="AO15" s="93">
        <v>0</v>
      </c>
      <c r="AP15" s="94">
        <v>0</v>
      </c>
      <c r="AQ15" s="61"/>
      <c r="AR15" s="146">
        <v>245</v>
      </c>
      <c r="AS15" s="154">
        <f t="shared" si="0"/>
        <v>272</v>
      </c>
    </row>
    <row r="16" spans="1:45" x14ac:dyDescent="0.2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5" x14ac:dyDescent="0.25">
      <c r="B17" s="82" t="s">
        <v>12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145" t="s">
        <v>194</v>
      </c>
    </row>
    <row r="18" spans="1:45" x14ac:dyDescent="0.25">
      <c r="A18" s="83"/>
      <c r="B18" s="71" t="s">
        <v>121</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c r="AE18" s="148"/>
      <c r="AF18" s="148"/>
      <c r="AG18" s="148"/>
      <c r="AH18" s="148"/>
      <c r="AI18" s="148"/>
      <c r="AJ18" s="148"/>
      <c r="AK18" s="148"/>
      <c r="AL18" s="148"/>
      <c r="AM18" s="148"/>
      <c r="AN18" s="148"/>
      <c r="AO18" s="148"/>
      <c r="AP18" s="148"/>
      <c r="AQ18" s="148"/>
      <c r="AR18" s="61"/>
      <c r="AS18" s="83"/>
    </row>
    <row r="19" spans="1:45" x14ac:dyDescent="0.25">
      <c r="A19" s="83"/>
      <c r="B19" s="71" t="s">
        <v>109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48"/>
      <c r="AF19" s="148"/>
      <c r="AG19" s="148"/>
      <c r="AH19" s="148"/>
      <c r="AI19" s="148"/>
      <c r="AJ19" s="148"/>
      <c r="AK19" s="148"/>
      <c r="AL19" s="148"/>
      <c r="AM19" s="148"/>
      <c r="AN19" s="148"/>
      <c r="AO19" s="148"/>
      <c r="AP19" s="148"/>
      <c r="AQ19" s="148"/>
      <c r="AR19" s="61"/>
      <c r="AS19" s="83"/>
    </row>
    <row r="20" spans="1:45" x14ac:dyDescent="0.25">
      <c r="A20" s="83"/>
      <c r="B20" s="71" t="s">
        <v>110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148"/>
      <c r="AF20" s="148"/>
      <c r="AG20" s="148"/>
      <c r="AH20" s="148"/>
      <c r="AI20" s="148"/>
      <c r="AJ20" s="148"/>
      <c r="AK20" s="148"/>
      <c r="AL20" s="148"/>
      <c r="AM20" s="148"/>
      <c r="AN20" s="148"/>
      <c r="AO20" s="148"/>
      <c r="AP20" s="148"/>
      <c r="AQ20" s="148"/>
      <c r="AR20" s="61"/>
      <c r="AS20" s="83"/>
    </row>
    <row r="21" spans="1:45" x14ac:dyDescent="0.25">
      <c r="A21" s="83"/>
      <c r="B21" s="71" t="s">
        <v>111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1"/>
      <c r="AS21" s="83"/>
    </row>
    <row r="22" spans="1:45" x14ac:dyDescent="0.25">
      <c r="A22" s="83"/>
      <c r="B22" s="145" t="s">
        <v>194</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61"/>
      <c r="AS22" s="83"/>
    </row>
    <row r="23" spans="1:45" x14ac:dyDescent="0.2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5" x14ac:dyDescent="0.25">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5" x14ac:dyDescent="0.25">
      <c r="B25" s="73"/>
      <c r="C25" s="241" t="s">
        <v>122</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3"/>
      <c r="AQ25" s="61"/>
      <c r="AR25" s="61"/>
    </row>
    <row r="26" spans="1:45" x14ac:dyDescent="0.25">
      <c r="B26" s="74" t="s">
        <v>0</v>
      </c>
      <c r="C26" s="64" t="s">
        <v>69</v>
      </c>
      <c r="D26" s="150" t="s">
        <v>70</v>
      </c>
      <c r="E26" s="150" t="s">
        <v>71</v>
      </c>
      <c r="F26" s="150" t="s">
        <v>72</v>
      </c>
      <c r="G26" s="150" t="s">
        <v>73</v>
      </c>
      <c r="H26" s="150" t="s">
        <v>74</v>
      </c>
      <c r="I26" s="150" t="s">
        <v>75</v>
      </c>
      <c r="J26" s="150" t="s">
        <v>76</v>
      </c>
      <c r="K26" s="150" t="s">
        <v>77</v>
      </c>
      <c r="L26" s="150" t="s">
        <v>78</v>
      </c>
      <c r="M26" s="150" t="s">
        <v>79</v>
      </c>
      <c r="N26" s="150" t="s">
        <v>80</v>
      </c>
      <c r="O26" s="150" t="s">
        <v>81</v>
      </c>
      <c r="P26" s="150" t="s">
        <v>82</v>
      </c>
      <c r="Q26" s="150" t="s">
        <v>83</v>
      </c>
      <c r="R26" s="150" t="s">
        <v>84</v>
      </c>
      <c r="S26" s="150" t="s">
        <v>85</v>
      </c>
      <c r="T26" s="150" t="s">
        <v>86</v>
      </c>
      <c r="U26" s="150" t="s">
        <v>87</v>
      </c>
      <c r="V26" s="150" t="s">
        <v>88</v>
      </c>
      <c r="W26" s="150" t="s">
        <v>89</v>
      </c>
      <c r="X26" s="150" t="s">
        <v>90</v>
      </c>
      <c r="Y26" s="150" t="s">
        <v>91</v>
      </c>
      <c r="Z26" s="150" t="s">
        <v>92</v>
      </c>
      <c r="AA26" s="150" t="s">
        <v>93</v>
      </c>
      <c r="AB26" s="150" t="s">
        <v>94</v>
      </c>
      <c r="AC26" s="150" t="s">
        <v>95</v>
      </c>
      <c r="AD26" s="150" t="s">
        <v>96</v>
      </c>
      <c r="AE26" s="150" t="s">
        <v>97</v>
      </c>
      <c r="AF26" s="150" t="s">
        <v>98</v>
      </c>
      <c r="AG26" s="150" t="s">
        <v>99</v>
      </c>
      <c r="AH26" s="150" t="s">
        <v>100</v>
      </c>
      <c r="AI26" s="150" t="s">
        <v>101</v>
      </c>
      <c r="AJ26" s="150" t="s">
        <v>102</v>
      </c>
      <c r="AK26" s="150" t="s">
        <v>103</v>
      </c>
      <c r="AL26" s="150" t="s">
        <v>104</v>
      </c>
      <c r="AM26" s="150" t="s">
        <v>105</v>
      </c>
      <c r="AN26" s="150" t="s">
        <v>106</v>
      </c>
      <c r="AO26" s="150" t="s">
        <v>107</v>
      </c>
      <c r="AP26" s="151" t="s">
        <v>108</v>
      </c>
      <c r="AQ26" s="61"/>
      <c r="AR26" s="61"/>
    </row>
    <row r="27" spans="1:45" x14ac:dyDescent="0.25">
      <c r="B27" s="84">
        <f>B6</f>
        <v>2007</v>
      </c>
      <c r="C27" s="86">
        <v>0</v>
      </c>
      <c r="D27" s="87">
        <v>0</v>
      </c>
      <c r="E27" s="87">
        <v>0</v>
      </c>
      <c r="F27" s="87">
        <v>7</v>
      </c>
      <c r="G27" s="87">
        <v>1</v>
      </c>
      <c r="H27" s="87">
        <v>4</v>
      </c>
      <c r="I27" s="87">
        <v>3</v>
      </c>
      <c r="J27" s="87">
        <v>7</v>
      </c>
      <c r="K27" s="87">
        <v>6</v>
      </c>
      <c r="L27" s="87">
        <v>17</v>
      </c>
      <c r="M27" s="87">
        <v>16</v>
      </c>
      <c r="N27" s="87">
        <v>9</v>
      </c>
      <c r="O27" s="87">
        <v>7</v>
      </c>
      <c r="P27" s="87">
        <v>6</v>
      </c>
      <c r="Q27" s="87">
        <v>9</v>
      </c>
      <c r="R27" s="87">
        <v>7</v>
      </c>
      <c r="S27" s="87">
        <v>15</v>
      </c>
      <c r="T27" s="87">
        <v>8</v>
      </c>
      <c r="U27" s="87">
        <v>8</v>
      </c>
      <c r="V27" s="87">
        <v>5</v>
      </c>
      <c r="W27" s="87">
        <v>1</v>
      </c>
      <c r="X27" s="87">
        <v>2</v>
      </c>
      <c r="Y27" s="87">
        <v>0</v>
      </c>
      <c r="Z27" s="87">
        <v>6</v>
      </c>
      <c r="AA27" s="87">
        <v>0</v>
      </c>
      <c r="AB27" s="87">
        <v>5</v>
      </c>
      <c r="AC27" s="87">
        <v>0</v>
      </c>
      <c r="AD27" s="87">
        <v>0</v>
      </c>
      <c r="AE27" s="87">
        <v>1</v>
      </c>
      <c r="AF27" s="87">
        <v>0</v>
      </c>
      <c r="AG27" s="87">
        <v>0</v>
      </c>
      <c r="AH27" s="87">
        <v>0</v>
      </c>
      <c r="AI27" s="87">
        <v>0</v>
      </c>
      <c r="AJ27" s="87">
        <v>0</v>
      </c>
      <c r="AK27" s="87">
        <v>1</v>
      </c>
      <c r="AL27" s="87">
        <v>3</v>
      </c>
      <c r="AM27" s="87">
        <v>1</v>
      </c>
      <c r="AN27" s="87">
        <v>0</v>
      </c>
      <c r="AO27" s="87">
        <v>0</v>
      </c>
      <c r="AP27" s="88">
        <v>0</v>
      </c>
      <c r="AQ27" s="61"/>
      <c r="AR27" s="61"/>
    </row>
    <row r="28" spans="1:45" x14ac:dyDescent="0.25">
      <c r="B28" s="68">
        <f>B27+1</f>
        <v>2008</v>
      </c>
      <c r="C28" s="86">
        <v>0</v>
      </c>
      <c r="D28" s="87">
        <v>3</v>
      </c>
      <c r="E28" s="87">
        <v>3</v>
      </c>
      <c r="F28" s="87">
        <v>1</v>
      </c>
      <c r="G28" s="87">
        <v>2</v>
      </c>
      <c r="H28" s="87">
        <v>3</v>
      </c>
      <c r="I28" s="87">
        <v>6</v>
      </c>
      <c r="J28" s="87">
        <v>12</v>
      </c>
      <c r="K28" s="87">
        <v>11</v>
      </c>
      <c r="L28" s="87">
        <v>7</v>
      </c>
      <c r="M28" s="87">
        <v>8</v>
      </c>
      <c r="N28" s="87">
        <v>8</v>
      </c>
      <c r="O28" s="87">
        <v>21</v>
      </c>
      <c r="P28" s="87">
        <v>5</v>
      </c>
      <c r="Q28" s="87">
        <v>4</v>
      </c>
      <c r="R28" s="87">
        <v>7</v>
      </c>
      <c r="S28" s="87">
        <v>6</v>
      </c>
      <c r="T28" s="87">
        <v>4</v>
      </c>
      <c r="U28" s="87">
        <v>2</v>
      </c>
      <c r="V28" s="87">
        <v>2</v>
      </c>
      <c r="W28" s="87">
        <v>8</v>
      </c>
      <c r="X28" s="87">
        <v>4</v>
      </c>
      <c r="Y28" s="87">
        <v>1</v>
      </c>
      <c r="Z28" s="87">
        <v>5</v>
      </c>
      <c r="AA28" s="87">
        <v>0</v>
      </c>
      <c r="AB28" s="87">
        <v>0</v>
      </c>
      <c r="AC28" s="87">
        <v>1</v>
      </c>
      <c r="AD28" s="87">
        <v>3</v>
      </c>
      <c r="AE28" s="87">
        <v>3</v>
      </c>
      <c r="AF28" s="87">
        <v>0</v>
      </c>
      <c r="AG28" s="87">
        <v>0</v>
      </c>
      <c r="AH28" s="87">
        <v>3</v>
      </c>
      <c r="AI28" s="87">
        <v>1</v>
      </c>
      <c r="AJ28" s="87">
        <v>1</v>
      </c>
      <c r="AK28" s="87">
        <v>0</v>
      </c>
      <c r="AL28" s="87">
        <v>0</v>
      </c>
      <c r="AM28" s="89">
        <v>0</v>
      </c>
      <c r="AN28" s="89">
        <v>0</v>
      </c>
      <c r="AO28" s="89">
        <v>0</v>
      </c>
      <c r="AP28" s="90">
        <v>0</v>
      </c>
      <c r="AQ28" s="61"/>
      <c r="AR28" s="61"/>
    </row>
    <row r="29" spans="1:45" x14ac:dyDescent="0.25">
      <c r="B29" s="68">
        <f t="shared" ref="B29:B36" si="2">B28+1</f>
        <v>2009</v>
      </c>
      <c r="C29" s="86">
        <v>1</v>
      </c>
      <c r="D29" s="87">
        <v>0</v>
      </c>
      <c r="E29" s="87">
        <v>1</v>
      </c>
      <c r="F29" s="87">
        <v>2</v>
      </c>
      <c r="G29" s="87">
        <v>4</v>
      </c>
      <c r="H29" s="87">
        <v>7</v>
      </c>
      <c r="I29" s="87">
        <v>7</v>
      </c>
      <c r="J29" s="87">
        <v>12</v>
      </c>
      <c r="K29" s="87">
        <v>9</v>
      </c>
      <c r="L29" s="87">
        <v>12</v>
      </c>
      <c r="M29" s="87">
        <v>10</v>
      </c>
      <c r="N29" s="87">
        <v>10</v>
      </c>
      <c r="O29" s="87">
        <v>8</v>
      </c>
      <c r="P29" s="87">
        <v>9</v>
      </c>
      <c r="Q29" s="87">
        <v>5</v>
      </c>
      <c r="R29" s="87">
        <v>8</v>
      </c>
      <c r="S29" s="87">
        <v>5</v>
      </c>
      <c r="T29" s="87">
        <v>9</v>
      </c>
      <c r="U29" s="87">
        <v>4</v>
      </c>
      <c r="V29" s="87">
        <v>4</v>
      </c>
      <c r="W29" s="87">
        <v>1</v>
      </c>
      <c r="X29" s="87">
        <v>2</v>
      </c>
      <c r="Y29" s="87">
        <v>2</v>
      </c>
      <c r="Z29" s="87">
        <v>2</v>
      </c>
      <c r="AA29" s="87">
        <v>3</v>
      </c>
      <c r="AB29" s="87">
        <v>3</v>
      </c>
      <c r="AC29" s="87">
        <v>3</v>
      </c>
      <c r="AD29" s="87">
        <v>2</v>
      </c>
      <c r="AE29" s="87">
        <v>2</v>
      </c>
      <c r="AF29" s="87">
        <v>2</v>
      </c>
      <c r="AG29" s="87">
        <v>2</v>
      </c>
      <c r="AH29" s="87">
        <v>5</v>
      </c>
      <c r="AI29" s="89">
        <v>0</v>
      </c>
      <c r="AJ29" s="89">
        <v>0</v>
      </c>
      <c r="AK29" s="89">
        <v>0</v>
      </c>
      <c r="AL29" s="89">
        <v>0</v>
      </c>
      <c r="AM29" s="89">
        <v>0</v>
      </c>
      <c r="AN29" s="89">
        <v>0</v>
      </c>
      <c r="AO29" s="89">
        <v>0</v>
      </c>
      <c r="AP29" s="90">
        <v>0</v>
      </c>
      <c r="AQ29" s="61"/>
      <c r="AR29" s="61"/>
    </row>
    <row r="30" spans="1:45" x14ac:dyDescent="0.25">
      <c r="B30" s="68">
        <f t="shared" si="2"/>
        <v>2010</v>
      </c>
      <c r="C30" s="86">
        <v>0</v>
      </c>
      <c r="D30" s="87">
        <v>2</v>
      </c>
      <c r="E30" s="87">
        <v>0</v>
      </c>
      <c r="F30" s="87">
        <v>6</v>
      </c>
      <c r="G30" s="87">
        <v>3</v>
      </c>
      <c r="H30" s="87">
        <v>9</v>
      </c>
      <c r="I30" s="87">
        <v>10</v>
      </c>
      <c r="J30" s="87">
        <v>17</v>
      </c>
      <c r="K30" s="87">
        <v>5</v>
      </c>
      <c r="L30" s="87">
        <v>12</v>
      </c>
      <c r="M30" s="87">
        <v>11</v>
      </c>
      <c r="N30" s="87">
        <v>14</v>
      </c>
      <c r="O30" s="87">
        <v>9</v>
      </c>
      <c r="P30" s="87">
        <v>8</v>
      </c>
      <c r="Q30" s="87">
        <v>6</v>
      </c>
      <c r="R30" s="87">
        <v>8</v>
      </c>
      <c r="S30" s="87">
        <v>11</v>
      </c>
      <c r="T30" s="87">
        <v>3</v>
      </c>
      <c r="U30" s="87">
        <v>2</v>
      </c>
      <c r="V30" s="87">
        <v>6</v>
      </c>
      <c r="W30" s="87">
        <v>10</v>
      </c>
      <c r="X30" s="87">
        <v>6</v>
      </c>
      <c r="Y30" s="87">
        <v>5</v>
      </c>
      <c r="Z30" s="87">
        <v>4</v>
      </c>
      <c r="AA30" s="87">
        <v>4</v>
      </c>
      <c r="AB30" s="87">
        <v>5</v>
      </c>
      <c r="AC30" s="87">
        <v>2</v>
      </c>
      <c r="AD30" s="87">
        <v>4</v>
      </c>
      <c r="AE30" s="89">
        <v>0</v>
      </c>
      <c r="AF30" s="89">
        <v>0</v>
      </c>
      <c r="AG30" s="89">
        <v>0</v>
      </c>
      <c r="AH30" s="89">
        <v>0</v>
      </c>
      <c r="AI30" s="89">
        <v>0</v>
      </c>
      <c r="AJ30" s="89">
        <v>0</v>
      </c>
      <c r="AK30" s="89">
        <v>0</v>
      </c>
      <c r="AL30" s="89">
        <v>0</v>
      </c>
      <c r="AM30" s="89">
        <v>0</v>
      </c>
      <c r="AN30" s="89">
        <v>0</v>
      </c>
      <c r="AO30" s="89">
        <v>0</v>
      </c>
      <c r="AP30" s="90">
        <v>0</v>
      </c>
      <c r="AQ30" s="61"/>
      <c r="AR30" s="61"/>
    </row>
    <row r="31" spans="1:45" x14ac:dyDescent="0.25">
      <c r="B31" s="68">
        <f t="shared" si="2"/>
        <v>2011</v>
      </c>
      <c r="C31" s="86">
        <v>1</v>
      </c>
      <c r="D31" s="87">
        <v>0</v>
      </c>
      <c r="E31" s="87">
        <v>5</v>
      </c>
      <c r="F31" s="87">
        <v>6</v>
      </c>
      <c r="G31" s="87">
        <v>16</v>
      </c>
      <c r="H31" s="87">
        <v>13</v>
      </c>
      <c r="I31" s="87">
        <v>17</v>
      </c>
      <c r="J31" s="87">
        <v>8</v>
      </c>
      <c r="K31" s="87">
        <v>15</v>
      </c>
      <c r="L31" s="87">
        <v>9</v>
      </c>
      <c r="M31" s="87">
        <v>11</v>
      </c>
      <c r="N31" s="87">
        <v>15</v>
      </c>
      <c r="O31" s="87">
        <v>6</v>
      </c>
      <c r="P31" s="87">
        <v>24</v>
      </c>
      <c r="Q31" s="87">
        <v>11</v>
      </c>
      <c r="R31" s="87">
        <v>13</v>
      </c>
      <c r="S31" s="87">
        <v>9</v>
      </c>
      <c r="T31" s="87">
        <v>6</v>
      </c>
      <c r="U31" s="87">
        <v>10</v>
      </c>
      <c r="V31" s="87">
        <v>14</v>
      </c>
      <c r="W31" s="87">
        <v>11</v>
      </c>
      <c r="X31" s="87">
        <v>7</v>
      </c>
      <c r="Y31" s="87">
        <v>2</v>
      </c>
      <c r="Z31" s="87">
        <v>3</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90">
        <v>0</v>
      </c>
      <c r="AQ31" s="61"/>
      <c r="AR31" s="61"/>
    </row>
    <row r="32" spans="1:45" x14ac:dyDescent="0.25">
      <c r="B32" s="68">
        <f t="shared" si="2"/>
        <v>2012</v>
      </c>
      <c r="C32" s="86">
        <v>0</v>
      </c>
      <c r="D32" s="87">
        <v>0</v>
      </c>
      <c r="E32" s="87">
        <v>0</v>
      </c>
      <c r="F32" s="87">
        <v>4</v>
      </c>
      <c r="G32" s="87">
        <v>11</v>
      </c>
      <c r="H32" s="87">
        <v>8</v>
      </c>
      <c r="I32" s="87">
        <v>12</v>
      </c>
      <c r="J32" s="87">
        <v>9</v>
      </c>
      <c r="K32" s="87">
        <v>2</v>
      </c>
      <c r="L32" s="87">
        <v>9</v>
      </c>
      <c r="M32" s="87">
        <v>12</v>
      </c>
      <c r="N32" s="87">
        <v>13</v>
      </c>
      <c r="O32" s="87">
        <v>18</v>
      </c>
      <c r="P32" s="87">
        <v>10</v>
      </c>
      <c r="Q32" s="87">
        <v>11</v>
      </c>
      <c r="R32" s="87">
        <v>14</v>
      </c>
      <c r="S32" s="87">
        <v>15</v>
      </c>
      <c r="T32" s="87">
        <v>9</v>
      </c>
      <c r="U32" s="87">
        <v>4</v>
      </c>
      <c r="V32" s="87">
        <v>7</v>
      </c>
      <c r="W32" s="89">
        <v>0</v>
      </c>
      <c r="X32" s="89">
        <v>0</v>
      </c>
      <c r="Y32" s="89">
        <v>0</v>
      </c>
      <c r="Z32" s="89">
        <v>0</v>
      </c>
      <c r="AA32" s="89">
        <v>0</v>
      </c>
      <c r="AB32" s="89">
        <v>0</v>
      </c>
      <c r="AC32" s="89">
        <v>0</v>
      </c>
      <c r="AD32" s="89">
        <v>0</v>
      </c>
      <c r="AE32" s="89">
        <v>0</v>
      </c>
      <c r="AF32" s="89">
        <v>0</v>
      </c>
      <c r="AG32" s="89">
        <v>0</v>
      </c>
      <c r="AH32" s="89">
        <v>0</v>
      </c>
      <c r="AI32" s="89">
        <v>0</v>
      </c>
      <c r="AJ32" s="89">
        <v>0</v>
      </c>
      <c r="AK32" s="89">
        <v>0</v>
      </c>
      <c r="AL32" s="89">
        <v>0</v>
      </c>
      <c r="AM32" s="89">
        <v>0</v>
      </c>
      <c r="AN32" s="89">
        <v>0</v>
      </c>
      <c r="AO32" s="89">
        <v>0</v>
      </c>
      <c r="AP32" s="90">
        <v>0</v>
      </c>
      <c r="AQ32" s="61"/>
      <c r="AR32" s="61"/>
    </row>
    <row r="33" spans="1:45" x14ac:dyDescent="0.25">
      <c r="B33" s="68">
        <f t="shared" si="2"/>
        <v>2013</v>
      </c>
      <c r="C33" s="86">
        <v>1</v>
      </c>
      <c r="D33" s="87">
        <v>2</v>
      </c>
      <c r="E33" s="87">
        <v>4</v>
      </c>
      <c r="F33" s="87">
        <v>1</v>
      </c>
      <c r="G33" s="87">
        <v>4</v>
      </c>
      <c r="H33" s="87">
        <v>10</v>
      </c>
      <c r="I33" s="87">
        <v>11</v>
      </c>
      <c r="J33" s="87">
        <v>6</v>
      </c>
      <c r="K33" s="87">
        <v>7</v>
      </c>
      <c r="L33" s="87">
        <v>7</v>
      </c>
      <c r="M33" s="87">
        <v>16</v>
      </c>
      <c r="N33" s="87">
        <v>8</v>
      </c>
      <c r="O33" s="87">
        <v>11</v>
      </c>
      <c r="P33" s="87">
        <v>17</v>
      </c>
      <c r="Q33" s="87">
        <v>16</v>
      </c>
      <c r="R33" s="87">
        <v>10</v>
      </c>
      <c r="S33" s="89">
        <v>0</v>
      </c>
      <c r="T33" s="89">
        <v>0</v>
      </c>
      <c r="U33" s="89">
        <v>0</v>
      </c>
      <c r="V33" s="89">
        <v>0</v>
      </c>
      <c r="W33" s="89">
        <v>0</v>
      </c>
      <c r="X33" s="89">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90">
        <v>0</v>
      </c>
      <c r="AQ33" s="61"/>
      <c r="AR33" s="61"/>
    </row>
    <row r="34" spans="1:45" x14ac:dyDescent="0.25">
      <c r="B34" s="68">
        <f t="shared" si="2"/>
        <v>2014</v>
      </c>
      <c r="C34" s="86">
        <v>0</v>
      </c>
      <c r="D34" s="87">
        <v>2</v>
      </c>
      <c r="E34" s="87">
        <v>1</v>
      </c>
      <c r="F34" s="87">
        <v>5</v>
      </c>
      <c r="G34" s="87">
        <v>6</v>
      </c>
      <c r="H34" s="87">
        <v>10</v>
      </c>
      <c r="I34" s="87">
        <v>12</v>
      </c>
      <c r="J34" s="87">
        <v>20</v>
      </c>
      <c r="K34" s="87">
        <v>22</v>
      </c>
      <c r="L34" s="87">
        <v>14</v>
      </c>
      <c r="M34" s="87">
        <v>13</v>
      </c>
      <c r="N34" s="87">
        <v>14</v>
      </c>
      <c r="O34" s="89">
        <v>0</v>
      </c>
      <c r="P34" s="89">
        <v>0</v>
      </c>
      <c r="Q34" s="89">
        <v>0</v>
      </c>
      <c r="R34" s="89">
        <v>0</v>
      </c>
      <c r="S34" s="89">
        <v>0</v>
      </c>
      <c r="T34" s="89">
        <v>0</v>
      </c>
      <c r="U34" s="89">
        <v>0</v>
      </c>
      <c r="V34" s="89">
        <v>0</v>
      </c>
      <c r="W34" s="89">
        <v>0</v>
      </c>
      <c r="X34" s="89">
        <v>0</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90">
        <v>0</v>
      </c>
      <c r="AQ34" s="61"/>
      <c r="AR34" s="61"/>
    </row>
    <row r="35" spans="1:45" x14ac:dyDescent="0.25">
      <c r="B35" s="68">
        <f t="shared" si="2"/>
        <v>2015</v>
      </c>
      <c r="C35" s="86">
        <v>0</v>
      </c>
      <c r="D35" s="87">
        <v>1</v>
      </c>
      <c r="E35" s="87">
        <v>3</v>
      </c>
      <c r="F35" s="87">
        <v>7</v>
      </c>
      <c r="G35" s="87">
        <v>5</v>
      </c>
      <c r="H35" s="87">
        <v>11</v>
      </c>
      <c r="I35" s="87">
        <v>9</v>
      </c>
      <c r="J35" s="87">
        <v>13</v>
      </c>
      <c r="K35" s="89">
        <v>0</v>
      </c>
      <c r="L35" s="89">
        <v>0</v>
      </c>
      <c r="M35" s="89">
        <v>0</v>
      </c>
      <c r="N35" s="89">
        <v>0</v>
      </c>
      <c r="O35" s="89">
        <v>0</v>
      </c>
      <c r="P35" s="89">
        <v>0</v>
      </c>
      <c r="Q35" s="89">
        <v>0</v>
      </c>
      <c r="R35" s="89">
        <v>0</v>
      </c>
      <c r="S35" s="89">
        <v>0</v>
      </c>
      <c r="T35" s="89">
        <v>0</v>
      </c>
      <c r="U35" s="89">
        <v>0</v>
      </c>
      <c r="V35" s="89">
        <v>0</v>
      </c>
      <c r="W35" s="89">
        <v>0</v>
      </c>
      <c r="X35" s="89">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90">
        <v>0</v>
      </c>
      <c r="AQ35" s="61"/>
      <c r="AR35" s="61"/>
    </row>
    <row r="36" spans="1:45" x14ac:dyDescent="0.25">
      <c r="B36" s="69">
        <f t="shared" si="2"/>
        <v>2016</v>
      </c>
      <c r="C36" s="91">
        <v>0</v>
      </c>
      <c r="D36" s="92">
        <v>0</v>
      </c>
      <c r="E36" s="92">
        <v>3</v>
      </c>
      <c r="F36" s="92">
        <v>0</v>
      </c>
      <c r="G36" s="93">
        <v>0</v>
      </c>
      <c r="H36" s="93">
        <v>0</v>
      </c>
      <c r="I36" s="93">
        <v>0</v>
      </c>
      <c r="J36" s="93">
        <v>0</v>
      </c>
      <c r="K36" s="93">
        <v>0</v>
      </c>
      <c r="L36" s="93">
        <v>0</v>
      </c>
      <c r="M36" s="93">
        <v>0</v>
      </c>
      <c r="N36" s="93">
        <v>0</v>
      </c>
      <c r="O36" s="93">
        <v>0</v>
      </c>
      <c r="P36" s="93">
        <v>0</v>
      </c>
      <c r="Q36" s="93">
        <v>0</v>
      </c>
      <c r="R36" s="93">
        <v>0</v>
      </c>
      <c r="S36" s="93">
        <v>0</v>
      </c>
      <c r="T36" s="93">
        <v>0</v>
      </c>
      <c r="U36" s="93">
        <v>0</v>
      </c>
      <c r="V36" s="93">
        <v>0</v>
      </c>
      <c r="W36" s="93">
        <v>0</v>
      </c>
      <c r="X36" s="93">
        <v>0</v>
      </c>
      <c r="Y36" s="93">
        <v>0</v>
      </c>
      <c r="Z36" s="93">
        <v>0</v>
      </c>
      <c r="AA36" s="93">
        <v>0</v>
      </c>
      <c r="AB36" s="93">
        <v>0</v>
      </c>
      <c r="AC36" s="93">
        <v>0</v>
      </c>
      <c r="AD36" s="93">
        <v>0</v>
      </c>
      <c r="AE36" s="93">
        <v>0</v>
      </c>
      <c r="AF36" s="93">
        <v>0</v>
      </c>
      <c r="AG36" s="93">
        <v>0</v>
      </c>
      <c r="AH36" s="93">
        <v>0</v>
      </c>
      <c r="AI36" s="93">
        <v>0</v>
      </c>
      <c r="AJ36" s="93">
        <v>0</v>
      </c>
      <c r="AK36" s="93">
        <v>0</v>
      </c>
      <c r="AL36" s="93">
        <v>0</v>
      </c>
      <c r="AM36" s="93">
        <v>0</v>
      </c>
      <c r="AN36" s="93">
        <v>0</v>
      </c>
      <c r="AO36" s="93">
        <v>0</v>
      </c>
      <c r="AP36" s="94">
        <v>0</v>
      </c>
      <c r="AQ36" s="61"/>
      <c r="AR36" s="61"/>
    </row>
    <row r="37" spans="1:45" x14ac:dyDescent="0.25">
      <c r="AR37" s="75"/>
    </row>
    <row r="38" spans="1:45" x14ac:dyDescent="0.25">
      <c r="B38" s="82" t="s">
        <v>12</v>
      </c>
      <c r="AR38" s="75"/>
    </row>
    <row r="39" spans="1:45" x14ac:dyDescent="0.25">
      <c r="B39" s="71" t="s">
        <v>121</v>
      </c>
      <c r="AR39" s="75"/>
    </row>
    <row r="40" spans="1:45" x14ac:dyDescent="0.25">
      <c r="B40" s="71" t="s">
        <v>113</v>
      </c>
      <c r="AR40" s="75"/>
    </row>
    <row r="41" spans="1:45" x14ac:dyDescent="0.25">
      <c r="B41" s="71" t="s">
        <v>110</v>
      </c>
      <c r="AR41" s="75"/>
    </row>
    <row r="42" spans="1:45" x14ac:dyDescent="0.25">
      <c r="B42" s="71" t="s">
        <v>111</v>
      </c>
      <c r="AR42" s="75"/>
    </row>
    <row r="43" spans="1:45" x14ac:dyDescent="0.25">
      <c r="A43" s="83"/>
      <c r="B43" s="145" t="s">
        <v>194</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75"/>
      <c r="AS43" s="83"/>
    </row>
    <row r="44" spans="1:45" x14ac:dyDescent="0.25">
      <c r="AR44" s="75"/>
    </row>
    <row r="45" spans="1:45" x14ac:dyDescent="0.25">
      <c r="AR45" s="75"/>
    </row>
    <row r="46" spans="1:45" x14ac:dyDescent="0.25">
      <c r="B46" s="73"/>
      <c r="C46" s="238" t="s">
        <v>123</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R46" s="75"/>
    </row>
    <row r="47" spans="1:45" x14ac:dyDescent="0.25">
      <c r="B47" s="74" t="s">
        <v>0</v>
      </c>
      <c r="C47" s="74" t="s">
        <v>69</v>
      </c>
      <c r="D47" s="63" t="s">
        <v>70</v>
      </c>
      <c r="E47" s="63" t="s">
        <v>71</v>
      </c>
      <c r="F47" s="63" t="s">
        <v>72</v>
      </c>
      <c r="G47" s="63" t="s">
        <v>73</v>
      </c>
      <c r="H47" s="63" t="s">
        <v>74</v>
      </c>
      <c r="I47" s="63" t="s">
        <v>75</v>
      </c>
      <c r="J47" s="63" t="s">
        <v>76</v>
      </c>
      <c r="K47" s="63" t="s">
        <v>77</v>
      </c>
      <c r="L47" s="63" t="s">
        <v>78</v>
      </c>
      <c r="M47" s="63" t="s">
        <v>79</v>
      </c>
      <c r="N47" s="63" t="s">
        <v>80</v>
      </c>
      <c r="O47" s="63" t="s">
        <v>81</v>
      </c>
      <c r="P47" s="63" t="s">
        <v>82</v>
      </c>
      <c r="Q47" s="63" t="s">
        <v>83</v>
      </c>
      <c r="R47" s="63" t="s">
        <v>84</v>
      </c>
      <c r="S47" s="63" t="s">
        <v>85</v>
      </c>
      <c r="T47" s="63" t="s">
        <v>86</v>
      </c>
      <c r="U47" s="63" t="s">
        <v>87</v>
      </c>
      <c r="V47" s="63" t="s">
        <v>88</v>
      </c>
      <c r="W47" s="63" t="s">
        <v>89</v>
      </c>
      <c r="X47" s="63" t="s">
        <v>90</v>
      </c>
      <c r="Y47" s="63" t="s">
        <v>91</v>
      </c>
      <c r="Z47" s="63" t="s">
        <v>92</v>
      </c>
      <c r="AA47" s="63" t="s">
        <v>93</v>
      </c>
      <c r="AB47" s="63" t="s">
        <v>94</v>
      </c>
      <c r="AC47" s="63" t="s">
        <v>95</v>
      </c>
      <c r="AD47" s="63" t="s">
        <v>96</v>
      </c>
      <c r="AE47" s="63" t="s">
        <v>97</v>
      </c>
      <c r="AF47" s="63" t="s">
        <v>98</v>
      </c>
      <c r="AG47" s="63" t="s">
        <v>99</v>
      </c>
      <c r="AH47" s="63" t="s">
        <v>100</v>
      </c>
      <c r="AI47" s="63" t="s">
        <v>101</v>
      </c>
      <c r="AJ47" s="63" t="s">
        <v>102</v>
      </c>
      <c r="AK47" s="63" t="s">
        <v>103</v>
      </c>
      <c r="AL47" s="63" t="s">
        <v>104</v>
      </c>
      <c r="AM47" s="63" t="s">
        <v>105</v>
      </c>
      <c r="AN47" s="63" t="s">
        <v>106</v>
      </c>
      <c r="AO47" s="63" t="s">
        <v>107</v>
      </c>
      <c r="AP47" s="65" t="s">
        <v>108</v>
      </c>
    </row>
    <row r="48" spans="1:45" x14ac:dyDescent="0.25">
      <c r="B48" s="84">
        <f>B27</f>
        <v>2007</v>
      </c>
      <c r="C48" s="86">
        <f>C6+C27</f>
        <v>0</v>
      </c>
      <c r="D48" s="87">
        <f t="shared" ref="D48:AP48" si="3">D6+D27</f>
        <v>2</v>
      </c>
      <c r="E48" s="87">
        <f t="shared" si="3"/>
        <v>6</v>
      </c>
      <c r="F48" s="87">
        <f t="shared" si="3"/>
        <v>17</v>
      </c>
      <c r="G48" s="87">
        <f t="shared" si="3"/>
        <v>12</v>
      </c>
      <c r="H48" s="87">
        <f t="shared" si="3"/>
        <v>18</v>
      </c>
      <c r="I48" s="87">
        <f t="shared" si="3"/>
        <v>3</v>
      </c>
      <c r="J48" s="87">
        <f t="shared" si="3"/>
        <v>19</v>
      </c>
      <c r="K48" s="87">
        <f t="shared" si="3"/>
        <v>12</v>
      </c>
      <c r="L48" s="87">
        <f t="shared" si="3"/>
        <v>20</v>
      </c>
      <c r="M48" s="87">
        <f t="shared" si="3"/>
        <v>19</v>
      </c>
      <c r="N48" s="87">
        <f t="shared" si="3"/>
        <v>16</v>
      </c>
      <c r="O48" s="87">
        <f t="shared" si="3"/>
        <v>9</v>
      </c>
      <c r="P48" s="87">
        <f t="shared" si="3"/>
        <v>11</v>
      </c>
      <c r="Q48" s="87">
        <f t="shared" si="3"/>
        <v>10</v>
      </c>
      <c r="R48" s="87">
        <f t="shared" si="3"/>
        <v>9</v>
      </c>
      <c r="S48" s="87">
        <f t="shared" si="3"/>
        <v>15</v>
      </c>
      <c r="T48" s="87">
        <f t="shared" si="3"/>
        <v>9</v>
      </c>
      <c r="U48" s="87">
        <f t="shared" si="3"/>
        <v>8</v>
      </c>
      <c r="V48" s="87">
        <f t="shared" si="3"/>
        <v>5</v>
      </c>
      <c r="W48" s="87">
        <f t="shared" si="3"/>
        <v>1</v>
      </c>
      <c r="X48" s="87">
        <f t="shared" si="3"/>
        <v>4</v>
      </c>
      <c r="Y48" s="87">
        <f t="shared" si="3"/>
        <v>0</v>
      </c>
      <c r="Z48" s="87">
        <f t="shared" si="3"/>
        <v>6</v>
      </c>
      <c r="AA48" s="87">
        <f t="shared" si="3"/>
        <v>0</v>
      </c>
      <c r="AB48" s="87">
        <f t="shared" si="3"/>
        <v>6</v>
      </c>
      <c r="AC48" s="87">
        <f t="shared" si="3"/>
        <v>0</v>
      </c>
      <c r="AD48" s="87">
        <f t="shared" si="3"/>
        <v>0</v>
      </c>
      <c r="AE48" s="87">
        <f t="shared" si="3"/>
        <v>1</v>
      </c>
      <c r="AF48" s="87">
        <f t="shared" si="3"/>
        <v>0</v>
      </c>
      <c r="AG48" s="87">
        <f t="shared" si="3"/>
        <v>0</v>
      </c>
      <c r="AH48" s="87">
        <f t="shared" si="3"/>
        <v>0</v>
      </c>
      <c r="AI48" s="87">
        <f t="shared" si="3"/>
        <v>0</v>
      </c>
      <c r="AJ48" s="87">
        <f t="shared" si="3"/>
        <v>0</v>
      </c>
      <c r="AK48" s="87">
        <f t="shared" si="3"/>
        <v>1</v>
      </c>
      <c r="AL48" s="87">
        <f t="shared" si="3"/>
        <v>3</v>
      </c>
      <c r="AM48" s="87">
        <f t="shared" si="3"/>
        <v>1</v>
      </c>
      <c r="AN48" s="87">
        <f t="shared" si="3"/>
        <v>0</v>
      </c>
      <c r="AO48" s="87">
        <f t="shared" si="3"/>
        <v>0</v>
      </c>
      <c r="AP48" s="88">
        <f t="shared" si="3"/>
        <v>0</v>
      </c>
    </row>
    <row r="49" spans="2:44" x14ac:dyDescent="0.25">
      <c r="B49" s="68">
        <f>B48+1</f>
        <v>2008</v>
      </c>
      <c r="C49" s="86">
        <f t="shared" ref="C49:AL57" si="4">C7+C28</f>
        <v>0</v>
      </c>
      <c r="D49" s="87">
        <f t="shared" si="4"/>
        <v>12</v>
      </c>
      <c r="E49" s="87">
        <f t="shared" si="4"/>
        <v>12</v>
      </c>
      <c r="F49" s="87">
        <f t="shared" si="4"/>
        <v>13</v>
      </c>
      <c r="G49" s="87">
        <f t="shared" si="4"/>
        <v>12</v>
      </c>
      <c r="H49" s="87">
        <f t="shared" si="4"/>
        <v>14</v>
      </c>
      <c r="I49" s="87">
        <f t="shared" si="4"/>
        <v>21</v>
      </c>
      <c r="J49" s="87">
        <f t="shared" si="4"/>
        <v>25</v>
      </c>
      <c r="K49" s="87">
        <f t="shared" si="4"/>
        <v>17</v>
      </c>
      <c r="L49" s="87">
        <f t="shared" si="4"/>
        <v>11</v>
      </c>
      <c r="M49" s="87">
        <f t="shared" si="4"/>
        <v>10</v>
      </c>
      <c r="N49" s="87">
        <f t="shared" si="4"/>
        <v>13</v>
      </c>
      <c r="O49" s="87">
        <f t="shared" si="4"/>
        <v>23</v>
      </c>
      <c r="P49" s="87">
        <f t="shared" si="4"/>
        <v>8</v>
      </c>
      <c r="Q49" s="87">
        <f t="shared" si="4"/>
        <v>13</v>
      </c>
      <c r="R49" s="87">
        <f t="shared" si="4"/>
        <v>10</v>
      </c>
      <c r="S49" s="87">
        <f t="shared" si="4"/>
        <v>6</v>
      </c>
      <c r="T49" s="87">
        <f t="shared" si="4"/>
        <v>9</v>
      </c>
      <c r="U49" s="87">
        <f t="shared" si="4"/>
        <v>2</v>
      </c>
      <c r="V49" s="87">
        <f t="shared" si="4"/>
        <v>4</v>
      </c>
      <c r="W49" s="87">
        <f t="shared" si="4"/>
        <v>9</v>
      </c>
      <c r="X49" s="87">
        <f t="shared" si="4"/>
        <v>4</v>
      </c>
      <c r="Y49" s="87">
        <f t="shared" si="4"/>
        <v>1</v>
      </c>
      <c r="Z49" s="87">
        <f t="shared" si="4"/>
        <v>5</v>
      </c>
      <c r="AA49" s="87">
        <f t="shared" si="4"/>
        <v>0</v>
      </c>
      <c r="AB49" s="87">
        <f t="shared" si="4"/>
        <v>0</v>
      </c>
      <c r="AC49" s="87">
        <f t="shared" si="4"/>
        <v>1</v>
      </c>
      <c r="AD49" s="87">
        <f t="shared" si="4"/>
        <v>3</v>
      </c>
      <c r="AE49" s="87">
        <f t="shared" si="4"/>
        <v>3</v>
      </c>
      <c r="AF49" s="87">
        <f t="shared" si="4"/>
        <v>0</v>
      </c>
      <c r="AG49" s="87">
        <f t="shared" si="4"/>
        <v>0</v>
      </c>
      <c r="AH49" s="87">
        <f t="shared" si="4"/>
        <v>3</v>
      </c>
      <c r="AI49" s="87">
        <f t="shared" si="4"/>
        <v>1</v>
      </c>
      <c r="AJ49" s="87">
        <f t="shared" si="4"/>
        <v>1</v>
      </c>
      <c r="AK49" s="87">
        <f t="shared" si="4"/>
        <v>0</v>
      </c>
      <c r="AL49" s="87">
        <f t="shared" si="4"/>
        <v>0</v>
      </c>
      <c r="AM49" s="89"/>
      <c r="AN49" s="89"/>
      <c r="AO49" s="89"/>
      <c r="AP49" s="90"/>
    </row>
    <row r="50" spans="2:44" x14ac:dyDescent="0.25">
      <c r="B50" s="68">
        <f t="shared" ref="B50:B57" si="5">B49+1</f>
        <v>2009</v>
      </c>
      <c r="C50" s="86">
        <f t="shared" si="4"/>
        <v>4</v>
      </c>
      <c r="D50" s="87">
        <f t="shared" si="4"/>
        <v>11</v>
      </c>
      <c r="E50" s="87">
        <f t="shared" si="4"/>
        <v>8</v>
      </c>
      <c r="F50" s="87">
        <f t="shared" si="4"/>
        <v>12</v>
      </c>
      <c r="G50" s="87">
        <f t="shared" si="4"/>
        <v>11</v>
      </c>
      <c r="H50" s="87">
        <f t="shared" si="4"/>
        <v>22</v>
      </c>
      <c r="I50" s="87">
        <f t="shared" si="4"/>
        <v>15</v>
      </c>
      <c r="J50" s="87">
        <f t="shared" si="4"/>
        <v>20</v>
      </c>
      <c r="K50" s="87">
        <f t="shared" si="4"/>
        <v>12</v>
      </c>
      <c r="L50" s="87">
        <f t="shared" si="4"/>
        <v>28</v>
      </c>
      <c r="M50" s="87">
        <f t="shared" si="4"/>
        <v>15</v>
      </c>
      <c r="N50" s="87">
        <f t="shared" si="4"/>
        <v>14</v>
      </c>
      <c r="O50" s="87">
        <f t="shared" si="4"/>
        <v>11</v>
      </c>
      <c r="P50" s="87">
        <f t="shared" si="4"/>
        <v>10</v>
      </c>
      <c r="Q50" s="87">
        <f t="shared" si="4"/>
        <v>7</v>
      </c>
      <c r="R50" s="87">
        <f t="shared" si="4"/>
        <v>8</v>
      </c>
      <c r="S50" s="87">
        <f t="shared" si="4"/>
        <v>7</v>
      </c>
      <c r="T50" s="87">
        <f t="shared" si="4"/>
        <v>9</v>
      </c>
      <c r="U50" s="87">
        <f t="shared" si="4"/>
        <v>5</v>
      </c>
      <c r="V50" s="87">
        <f t="shared" si="4"/>
        <v>4</v>
      </c>
      <c r="W50" s="87">
        <f t="shared" si="4"/>
        <v>2</v>
      </c>
      <c r="X50" s="87">
        <f t="shared" si="4"/>
        <v>2</v>
      </c>
      <c r="Y50" s="87">
        <f t="shared" si="4"/>
        <v>2</v>
      </c>
      <c r="Z50" s="87">
        <f t="shared" si="4"/>
        <v>2</v>
      </c>
      <c r="AA50" s="87">
        <f t="shared" si="4"/>
        <v>3</v>
      </c>
      <c r="AB50" s="87">
        <f t="shared" si="4"/>
        <v>3</v>
      </c>
      <c r="AC50" s="87">
        <f t="shared" si="4"/>
        <v>4</v>
      </c>
      <c r="AD50" s="87">
        <f t="shared" si="4"/>
        <v>2</v>
      </c>
      <c r="AE50" s="87">
        <f t="shared" si="4"/>
        <v>2</v>
      </c>
      <c r="AF50" s="87">
        <f t="shared" si="4"/>
        <v>2</v>
      </c>
      <c r="AG50" s="87">
        <f t="shared" si="4"/>
        <v>2</v>
      </c>
      <c r="AH50" s="87">
        <f t="shared" si="4"/>
        <v>5</v>
      </c>
      <c r="AI50" s="89"/>
      <c r="AJ50" s="89"/>
      <c r="AK50" s="89"/>
      <c r="AL50" s="89"/>
      <c r="AM50" s="89"/>
      <c r="AN50" s="89"/>
      <c r="AO50" s="89"/>
      <c r="AP50" s="90"/>
    </row>
    <row r="51" spans="2:44" x14ac:dyDescent="0.25">
      <c r="B51" s="68">
        <f t="shared" si="5"/>
        <v>2010</v>
      </c>
      <c r="C51" s="86">
        <f t="shared" si="4"/>
        <v>3</v>
      </c>
      <c r="D51" s="87">
        <f t="shared" si="4"/>
        <v>7</v>
      </c>
      <c r="E51" s="87">
        <f t="shared" si="4"/>
        <v>9</v>
      </c>
      <c r="F51" s="87">
        <f t="shared" si="4"/>
        <v>14</v>
      </c>
      <c r="G51" s="87">
        <f t="shared" si="4"/>
        <v>15</v>
      </c>
      <c r="H51" s="87">
        <f t="shared" si="4"/>
        <v>17</v>
      </c>
      <c r="I51" s="87">
        <f t="shared" si="4"/>
        <v>14</v>
      </c>
      <c r="J51" s="87">
        <f t="shared" si="4"/>
        <v>30</v>
      </c>
      <c r="K51" s="87">
        <f t="shared" si="4"/>
        <v>24</v>
      </c>
      <c r="L51" s="87">
        <f t="shared" si="4"/>
        <v>20</v>
      </c>
      <c r="M51" s="87">
        <f t="shared" si="4"/>
        <v>16</v>
      </c>
      <c r="N51" s="87">
        <f t="shared" si="4"/>
        <v>20</v>
      </c>
      <c r="O51" s="87">
        <f t="shared" si="4"/>
        <v>13</v>
      </c>
      <c r="P51" s="87">
        <f t="shared" si="4"/>
        <v>9</v>
      </c>
      <c r="Q51" s="87">
        <f t="shared" si="4"/>
        <v>6</v>
      </c>
      <c r="R51" s="87">
        <f t="shared" si="4"/>
        <v>14</v>
      </c>
      <c r="S51" s="87">
        <f t="shared" si="4"/>
        <v>11</v>
      </c>
      <c r="T51" s="87">
        <f t="shared" si="4"/>
        <v>3</v>
      </c>
      <c r="U51" s="87">
        <f t="shared" si="4"/>
        <v>3</v>
      </c>
      <c r="V51" s="87">
        <f t="shared" si="4"/>
        <v>8</v>
      </c>
      <c r="W51" s="87">
        <f t="shared" si="4"/>
        <v>13</v>
      </c>
      <c r="X51" s="87">
        <f t="shared" si="4"/>
        <v>6</v>
      </c>
      <c r="Y51" s="87">
        <f t="shared" si="4"/>
        <v>8</v>
      </c>
      <c r="Z51" s="87">
        <f t="shared" si="4"/>
        <v>4</v>
      </c>
      <c r="AA51" s="87">
        <f t="shared" si="4"/>
        <v>5</v>
      </c>
      <c r="AB51" s="87">
        <f t="shared" si="4"/>
        <v>7</v>
      </c>
      <c r="AC51" s="87">
        <f t="shared" si="4"/>
        <v>2</v>
      </c>
      <c r="AD51" s="87">
        <f t="shared" si="4"/>
        <v>4</v>
      </c>
      <c r="AE51" s="89"/>
      <c r="AF51" s="89"/>
      <c r="AG51" s="89"/>
      <c r="AH51" s="89"/>
      <c r="AI51" s="89"/>
      <c r="AJ51" s="89"/>
      <c r="AK51" s="89"/>
      <c r="AL51" s="89"/>
      <c r="AM51" s="89"/>
      <c r="AN51" s="89"/>
      <c r="AO51" s="89"/>
      <c r="AP51" s="90"/>
    </row>
    <row r="52" spans="2:44" x14ac:dyDescent="0.25">
      <c r="B52" s="68">
        <f t="shared" si="5"/>
        <v>2011</v>
      </c>
      <c r="C52" s="86">
        <f t="shared" si="4"/>
        <v>5</v>
      </c>
      <c r="D52" s="87">
        <f t="shared" si="4"/>
        <v>18</v>
      </c>
      <c r="E52" s="87">
        <f t="shared" si="4"/>
        <v>13</v>
      </c>
      <c r="F52" s="87">
        <f t="shared" si="4"/>
        <v>18</v>
      </c>
      <c r="G52" s="87">
        <f t="shared" si="4"/>
        <v>23</v>
      </c>
      <c r="H52" s="87">
        <f t="shared" si="4"/>
        <v>23</v>
      </c>
      <c r="I52" s="87">
        <f t="shared" si="4"/>
        <v>23</v>
      </c>
      <c r="J52" s="87">
        <f t="shared" si="4"/>
        <v>24</v>
      </c>
      <c r="K52" s="87">
        <f t="shared" si="4"/>
        <v>29</v>
      </c>
      <c r="L52" s="87">
        <f t="shared" si="4"/>
        <v>15</v>
      </c>
      <c r="M52" s="87">
        <f t="shared" si="4"/>
        <v>25</v>
      </c>
      <c r="N52" s="87">
        <f t="shared" si="4"/>
        <v>24</v>
      </c>
      <c r="O52" s="87">
        <f t="shared" si="4"/>
        <v>12</v>
      </c>
      <c r="P52" s="87">
        <f t="shared" si="4"/>
        <v>28</v>
      </c>
      <c r="Q52" s="87">
        <f t="shared" si="4"/>
        <v>18</v>
      </c>
      <c r="R52" s="87">
        <f t="shared" si="4"/>
        <v>18</v>
      </c>
      <c r="S52" s="87">
        <f t="shared" si="4"/>
        <v>16</v>
      </c>
      <c r="T52" s="87">
        <f t="shared" si="4"/>
        <v>12</v>
      </c>
      <c r="U52" s="87">
        <f t="shared" si="4"/>
        <v>15</v>
      </c>
      <c r="V52" s="87">
        <f t="shared" si="4"/>
        <v>17</v>
      </c>
      <c r="W52" s="87">
        <f t="shared" si="4"/>
        <v>12</v>
      </c>
      <c r="X52" s="87">
        <f t="shared" si="4"/>
        <v>7</v>
      </c>
      <c r="Y52" s="87">
        <f t="shared" si="4"/>
        <v>5</v>
      </c>
      <c r="Z52" s="87">
        <f t="shared" si="4"/>
        <v>5</v>
      </c>
      <c r="AA52" s="89"/>
      <c r="AB52" s="89"/>
      <c r="AC52" s="89"/>
      <c r="AD52" s="89"/>
      <c r="AE52" s="89"/>
      <c r="AF52" s="89"/>
      <c r="AG52" s="89"/>
      <c r="AH52" s="89"/>
      <c r="AI52" s="89"/>
      <c r="AJ52" s="89"/>
      <c r="AK52" s="89"/>
      <c r="AL52" s="89"/>
      <c r="AM52" s="89"/>
      <c r="AN52" s="89"/>
      <c r="AO52" s="89"/>
      <c r="AP52" s="90"/>
    </row>
    <row r="53" spans="2:44" x14ac:dyDescent="0.25">
      <c r="B53" s="68">
        <f t="shared" si="5"/>
        <v>2012</v>
      </c>
      <c r="C53" s="86">
        <f t="shared" si="4"/>
        <v>4</v>
      </c>
      <c r="D53" s="87">
        <f t="shared" si="4"/>
        <v>10</v>
      </c>
      <c r="E53" s="87">
        <f t="shared" si="4"/>
        <v>9</v>
      </c>
      <c r="F53" s="87">
        <f t="shared" si="4"/>
        <v>18</v>
      </c>
      <c r="G53" s="87">
        <f t="shared" si="4"/>
        <v>24</v>
      </c>
      <c r="H53" s="87">
        <f t="shared" si="4"/>
        <v>39</v>
      </c>
      <c r="I53" s="87">
        <f t="shared" si="4"/>
        <v>20</v>
      </c>
      <c r="J53" s="87">
        <f t="shared" si="4"/>
        <v>29</v>
      </c>
      <c r="K53" s="87">
        <f t="shared" si="4"/>
        <v>16</v>
      </c>
      <c r="L53" s="87">
        <f t="shared" si="4"/>
        <v>16</v>
      </c>
      <c r="M53" s="87">
        <f t="shared" si="4"/>
        <v>20</v>
      </c>
      <c r="N53" s="87">
        <f t="shared" si="4"/>
        <v>26</v>
      </c>
      <c r="O53" s="87">
        <f t="shared" si="4"/>
        <v>28</v>
      </c>
      <c r="P53" s="87">
        <f t="shared" si="4"/>
        <v>13</v>
      </c>
      <c r="Q53" s="87">
        <f t="shared" si="4"/>
        <v>14</v>
      </c>
      <c r="R53" s="87">
        <f t="shared" si="4"/>
        <v>21</v>
      </c>
      <c r="S53" s="87">
        <f t="shared" si="4"/>
        <v>25</v>
      </c>
      <c r="T53" s="87">
        <f t="shared" si="4"/>
        <v>13</v>
      </c>
      <c r="U53" s="87">
        <f t="shared" si="4"/>
        <v>5</v>
      </c>
      <c r="V53" s="87">
        <f t="shared" si="4"/>
        <v>9</v>
      </c>
      <c r="W53" s="89"/>
      <c r="X53" s="89"/>
      <c r="Y53" s="89"/>
      <c r="Z53" s="89"/>
      <c r="AA53" s="89"/>
      <c r="AB53" s="89"/>
      <c r="AC53" s="89"/>
      <c r="AD53" s="89"/>
      <c r="AE53" s="89"/>
      <c r="AF53" s="89"/>
      <c r="AG53" s="89"/>
      <c r="AH53" s="89"/>
      <c r="AI53" s="89"/>
      <c r="AJ53" s="89"/>
      <c r="AK53" s="89"/>
      <c r="AL53" s="89"/>
      <c r="AM53" s="89"/>
      <c r="AN53" s="89"/>
      <c r="AO53" s="89"/>
      <c r="AP53" s="90"/>
    </row>
    <row r="54" spans="2:44" x14ac:dyDescent="0.25">
      <c r="B54" s="68">
        <f t="shared" si="5"/>
        <v>2013</v>
      </c>
      <c r="C54" s="86">
        <f t="shared" si="4"/>
        <v>6</v>
      </c>
      <c r="D54" s="87">
        <f t="shared" si="4"/>
        <v>4</v>
      </c>
      <c r="E54" s="87">
        <f t="shared" si="4"/>
        <v>10</v>
      </c>
      <c r="F54" s="87">
        <f t="shared" si="4"/>
        <v>14</v>
      </c>
      <c r="G54" s="87">
        <f t="shared" si="4"/>
        <v>25</v>
      </c>
      <c r="H54" s="87">
        <f t="shared" si="4"/>
        <v>19</v>
      </c>
      <c r="I54" s="87">
        <f t="shared" si="4"/>
        <v>20</v>
      </c>
      <c r="J54" s="87">
        <f t="shared" si="4"/>
        <v>26</v>
      </c>
      <c r="K54" s="87">
        <f t="shared" si="4"/>
        <v>21</v>
      </c>
      <c r="L54" s="87">
        <f t="shared" si="4"/>
        <v>15</v>
      </c>
      <c r="M54" s="87">
        <f t="shared" si="4"/>
        <v>25</v>
      </c>
      <c r="N54" s="87">
        <f t="shared" si="4"/>
        <v>25</v>
      </c>
      <c r="O54" s="87">
        <f t="shared" si="4"/>
        <v>23</v>
      </c>
      <c r="P54" s="87">
        <f t="shared" si="4"/>
        <v>20</v>
      </c>
      <c r="Q54" s="87">
        <f t="shared" si="4"/>
        <v>20</v>
      </c>
      <c r="R54" s="87">
        <f t="shared" si="4"/>
        <v>12</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90"/>
    </row>
    <row r="55" spans="2:44" x14ac:dyDescent="0.25">
      <c r="B55" s="68">
        <f t="shared" si="5"/>
        <v>2014</v>
      </c>
      <c r="C55" s="86">
        <f t="shared" si="4"/>
        <v>6</v>
      </c>
      <c r="D55" s="87">
        <f t="shared" si="4"/>
        <v>6</v>
      </c>
      <c r="E55" s="87">
        <f t="shared" si="4"/>
        <v>14</v>
      </c>
      <c r="F55" s="87">
        <f t="shared" si="4"/>
        <v>16</v>
      </c>
      <c r="G55" s="87">
        <f t="shared" si="4"/>
        <v>12</v>
      </c>
      <c r="H55" s="87">
        <f t="shared" si="4"/>
        <v>28</v>
      </c>
      <c r="I55" s="87">
        <f t="shared" si="4"/>
        <v>27</v>
      </c>
      <c r="J55" s="87">
        <f t="shared" si="4"/>
        <v>41</v>
      </c>
      <c r="K55" s="87">
        <f t="shared" si="4"/>
        <v>40</v>
      </c>
      <c r="L55" s="87">
        <f t="shared" si="4"/>
        <v>28</v>
      </c>
      <c r="M55" s="87">
        <f t="shared" si="4"/>
        <v>18</v>
      </c>
      <c r="N55" s="87">
        <f t="shared" si="4"/>
        <v>21</v>
      </c>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90"/>
    </row>
    <row r="56" spans="2:44" x14ac:dyDescent="0.25">
      <c r="B56" s="68">
        <f t="shared" si="5"/>
        <v>2015</v>
      </c>
      <c r="C56" s="86">
        <f t="shared" si="4"/>
        <v>3</v>
      </c>
      <c r="D56" s="87">
        <f t="shared" si="4"/>
        <v>3</v>
      </c>
      <c r="E56" s="87">
        <f t="shared" si="4"/>
        <v>10</v>
      </c>
      <c r="F56" s="87">
        <f t="shared" si="4"/>
        <v>18</v>
      </c>
      <c r="G56" s="87">
        <f t="shared" si="4"/>
        <v>15</v>
      </c>
      <c r="H56" s="87">
        <f t="shared" si="4"/>
        <v>20</v>
      </c>
      <c r="I56" s="87">
        <f t="shared" si="4"/>
        <v>19</v>
      </c>
      <c r="J56" s="87">
        <f t="shared" si="4"/>
        <v>35</v>
      </c>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90"/>
    </row>
    <row r="57" spans="2:44" x14ac:dyDescent="0.25">
      <c r="B57" s="69">
        <f t="shared" si="5"/>
        <v>2016</v>
      </c>
      <c r="C57" s="91">
        <f t="shared" si="4"/>
        <v>2</v>
      </c>
      <c r="D57" s="92">
        <f t="shared" si="4"/>
        <v>6</v>
      </c>
      <c r="E57" s="92">
        <f t="shared" si="4"/>
        <v>9</v>
      </c>
      <c r="F57" s="92">
        <f t="shared" si="4"/>
        <v>10</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4"/>
    </row>
    <row r="58" spans="2:44" x14ac:dyDescent="0.25">
      <c r="AR58" s="75"/>
    </row>
    <row r="59" spans="2:44" x14ac:dyDescent="0.25"/>
    <row r="60" spans="2:44" x14ac:dyDescent="0.25">
      <c r="B60" s="73"/>
      <c r="C60" s="238" t="s">
        <v>143</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40"/>
    </row>
    <row r="61" spans="2:44" x14ac:dyDescent="0.25">
      <c r="B61" s="74" t="s">
        <v>0</v>
      </c>
      <c r="C61" s="74" t="s">
        <v>69</v>
      </c>
      <c r="D61" s="63" t="s">
        <v>70</v>
      </c>
      <c r="E61" s="63" t="s">
        <v>71</v>
      </c>
      <c r="F61" s="63" t="s">
        <v>72</v>
      </c>
      <c r="G61" s="63" t="s">
        <v>73</v>
      </c>
      <c r="H61" s="63" t="s">
        <v>74</v>
      </c>
      <c r="I61" s="63" t="s">
        <v>75</v>
      </c>
      <c r="J61" s="63" t="s">
        <v>76</v>
      </c>
      <c r="K61" s="63" t="s">
        <v>77</v>
      </c>
      <c r="L61" s="63" t="s">
        <v>78</v>
      </c>
      <c r="M61" s="63" t="s">
        <v>79</v>
      </c>
      <c r="N61" s="63" t="s">
        <v>80</v>
      </c>
      <c r="O61" s="63" t="s">
        <v>81</v>
      </c>
      <c r="P61" s="63" t="s">
        <v>82</v>
      </c>
      <c r="Q61" s="63" t="s">
        <v>83</v>
      </c>
      <c r="R61" s="63" t="s">
        <v>84</v>
      </c>
      <c r="S61" s="63" t="s">
        <v>85</v>
      </c>
      <c r="T61" s="63" t="s">
        <v>86</v>
      </c>
      <c r="U61" s="63" t="s">
        <v>87</v>
      </c>
      <c r="V61" s="63" t="s">
        <v>88</v>
      </c>
      <c r="W61" s="63" t="s">
        <v>89</v>
      </c>
      <c r="X61" s="63" t="s">
        <v>90</v>
      </c>
      <c r="Y61" s="63" t="s">
        <v>91</v>
      </c>
      <c r="Z61" s="63" t="s">
        <v>92</v>
      </c>
      <c r="AA61" s="63" t="s">
        <v>93</v>
      </c>
      <c r="AB61" s="63" t="s">
        <v>94</v>
      </c>
      <c r="AC61" s="63" t="s">
        <v>95</v>
      </c>
      <c r="AD61" s="63" t="s">
        <v>96</v>
      </c>
      <c r="AE61" s="63" t="s">
        <v>97</v>
      </c>
      <c r="AF61" s="63" t="s">
        <v>98</v>
      </c>
      <c r="AG61" s="63" t="s">
        <v>99</v>
      </c>
      <c r="AH61" s="63" t="s">
        <v>100</v>
      </c>
      <c r="AI61" s="63" t="s">
        <v>101</v>
      </c>
      <c r="AJ61" s="63" t="s">
        <v>102</v>
      </c>
      <c r="AK61" s="63" t="s">
        <v>103</v>
      </c>
      <c r="AL61" s="63" t="s">
        <v>104</v>
      </c>
      <c r="AM61" s="63" t="s">
        <v>105</v>
      </c>
      <c r="AN61" s="63" t="s">
        <v>106</v>
      </c>
      <c r="AO61" s="63" t="s">
        <v>107</v>
      </c>
      <c r="AP61" s="65" t="s">
        <v>108</v>
      </c>
    </row>
    <row r="62" spans="2:44" x14ac:dyDescent="0.25">
      <c r="B62" s="84">
        <f>B48</f>
        <v>2007</v>
      </c>
      <c r="C62" s="86">
        <f>SUM($C6:C6)</f>
        <v>0</v>
      </c>
      <c r="D62" s="87">
        <f>SUM($C6:D6)</f>
        <v>2</v>
      </c>
      <c r="E62" s="87">
        <f>SUM($C6:E6)</f>
        <v>8</v>
      </c>
      <c r="F62" s="87">
        <f>SUM($C6:F6)</f>
        <v>18</v>
      </c>
      <c r="G62" s="87">
        <f>SUM($C6:G6)</f>
        <v>29</v>
      </c>
      <c r="H62" s="87">
        <f>SUM($C6:H6)</f>
        <v>43</v>
      </c>
      <c r="I62" s="87">
        <f>SUM($C6:I6)</f>
        <v>43</v>
      </c>
      <c r="J62" s="87">
        <f>SUM($C6:J6)</f>
        <v>55</v>
      </c>
      <c r="K62" s="87">
        <f>SUM($C6:K6)</f>
        <v>61</v>
      </c>
      <c r="L62" s="87">
        <f>SUM($C6:L6)</f>
        <v>64</v>
      </c>
      <c r="M62" s="87">
        <f>SUM($C6:M6)</f>
        <v>67</v>
      </c>
      <c r="N62" s="87">
        <f>SUM($C6:N6)</f>
        <v>74</v>
      </c>
      <c r="O62" s="87">
        <f>SUM($C6:O6)</f>
        <v>76</v>
      </c>
      <c r="P62" s="87">
        <f>SUM($C6:P6)</f>
        <v>81</v>
      </c>
      <c r="Q62" s="87">
        <f>SUM($C6:Q6)</f>
        <v>82</v>
      </c>
      <c r="R62" s="87">
        <f>SUM($C6:R6)</f>
        <v>84</v>
      </c>
      <c r="S62" s="87">
        <f>SUM($C6:S6)</f>
        <v>84</v>
      </c>
      <c r="T62" s="87">
        <f>SUM($C6:T6)</f>
        <v>85</v>
      </c>
      <c r="U62" s="87">
        <f>SUM($C6:U6)</f>
        <v>85</v>
      </c>
      <c r="V62" s="87">
        <f>SUM($C6:V6)</f>
        <v>85</v>
      </c>
      <c r="W62" s="87">
        <f>SUM($C6:W6)</f>
        <v>85</v>
      </c>
      <c r="X62" s="87">
        <f>SUM($C6:X6)</f>
        <v>87</v>
      </c>
      <c r="Y62" s="87">
        <f>SUM($C6:Y6)</f>
        <v>87</v>
      </c>
      <c r="Z62" s="87">
        <f>SUM($C6:Z6)</f>
        <v>87</v>
      </c>
      <c r="AA62" s="87">
        <f>SUM($C6:AA6)</f>
        <v>87</v>
      </c>
      <c r="AB62" s="87">
        <f>SUM($C6:AB6)</f>
        <v>88</v>
      </c>
      <c r="AC62" s="87">
        <f>SUM($C6:AC6)</f>
        <v>88</v>
      </c>
      <c r="AD62" s="87">
        <f>SUM($C6:AD6)</f>
        <v>88</v>
      </c>
      <c r="AE62" s="87">
        <f>SUM($C6:AE6)</f>
        <v>88</v>
      </c>
      <c r="AF62" s="87">
        <f>SUM($C6:AF6)</f>
        <v>88</v>
      </c>
      <c r="AG62" s="87">
        <f>SUM($C6:AG6)</f>
        <v>88</v>
      </c>
      <c r="AH62" s="87">
        <f>SUM($C6:AH6)</f>
        <v>88</v>
      </c>
      <c r="AI62" s="87">
        <f>SUM($C6:AI6)</f>
        <v>88</v>
      </c>
      <c r="AJ62" s="87">
        <f>SUM($C6:AJ6)</f>
        <v>88</v>
      </c>
      <c r="AK62" s="87">
        <f>SUM($C6:AK6)</f>
        <v>88</v>
      </c>
      <c r="AL62" s="87">
        <f>SUM($C6:AL6)</f>
        <v>88</v>
      </c>
      <c r="AM62" s="87">
        <f>SUM($C6:AM6)</f>
        <v>88</v>
      </c>
      <c r="AN62" s="87">
        <f>SUM($C6:AN6)</f>
        <v>88</v>
      </c>
      <c r="AO62" s="87">
        <f>SUM($C6:AO6)</f>
        <v>88</v>
      </c>
      <c r="AP62" s="88">
        <f>SUM($C6:AP6)</f>
        <v>88</v>
      </c>
    </row>
    <row r="63" spans="2:44" x14ac:dyDescent="0.25">
      <c r="B63" s="68">
        <f>B62+1</f>
        <v>2008</v>
      </c>
      <c r="C63" s="86">
        <f>SUM($C7:C7)</f>
        <v>0</v>
      </c>
      <c r="D63" s="87">
        <f>SUM($C7:D7)</f>
        <v>9</v>
      </c>
      <c r="E63" s="87">
        <f>SUM($C7:E7)</f>
        <v>18</v>
      </c>
      <c r="F63" s="87">
        <f>SUM($C7:F7)</f>
        <v>30</v>
      </c>
      <c r="G63" s="87">
        <f>SUM($C7:G7)</f>
        <v>40</v>
      </c>
      <c r="H63" s="87">
        <f>SUM($C7:H7)</f>
        <v>51</v>
      </c>
      <c r="I63" s="87">
        <f>SUM($C7:I7)</f>
        <v>66</v>
      </c>
      <c r="J63" s="87">
        <f>SUM($C7:J7)</f>
        <v>79</v>
      </c>
      <c r="K63" s="87">
        <f>SUM($C7:K7)</f>
        <v>85</v>
      </c>
      <c r="L63" s="87">
        <f>SUM($C7:L7)</f>
        <v>89</v>
      </c>
      <c r="M63" s="87">
        <f>SUM($C7:M7)</f>
        <v>91</v>
      </c>
      <c r="N63" s="87">
        <f>SUM($C7:N7)</f>
        <v>96</v>
      </c>
      <c r="O63" s="87">
        <f>SUM($C7:O7)</f>
        <v>98</v>
      </c>
      <c r="P63" s="87">
        <f>SUM($C7:P7)</f>
        <v>101</v>
      </c>
      <c r="Q63" s="87">
        <f>SUM($C7:Q7)</f>
        <v>110</v>
      </c>
      <c r="R63" s="87">
        <f>SUM($C7:R7)</f>
        <v>113</v>
      </c>
      <c r="S63" s="87">
        <f>SUM($C7:S7)</f>
        <v>113</v>
      </c>
      <c r="T63" s="87">
        <f>SUM($C7:T7)</f>
        <v>118</v>
      </c>
      <c r="U63" s="87">
        <f>SUM($C7:U7)</f>
        <v>118</v>
      </c>
      <c r="V63" s="87">
        <f>SUM($C7:V7)</f>
        <v>120</v>
      </c>
      <c r="W63" s="87">
        <f>SUM($C7:W7)</f>
        <v>121</v>
      </c>
      <c r="X63" s="87">
        <f>SUM($C7:X7)</f>
        <v>121</v>
      </c>
      <c r="Y63" s="87">
        <f>SUM($C7:Y7)</f>
        <v>121</v>
      </c>
      <c r="Z63" s="87">
        <f>SUM($C7:Z7)</f>
        <v>121</v>
      </c>
      <c r="AA63" s="87">
        <f>SUM($C7:AA7)</f>
        <v>121</v>
      </c>
      <c r="AB63" s="87">
        <f>SUM($C7:AB7)</f>
        <v>121</v>
      </c>
      <c r="AC63" s="87">
        <f>SUM($C7:AC7)</f>
        <v>121</v>
      </c>
      <c r="AD63" s="87">
        <f>SUM($C7:AD7)</f>
        <v>121</v>
      </c>
      <c r="AE63" s="87">
        <f>SUM($C7:AE7)</f>
        <v>121</v>
      </c>
      <c r="AF63" s="87">
        <f>SUM($C7:AF7)</f>
        <v>121</v>
      </c>
      <c r="AG63" s="87">
        <f>SUM($C7:AG7)</f>
        <v>121</v>
      </c>
      <c r="AH63" s="87">
        <f>SUM($C7:AH7)</f>
        <v>121</v>
      </c>
      <c r="AI63" s="87">
        <f>SUM($C7:AI7)</f>
        <v>121</v>
      </c>
      <c r="AJ63" s="87">
        <f>SUM($C7:AJ7)</f>
        <v>121</v>
      </c>
      <c r="AK63" s="87">
        <f>SUM($C7:AK7)</f>
        <v>121</v>
      </c>
      <c r="AL63" s="87">
        <f>SUM($C7:AL7)</f>
        <v>121</v>
      </c>
      <c r="AM63" s="89"/>
      <c r="AN63" s="89"/>
      <c r="AO63" s="89"/>
      <c r="AP63" s="90"/>
    </row>
    <row r="64" spans="2:44" x14ac:dyDescent="0.25">
      <c r="B64" s="68">
        <f t="shared" ref="B64:B71" si="6">B63+1</f>
        <v>2009</v>
      </c>
      <c r="C64" s="86">
        <f>SUM($C8:C8)</f>
        <v>3</v>
      </c>
      <c r="D64" s="87">
        <f>SUM($C8:D8)</f>
        <v>14</v>
      </c>
      <c r="E64" s="87">
        <f>SUM($C8:E8)</f>
        <v>21</v>
      </c>
      <c r="F64" s="87">
        <f>SUM($C8:F8)</f>
        <v>31</v>
      </c>
      <c r="G64" s="87">
        <f>SUM($C8:G8)</f>
        <v>38</v>
      </c>
      <c r="H64" s="87">
        <f>SUM($C8:H8)</f>
        <v>53</v>
      </c>
      <c r="I64" s="87">
        <f>SUM($C8:I8)</f>
        <v>61</v>
      </c>
      <c r="J64" s="87">
        <f>SUM($C8:J8)</f>
        <v>69</v>
      </c>
      <c r="K64" s="87">
        <f>SUM($C8:K8)</f>
        <v>72</v>
      </c>
      <c r="L64" s="87">
        <f>SUM($C8:L8)</f>
        <v>88</v>
      </c>
      <c r="M64" s="87">
        <f>SUM($C8:M8)</f>
        <v>93</v>
      </c>
      <c r="N64" s="87">
        <f>SUM($C8:N8)</f>
        <v>97</v>
      </c>
      <c r="O64" s="87">
        <f>SUM($C8:O8)</f>
        <v>100</v>
      </c>
      <c r="P64" s="87">
        <f>SUM($C8:P8)</f>
        <v>101</v>
      </c>
      <c r="Q64" s="87">
        <f>SUM($C8:Q8)</f>
        <v>103</v>
      </c>
      <c r="R64" s="87">
        <f>SUM($C8:R8)</f>
        <v>103</v>
      </c>
      <c r="S64" s="87">
        <f>SUM($C8:S8)</f>
        <v>105</v>
      </c>
      <c r="T64" s="87">
        <f>SUM($C8:T8)</f>
        <v>105</v>
      </c>
      <c r="U64" s="87">
        <f>SUM($C8:U8)</f>
        <v>106</v>
      </c>
      <c r="V64" s="87">
        <f>SUM($C8:V8)</f>
        <v>106</v>
      </c>
      <c r="W64" s="87">
        <f>SUM($C8:W8)</f>
        <v>107</v>
      </c>
      <c r="X64" s="87">
        <f>SUM($C8:X8)</f>
        <v>107</v>
      </c>
      <c r="Y64" s="87">
        <f>SUM($C8:Y8)</f>
        <v>107</v>
      </c>
      <c r="Z64" s="87">
        <f>SUM($C8:Z8)</f>
        <v>107</v>
      </c>
      <c r="AA64" s="87">
        <f>SUM($C8:AA8)</f>
        <v>107</v>
      </c>
      <c r="AB64" s="87">
        <f>SUM($C8:AB8)</f>
        <v>107</v>
      </c>
      <c r="AC64" s="87">
        <f>SUM($C8:AC8)</f>
        <v>108</v>
      </c>
      <c r="AD64" s="87">
        <f>SUM($C8:AD8)</f>
        <v>108</v>
      </c>
      <c r="AE64" s="87">
        <f>SUM($C8:AE8)</f>
        <v>108</v>
      </c>
      <c r="AF64" s="87">
        <f>SUM($C8:AF8)</f>
        <v>108</v>
      </c>
      <c r="AG64" s="87">
        <f>SUM($C8:AG8)</f>
        <v>108</v>
      </c>
      <c r="AH64" s="87">
        <f>SUM($C8:AH8)</f>
        <v>108</v>
      </c>
      <c r="AI64" s="89"/>
      <c r="AJ64" s="89"/>
      <c r="AK64" s="89"/>
      <c r="AL64" s="89"/>
      <c r="AM64" s="89"/>
      <c r="AN64" s="89"/>
      <c r="AO64" s="89"/>
      <c r="AP64" s="90"/>
    </row>
    <row r="65" spans="2:42" x14ac:dyDescent="0.25">
      <c r="B65" s="68">
        <f t="shared" si="6"/>
        <v>2010</v>
      </c>
      <c r="C65" s="86">
        <f>SUM($C9:C9)</f>
        <v>3</v>
      </c>
      <c r="D65" s="87">
        <f>SUM($C9:D9)</f>
        <v>8</v>
      </c>
      <c r="E65" s="87">
        <f>SUM($C9:E9)</f>
        <v>17</v>
      </c>
      <c r="F65" s="87">
        <f>SUM($C9:F9)</f>
        <v>25</v>
      </c>
      <c r="G65" s="87">
        <f>SUM($C9:G9)</f>
        <v>37</v>
      </c>
      <c r="H65" s="87">
        <f>SUM($C9:H9)</f>
        <v>45</v>
      </c>
      <c r="I65" s="87">
        <f>SUM($C9:I9)</f>
        <v>49</v>
      </c>
      <c r="J65" s="87">
        <f>SUM($C9:J9)</f>
        <v>62</v>
      </c>
      <c r="K65" s="87">
        <f>SUM($C9:K9)</f>
        <v>81</v>
      </c>
      <c r="L65" s="87">
        <f>SUM($C9:L9)</f>
        <v>89</v>
      </c>
      <c r="M65" s="87">
        <f>SUM($C9:M9)</f>
        <v>94</v>
      </c>
      <c r="N65" s="87">
        <f>SUM($C9:N9)</f>
        <v>100</v>
      </c>
      <c r="O65" s="87">
        <f>SUM($C9:O9)</f>
        <v>104</v>
      </c>
      <c r="P65" s="87">
        <f>SUM($C9:P9)</f>
        <v>105</v>
      </c>
      <c r="Q65" s="87">
        <f>SUM($C9:Q9)</f>
        <v>105</v>
      </c>
      <c r="R65" s="87">
        <f>SUM($C9:R9)</f>
        <v>111</v>
      </c>
      <c r="S65" s="87">
        <f>SUM($C9:S9)</f>
        <v>111</v>
      </c>
      <c r="T65" s="87">
        <f>SUM($C9:T9)</f>
        <v>111</v>
      </c>
      <c r="U65" s="87">
        <f>SUM($C9:U9)</f>
        <v>112</v>
      </c>
      <c r="V65" s="87">
        <f>SUM($C9:V9)</f>
        <v>114</v>
      </c>
      <c r="W65" s="87">
        <f>SUM($C9:W9)</f>
        <v>117</v>
      </c>
      <c r="X65" s="87">
        <f>SUM($C9:X9)</f>
        <v>117</v>
      </c>
      <c r="Y65" s="87">
        <f>SUM($C9:Y9)</f>
        <v>120</v>
      </c>
      <c r="Z65" s="87">
        <f>SUM($C9:Z9)</f>
        <v>120</v>
      </c>
      <c r="AA65" s="87">
        <f>SUM($C9:AA9)</f>
        <v>121</v>
      </c>
      <c r="AB65" s="87">
        <f>SUM($C9:AB9)</f>
        <v>123</v>
      </c>
      <c r="AC65" s="87">
        <f>SUM($C9:AC9)</f>
        <v>123</v>
      </c>
      <c r="AD65" s="87">
        <f>SUM($C9:AD9)</f>
        <v>123</v>
      </c>
      <c r="AE65" s="89"/>
      <c r="AF65" s="89"/>
      <c r="AG65" s="89"/>
      <c r="AH65" s="89"/>
      <c r="AI65" s="89"/>
      <c r="AJ65" s="89"/>
      <c r="AK65" s="89"/>
      <c r="AL65" s="89"/>
      <c r="AM65" s="89"/>
      <c r="AN65" s="89"/>
      <c r="AO65" s="89"/>
      <c r="AP65" s="90"/>
    </row>
    <row r="66" spans="2:42" x14ac:dyDescent="0.25">
      <c r="B66" s="68">
        <f t="shared" si="6"/>
        <v>2011</v>
      </c>
      <c r="C66" s="86">
        <f>SUM($C10:C10)</f>
        <v>4</v>
      </c>
      <c r="D66" s="87">
        <f>SUM($C10:D10)</f>
        <v>22</v>
      </c>
      <c r="E66" s="87">
        <f>SUM($C10:E10)</f>
        <v>30</v>
      </c>
      <c r="F66" s="87">
        <f>SUM($C10:F10)</f>
        <v>42</v>
      </c>
      <c r="G66" s="87">
        <f>SUM($C10:G10)</f>
        <v>49</v>
      </c>
      <c r="H66" s="87">
        <f>SUM($C10:H10)</f>
        <v>59</v>
      </c>
      <c r="I66" s="87">
        <f>SUM($C10:I10)</f>
        <v>65</v>
      </c>
      <c r="J66" s="87">
        <f>SUM($C10:J10)</f>
        <v>81</v>
      </c>
      <c r="K66" s="87">
        <f>SUM($C10:K10)</f>
        <v>95</v>
      </c>
      <c r="L66" s="87">
        <f>SUM($C10:L10)</f>
        <v>101</v>
      </c>
      <c r="M66" s="87">
        <f>SUM($C10:M10)</f>
        <v>115</v>
      </c>
      <c r="N66" s="87">
        <f>SUM($C10:N10)</f>
        <v>124</v>
      </c>
      <c r="O66" s="87">
        <f>SUM($C10:O10)</f>
        <v>130</v>
      </c>
      <c r="P66" s="87">
        <f>SUM($C10:P10)</f>
        <v>134</v>
      </c>
      <c r="Q66" s="87">
        <f>SUM($C10:Q10)</f>
        <v>141</v>
      </c>
      <c r="R66" s="87">
        <f>SUM($C10:R10)</f>
        <v>146</v>
      </c>
      <c r="S66" s="87">
        <f>SUM($C10:S10)</f>
        <v>153</v>
      </c>
      <c r="T66" s="87">
        <f>SUM($C10:T10)</f>
        <v>159</v>
      </c>
      <c r="U66" s="87">
        <f>SUM($C10:U10)</f>
        <v>164</v>
      </c>
      <c r="V66" s="87">
        <f>SUM($C10:V10)</f>
        <v>167</v>
      </c>
      <c r="W66" s="87">
        <f>SUM($C10:W10)</f>
        <v>168</v>
      </c>
      <c r="X66" s="87">
        <f>SUM($C10:X10)</f>
        <v>168</v>
      </c>
      <c r="Y66" s="87">
        <f>SUM($C10:Y10)</f>
        <v>171</v>
      </c>
      <c r="Z66" s="87">
        <f>SUM($C10:Z10)</f>
        <v>173</v>
      </c>
      <c r="AA66" s="89"/>
      <c r="AB66" s="89"/>
      <c r="AC66" s="89"/>
      <c r="AD66" s="89"/>
      <c r="AE66" s="89"/>
      <c r="AF66" s="89"/>
      <c r="AG66" s="89"/>
      <c r="AH66" s="89"/>
      <c r="AI66" s="89"/>
      <c r="AJ66" s="89"/>
      <c r="AK66" s="89"/>
      <c r="AL66" s="89"/>
      <c r="AM66" s="89"/>
      <c r="AN66" s="89"/>
      <c r="AO66" s="89"/>
      <c r="AP66" s="90"/>
    </row>
    <row r="67" spans="2:42" x14ac:dyDescent="0.25">
      <c r="B67" s="68">
        <f t="shared" si="6"/>
        <v>2012</v>
      </c>
      <c r="C67" s="86">
        <f>SUM($C11:C11)</f>
        <v>4</v>
      </c>
      <c r="D67" s="87">
        <f>SUM($C11:D11)</f>
        <v>14</v>
      </c>
      <c r="E67" s="87">
        <f>SUM($C11:E11)</f>
        <v>23</v>
      </c>
      <c r="F67" s="87">
        <f>SUM($C11:F11)</f>
        <v>37</v>
      </c>
      <c r="G67" s="87">
        <f>SUM($C11:G11)</f>
        <v>50</v>
      </c>
      <c r="H67" s="87">
        <f>SUM($C11:H11)</f>
        <v>81</v>
      </c>
      <c r="I67" s="87">
        <f>SUM($C11:I11)</f>
        <v>89</v>
      </c>
      <c r="J67" s="87">
        <f>SUM($C11:J11)</f>
        <v>109</v>
      </c>
      <c r="K67" s="87">
        <f>SUM($C11:K11)</f>
        <v>123</v>
      </c>
      <c r="L67" s="87">
        <f>SUM($C11:L11)</f>
        <v>130</v>
      </c>
      <c r="M67" s="87">
        <f>SUM($C11:M11)</f>
        <v>138</v>
      </c>
      <c r="N67" s="87">
        <f>SUM($C11:N11)</f>
        <v>151</v>
      </c>
      <c r="O67" s="87">
        <f>SUM($C11:O11)</f>
        <v>161</v>
      </c>
      <c r="P67" s="87">
        <f>SUM($C11:P11)</f>
        <v>164</v>
      </c>
      <c r="Q67" s="87">
        <f>SUM($C11:Q11)</f>
        <v>167</v>
      </c>
      <c r="R67" s="87">
        <f>SUM($C11:R11)</f>
        <v>174</v>
      </c>
      <c r="S67" s="87">
        <f>SUM($C11:S11)</f>
        <v>184</v>
      </c>
      <c r="T67" s="87">
        <f>SUM($C11:T11)</f>
        <v>188</v>
      </c>
      <c r="U67" s="87">
        <f>SUM($C11:U11)</f>
        <v>189</v>
      </c>
      <c r="V67" s="87">
        <f>SUM($C11:V11)</f>
        <v>191</v>
      </c>
      <c r="W67" s="89"/>
      <c r="X67" s="89"/>
      <c r="Y67" s="89"/>
      <c r="Z67" s="89"/>
      <c r="AA67" s="89"/>
      <c r="AB67" s="89"/>
      <c r="AC67" s="89"/>
      <c r="AD67" s="89"/>
      <c r="AE67" s="89"/>
      <c r="AF67" s="89"/>
      <c r="AG67" s="89"/>
      <c r="AH67" s="89"/>
      <c r="AI67" s="89"/>
      <c r="AJ67" s="89"/>
      <c r="AK67" s="89"/>
      <c r="AL67" s="89"/>
      <c r="AM67" s="89"/>
      <c r="AN67" s="89"/>
      <c r="AO67" s="89"/>
      <c r="AP67" s="90"/>
    </row>
    <row r="68" spans="2:42" x14ac:dyDescent="0.25">
      <c r="B68" s="68">
        <f t="shared" si="6"/>
        <v>2013</v>
      </c>
      <c r="C68" s="86">
        <f>SUM($C12:C12)</f>
        <v>5</v>
      </c>
      <c r="D68" s="87">
        <f>SUM($C12:D12)</f>
        <v>7</v>
      </c>
      <c r="E68" s="87">
        <f>SUM($C12:E12)</f>
        <v>13</v>
      </c>
      <c r="F68" s="87">
        <f>SUM($C12:F12)</f>
        <v>26</v>
      </c>
      <c r="G68" s="87">
        <f>SUM($C12:G12)</f>
        <v>47</v>
      </c>
      <c r="H68" s="87">
        <f>SUM($C12:H12)</f>
        <v>56</v>
      </c>
      <c r="I68" s="87">
        <f>SUM($C12:I12)</f>
        <v>65</v>
      </c>
      <c r="J68" s="87">
        <f>SUM($C12:J12)</f>
        <v>85</v>
      </c>
      <c r="K68" s="87">
        <f>SUM($C12:K12)</f>
        <v>99</v>
      </c>
      <c r="L68" s="87">
        <f>SUM($C12:L12)</f>
        <v>107</v>
      </c>
      <c r="M68" s="87">
        <f>SUM($C12:M12)</f>
        <v>116</v>
      </c>
      <c r="N68" s="87">
        <f>SUM($C12:N12)</f>
        <v>133</v>
      </c>
      <c r="O68" s="87">
        <f>SUM($C12:O12)</f>
        <v>145</v>
      </c>
      <c r="P68" s="87">
        <f>SUM($C12:P12)</f>
        <v>148</v>
      </c>
      <c r="Q68" s="87">
        <f>SUM($C12:Q12)</f>
        <v>152</v>
      </c>
      <c r="R68" s="87">
        <f>SUM($C12:R12)</f>
        <v>154</v>
      </c>
      <c r="S68" s="89"/>
      <c r="T68" s="89"/>
      <c r="U68" s="89"/>
      <c r="V68" s="89"/>
      <c r="W68" s="89"/>
      <c r="X68" s="89"/>
      <c r="Y68" s="89"/>
      <c r="Z68" s="89"/>
      <c r="AA68" s="89"/>
      <c r="AB68" s="89"/>
      <c r="AC68" s="89"/>
      <c r="AD68" s="89"/>
      <c r="AE68" s="89"/>
      <c r="AF68" s="89"/>
      <c r="AG68" s="89"/>
      <c r="AH68" s="89"/>
      <c r="AI68" s="89"/>
      <c r="AJ68" s="89"/>
      <c r="AK68" s="89"/>
      <c r="AL68" s="89"/>
      <c r="AM68" s="89"/>
      <c r="AN68" s="89"/>
      <c r="AO68" s="89"/>
      <c r="AP68" s="90"/>
    </row>
    <row r="69" spans="2:42" x14ac:dyDescent="0.25">
      <c r="B69" s="68">
        <f t="shared" si="6"/>
        <v>2014</v>
      </c>
      <c r="C69" s="86">
        <f>SUM($C13:C13)</f>
        <v>6</v>
      </c>
      <c r="D69" s="87">
        <f>SUM($C13:D13)</f>
        <v>10</v>
      </c>
      <c r="E69" s="87">
        <f>SUM($C13:E13)</f>
        <v>23</v>
      </c>
      <c r="F69" s="87">
        <f>SUM($C13:F13)</f>
        <v>34</v>
      </c>
      <c r="G69" s="87">
        <f>SUM($C13:G13)</f>
        <v>40</v>
      </c>
      <c r="H69" s="87">
        <f>SUM($C13:H13)</f>
        <v>58</v>
      </c>
      <c r="I69" s="87">
        <f>SUM($C13:I13)</f>
        <v>73</v>
      </c>
      <c r="J69" s="87">
        <f>SUM($C13:J13)</f>
        <v>94</v>
      </c>
      <c r="K69" s="87">
        <f>SUM($C13:K13)</f>
        <v>112</v>
      </c>
      <c r="L69" s="87">
        <f>SUM($C13:L13)</f>
        <v>126</v>
      </c>
      <c r="M69" s="87">
        <f>SUM($C13:M13)</f>
        <v>131</v>
      </c>
      <c r="N69" s="87">
        <f>SUM($C13:N13)</f>
        <v>138</v>
      </c>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90"/>
    </row>
    <row r="70" spans="2:42" x14ac:dyDescent="0.25">
      <c r="B70" s="68">
        <f t="shared" si="6"/>
        <v>2015</v>
      </c>
      <c r="C70" s="86">
        <f>SUM($C14:C14)</f>
        <v>3</v>
      </c>
      <c r="D70" s="87">
        <f>SUM($C14:D14)</f>
        <v>5</v>
      </c>
      <c r="E70" s="87">
        <f>SUM($C14:E14)</f>
        <v>12</v>
      </c>
      <c r="F70" s="87">
        <f>SUM($C14:F14)</f>
        <v>23</v>
      </c>
      <c r="G70" s="87">
        <f>SUM($C14:G14)</f>
        <v>33</v>
      </c>
      <c r="H70" s="87">
        <f>SUM($C14:H14)</f>
        <v>42</v>
      </c>
      <c r="I70" s="87">
        <f>SUM($C14:I14)</f>
        <v>52</v>
      </c>
      <c r="J70" s="87">
        <f>SUM($C14:J14)</f>
        <v>74</v>
      </c>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90"/>
    </row>
    <row r="71" spans="2:42" x14ac:dyDescent="0.25">
      <c r="B71" s="69">
        <f t="shared" si="6"/>
        <v>2016</v>
      </c>
      <c r="C71" s="91">
        <f>SUM($C15:C15)</f>
        <v>2</v>
      </c>
      <c r="D71" s="92">
        <f>SUM($C15:D15)</f>
        <v>8</v>
      </c>
      <c r="E71" s="92">
        <f>SUM($C15:E15)</f>
        <v>14</v>
      </c>
      <c r="F71" s="92">
        <f>SUM($C15:F15)</f>
        <v>24</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4"/>
    </row>
    <row r="72" spans="2:42" x14ac:dyDescent="0.25"/>
    <row r="73" spans="2:42" x14ac:dyDescent="0.25"/>
    <row r="74" spans="2:42" x14ac:dyDescent="0.25">
      <c r="B74" s="73"/>
      <c r="C74" s="238" t="s">
        <v>144</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40"/>
    </row>
    <row r="75" spans="2:42" x14ac:dyDescent="0.25">
      <c r="B75" s="74" t="s">
        <v>0</v>
      </c>
      <c r="C75" s="74" t="s">
        <v>69</v>
      </c>
      <c r="D75" s="63" t="s">
        <v>70</v>
      </c>
      <c r="E75" s="63" t="s">
        <v>71</v>
      </c>
      <c r="F75" s="63" t="s">
        <v>72</v>
      </c>
      <c r="G75" s="63" t="s">
        <v>73</v>
      </c>
      <c r="H75" s="63" t="s">
        <v>74</v>
      </c>
      <c r="I75" s="63" t="s">
        <v>75</v>
      </c>
      <c r="J75" s="63" t="s">
        <v>76</v>
      </c>
      <c r="K75" s="63" t="s">
        <v>77</v>
      </c>
      <c r="L75" s="63" t="s">
        <v>78</v>
      </c>
      <c r="M75" s="63" t="s">
        <v>79</v>
      </c>
      <c r="N75" s="63" t="s">
        <v>80</v>
      </c>
      <c r="O75" s="63" t="s">
        <v>81</v>
      </c>
      <c r="P75" s="63" t="s">
        <v>82</v>
      </c>
      <c r="Q75" s="63" t="s">
        <v>83</v>
      </c>
      <c r="R75" s="63" t="s">
        <v>84</v>
      </c>
      <c r="S75" s="63" t="s">
        <v>85</v>
      </c>
      <c r="T75" s="63" t="s">
        <v>86</v>
      </c>
      <c r="U75" s="63" t="s">
        <v>87</v>
      </c>
      <c r="V75" s="63" t="s">
        <v>88</v>
      </c>
      <c r="W75" s="63" t="s">
        <v>89</v>
      </c>
      <c r="X75" s="63" t="s">
        <v>90</v>
      </c>
      <c r="Y75" s="63" t="s">
        <v>91</v>
      </c>
      <c r="Z75" s="63" t="s">
        <v>92</v>
      </c>
      <c r="AA75" s="63" t="s">
        <v>93</v>
      </c>
      <c r="AB75" s="63" t="s">
        <v>94</v>
      </c>
      <c r="AC75" s="63" t="s">
        <v>95</v>
      </c>
      <c r="AD75" s="63" t="s">
        <v>96</v>
      </c>
      <c r="AE75" s="63" t="s">
        <v>97</v>
      </c>
      <c r="AF75" s="63" t="s">
        <v>98</v>
      </c>
      <c r="AG75" s="63" t="s">
        <v>99</v>
      </c>
      <c r="AH75" s="63" t="s">
        <v>100</v>
      </c>
      <c r="AI75" s="63" t="s">
        <v>101</v>
      </c>
      <c r="AJ75" s="63" t="s">
        <v>102</v>
      </c>
      <c r="AK75" s="63" t="s">
        <v>103</v>
      </c>
      <c r="AL75" s="63" t="s">
        <v>104</v>
      </c>
      <c r="AM75" s="63" t="s">
        <v>105</v>
      </c>
      <c r="AN75" s="63" t="s">
        <v>106</v>
      </c>
      <c r="AO75" s="63" t="s">
        <v>107</v>
      </c>
      <c r="AP75" s="65" t="s">
        <v>108</v>
      </c>
    </row>
    <row r="76" spans="2:42" x14ac:dyDescent="0.25">
      <c r="B76" s="84">
        <f>B62</f>
        <v>2007</v>
      </c>
      <c r="C76" s="86">
        <f>SUM($C27:C27)</f>
        <v>0</v>
      </c>
      <c r="D76" s="87">
        <f>SUM($C27:D27)</f>
        <v>0</v>
      </c>
      <c r="E76" s="87">
        <f>SUM($C27:E27)</f>
        <v>0</v>
      </c>
      <c r="F76" s="87">
        <f>SUM($C27:F27)</f>
        <v>7</v>
      </c>
      <c r="G76" s="87">
        <f>SUM($C27:G27)</f>
        <v>8</v>
      </c>
      <c r="H76" s="87">
        <f>SUM($C27:H27)</f>
        <v>12</v>
      </c>
      <c r="I76" s="87">
        <f>SUM($C27:I27)</f>
        <v>15</v>
      </c>
      <c r="J76" s="87">
        <f>SUM($C27:J27)</f>
        <v>22</v>
      </c>
      <c r="K76" s="87">
        <f>SUM($C27:K27)</f>
        <v>28</v>
      </c>
      <c r="L76" s="87">
        <f>SUM($C27:L27)</f>
        <v>45</v>
      </c>
      <c r="M76" s="87">
        <f>SUM($C27:M27)</f>
        <v>61</v>
      </c>
      <c r="N76" s="87">
        <f>SUM($C27:N27)</f>
        <v>70</v>
      </c>
      <c r="O76" s="87">
        <f>SUM($C27:O27)</f>
        <v>77</v>
      </c>
      <c r="P76" s="87">
        <f>SUM($C27:P27)</f>
        <v>83</v>
      </c>
      <c r="Q76" s="87">
        <f>SUM($C27:Q27)</f>
        <v>92</v>
      </c>
      <c r="R76" s="87">
        <f>SUM($C27:R27)</f>
        <v>99</v>
      </c>
      <c r="S76" s="87">
        <f>SUM($C27:S27)</f>
        <v>114</v>
      </c>
      <c r="T76" s="87">
        <f>SUM($C27:T27)</f>
        <v>122</v>
      </c>
      <c r="U76" s="87">
        <f>SUM($C27:U27)</f>
        <v>130</v>
      </c>
      <c r="V76" s="87">
        <f>SUM($C27:V27)</f>
        <v>135</v>
      </c>
      <c r="W76" s="87">
        <f>SUM($C27:W27)</f>
        <v>136</v>
      </c>
      <c r="X76" s="87">
        <f>SUM($C27:X27)</f>
        <v>138</v>
      </c>
      <c r="Y76" s="87">
        <f>SUM($C27:Y27)</f>
        <v>138</v>
      </c>
      <c r="Z76" s="87">
        <f>SUM($C27:Z27)</f>
        <v>144</v>
      </c>
      <c r="AA76" s="87">
        <f>SUM($C27:AA27)</f>
        <v>144</v>
      </c>
      <c r="AB76" s="87">
        <f>SUM($C27:AB27)</f>
        <v>149</v>
      </c>
      <c r="AC76" s="87">
        <f>SUM($C27:AC27)</f>
        <v>149</v>
      </c>
      <c r="AD76" s="87">
        <f>SUM($C27:AD27)</f>
        <v>149</v>
      </c>
      <c r="AE76" s="87">
        <f>SUM($C27:AE27)</f>
        <v>150</v>
      </c>
      <c r="AF76" s="87">
        <f>SUM($C27:AF27)</f>
        <v>150</v>
      </c>
      <c r="AG76" s="87">
        <f>SUM($C27:AG27)</f>
        <v>150</v>
      </c>
      <c r="AH76" s="87">
        <f>SUM($C27:AH27)</f>
        <v>150</v>
      </c>
      <c r="AI76" s="87">
        <f>SUM($C27:AI27)</f>
        <v>150</v>
      </c>
      <c r="AJ76" s="87">
        <f>SUM($C27:AJ27)</f>
        <v>150</v>
      </c>
      <c r="AK76" s="87">
        <f>SUM($C27:AK27)</f>
        <v>151</v>
      </c>
      <c r="AL76" s="87">
        <f>SUM($C27:AL27)</f>
        <v>154</v>
      </c>
      <c r="AM76" s="87">
        <f>SUM($C27:AM27)</f>
        <v>155</v>
      </c>
      <c r="AN76" s="87">
        <f>SUM($C27:AN27)</f>
        <v>155</v>
      </c>
      <c r="AO76" s="87">
        <f>SUM($C27:AO27)</f>
        <v>155</v>
      </c>
      <c r="AP76" s="88">
        <f>SUM($C27:AP27)</f>
        <v>155</v>
      </c>
    </row>
    <row r="77" spans="2:42" x14ac:dyDescent="0.25">
      <c r="B77" s="68">
        <f>B76+1</f>
        <v>2008</v>
      </c>
      <c r="C77" s="86">
        <f>SUM($C28:C28)</f>
        <v>0</v>
      </c>
      <c r="D77" s="87">
        <f>SUM($C28:D28)</f>
        <v>3</v>
      </c>
      <c r="E77" s="87">
        <f>SUM($C28:E28)</f>
        <v>6</v>
      </c>
      <c r="F77" s="87">
        <f>SUM($C28:F28)</f>
        <v>7</v>
      </c>
      <c r="G77" s="87">
        <f>SUM($C28:G28)</f>
        <v>9</v>
      </c>
      <c r="H77" s="87">
        <f>SUM($C28:H28)</f>
        <v>12</v>
      </c>
      <c r="I77" s="87">
        <f>SUM($C28:I28)</f>
        <v>18</v>
      </c>
      <c r="J77" s="87">
        <f>SUM($C28:J28)</f>
        <v>30</v>
      </c>
      <c r="K77" s="87">
        <f>SUM($C28:K28)</f>
        <v>41</v>
      </c>
      <c r="L77" s="87">
        <f>SUM($C28:L28)</f>
        <v>48</v>
      </c>
      <c r="M77" s="87">
        <f>SUM($C28:M28)</f>
        <v>56</v>
      </c>
      <c r="N77" s="87">
        <f>SUM($C28:N28)</f>
        <v>64</v>
      </c>
      <c r="O77" s="87">
        <f>SUM($C28:O28)</f>
        <v>85</v>
      </c>
      <c r="P77" s="87">
        <f>SUM($C28:P28)</f>
        <v>90</v>
      </c>
      <c r="Q77" s="87">
        <f>SUM($C28:Q28)</f>
        <v>94</v>
      </c>
      <c r="R77" s="87">
        <f>SUM($C28:R28)</f>
        <v>101</v>
      </c>
      <c r="S77" s="87">
        <f>SUM($C28:S28)</f>
        <v>107</v>
      </c>
      <c r="T77" s="87">
        <f>SUM($C28:T28)</f>
        <v>111</v>
      </c>
      <c r="U77" s="87">
        <f>SUM($C28:U28)</f>
        <v>113</v>
      </c>
      <c r="V77" s="87">
        <f>SUM($C28:V28)</f>
        <v>115</v>
      </c>
      <c r="W77" s="87">
        <f>SUM($C28:W28)</f>
        <v>123</v>
      </c>
      <c r="X77" s="87">
        <f>SUM($C28:X28)</f>
        <v>127</v>
      </c>
      <c r="Y77" s="87">
        <f>SUM($C28:Y28)</f>
        <v>128</v>
      </c>
      <c r="Z77" s="87">
        <f>SUM($C28:Z28)</f>
        <v>133</v>
      </c>
      <c r="AA77" s="87">
        <f>SUM($C28:AA28)</f>
        <v>133</v>
      </c>
      <c r="AB77" s="87">
        <f>SUM($C28:AB28)</f>
        <v>133</v>
      </c>
      <c r="AC77" s="87">
        <f>SUM($C28:AC28)</f>
        <v>134</v>
      </c>
      <c r="AD77" s="87">
        <f>SUM($C28:AD28)</f>
        <v>137</v>
      </c>
      <c r="AE77" s="87">
        <f>SUM($C28:AE28)</f>
        <v>140</v>
      </c>
      <c r="AF77" s="87">
        <f>SUM($C28:AF28)</f>
        <v>140</v>
      </c>
      <c r="AG77" s="87">
        <f>SUM($C28:AG28)</f>
        <v>140</v>
      </c>
      <c r="AH77" s="87">
        <f>SUM($C28:AH28)</f>
        <v>143</v>
      </c>
      <c r="AI77" s="87">
        <f>SUM($C28:AI28)</f>
        <v>144</v>
      </c>
      <c r="AJ77" s="87">
        <f>SUM($C28:AJ28)</f>
        <v>145</v>
      </c>
      <c r="AK77" s="87">
        <f>SUM($C28:AK28)</f>
        <v>145</v>
      </c>
      <c r="AL77" s="87">
        <f>SUM($C28:AL28)</f>
        <v>145</v>
      </c>
      <c r="AM77" s="89"/>
      <c r="AN77" s="89"/>
      <c r="AO77" s="89"/>
      <c r="AP77" s="90"/>
    </row>
    <row r="78" spans="2:42" x14ac:dyDescent="0.25">
      <c r="B78" s="68">
        <f t="shared" ref="B78:B85" si="7">B77+1</f>
        <v>2009</v>
      </c>
      <c r="C78" s="86">
        <f>SUM($C29:C29)</f>
        <v>1</v>
      </c>
      <c r="D78" s="87">
        <f>SUM($C29:D29)</f>
        <v>1</v>
      </c>
      <c r="E78" s="87">
        <f>SUM($C29:E29)</f>
        <v>2</v>
      </c>
      <c r="F78" s="87">
        <f>SUM($C29:F29)</f>
        <v>4</v>
      </c>
      <c r="G78" s="87">
        <f>SUM($C29:G29)</f>
        <v>8</v>
      </c>
      <c r="H78" s="87">
        <f>SUM($C29:H29)</f>
        <v>15</v>
      </c>
      <c r="I78" s="87">
        <f>SUM($C29:I29)</f>
        <v>22</v>
      </c>
      <c r="J78" s="87">
        <f>SUM($C29:J29)</f>
        <v>34</v>
      </c>
      <c r="K78" s="87">
        <f>SUM($C29:K29)</f>
        <v>43</v>
      </c>
      <c r="L78" s="87">
        <f>SUM($C29:L29)</f>
        <v>55</v>
      </c>
      <c r="M78" s="87">
        <f>SUM($C29:M29)</f>
        <v>65</v>
      </c>
      <c r="N78" s="87">
        <f>SUM($C29:N29)</f>
        <v>75</v>
      </c>
      <c r="O78" s="87">
        <f>SUM($C29:O29)</f>
        <v>83</v>
      </c>
      <c r="P78" s="87">
        <f>SUM($C29:P29)</f>
        <v>92</v>
      </c>
      <c r="Q78" s="87">
        <f>SUM($C29:Q29)</f>
        <v>97</v>
      </c>
      <c r="R78" s="87">
        <f>SUM($C29:R29)</f>
        <v>105</v>
      </c>
      <c r="S78" s="87">
        <f>SUM($C29:S29)</f>
        <v>110</v>
      </c>
      <c r="T78" s="87">
        <f>SUM($C29:T29)</f>
        <v>119</v>
      </c>
      <c r="U78" s="87">
        <f>SUM($C29:U29)</f>
        <v>123</v>
      </c>
      <c r="V78" s="87">
        <f>SUM($C29:V29)</f>
        <v>127</v>
      </c>
      <c r="W78" s="87">
        <f>SUM($C29:W29)</f>
        <v>128</v>
      </c>
      <c r="X78" s="87">
        <f>SUM($C29:X29)</f>
        <v>130</v>
      </c>
      <c r="Y78" s="87">
        <f>SUM($C29:Y29)</f>
        <v>132</v>
      </c>
      <c r="Z78" s="87">
        <f>SUM($C29:Z29)</f>
        <v>134</v>
      </c>
      <c r="AA78" s="87">
        <f>SUM($C29:AA29)</f>
        <v>137</v>
      </c>
      <c r="AB78" s="87">
        <f>SUM($C29:AB29)</f>
        <v>140</v>
      </c>
      <c r="AC78" s="87">
        <f>SUM($C29:AC29)</f>
        <v>143</v>
      </c>
      <c r="AD78" s="87">
        <f>SUM($C29:AD29)</f>
        <v>145</v>
      </c>
      <c r="AE78" s="87">
        <f>SUM($C29:AE29)</f>
        <v>147</v>
      </c>
      <c r="AF78" s="87">
        <f>SUM($C29:AF29)</f>
        <v>149</v>
      </c>
      <c r="AG78" s="87">
        <f>SUM($C29:AG29)</f>
        <v>151</v>
      </c>
      <c r="AH78" s="87">
        <f>SUM($C29:AH29)</f>
        <v>156</v>
      </c>
      <c r="AI78" s="89"/>
      <c r="AJ78" s="89"/>
      <c r="AK78" s="89"/>
      <c r="AL78" s="89"/>
      <c r="AM78" s="89"/>
      <c r="AN78" s="89"/>
      <c r="AO78" s="89"/>
      <c r="AP78" s="90"/>
    </row>
    <row r="79" spans="2:42" x14ac:dyDescent="0.25">
      <c r="B79" s="68">
        <f t="shared" si="7"/>
        <v>2010</v>
      </c>
      <c r="C79" s="86">
        <f>SUM($C30:C30)</f>
        <v>0</v>
      </c>
      <c r="D79" s="87">
        <f>SUM($C30:D30)</f>
        <v>2</v>
      </c>
      <c r="E79" s="87">
        <f>SUM($C30:E30)</f>
        <v>2</v>
      </c>
      <c r="F79" s="87">
        <f>SUM($C30:F30)</f>
        <v>8</v>
      </c>
      <c r="G79" s="87">
        <f>SUM($C30:G30)</f>
        <v>11</v>
      </c>
      <c r="H79" s="87">
        <f>SUM($C30:H30)</f>
        <v>20</v>
      </c>
      <c r="I79" s="87">
        <f>SUM($C30:I30)</f>
        <v>30</v>
      </c>
      <c r="J79" s="87">
        <f>SUM($C30:J30)</f>
        <v>47</v>
      </c>
      <c r="K79" s="87">
        <f>SUM($C30:K30)</f>
        <v>52</v>
      </c>
      <c r="L79" s="87">
        <f>SUM($C30:L30)</f>
        <v>64</v>
      </c>
      <c r="M79" s="87">
        <f>SUM($C30:M30)</f>
        <v>75</v>
      </c>
      <c r="N79" s="87">
        <f>SUM($C30:N30)</f>
        <v>89</v>
      </c>
      <c r="O79" s="87">
        <f>SUM($C30:O30)</f>
        <v>98</v>
      </c>
      <c r="P79" s="87">
        <f>SUM($C30:P30)</f>
        <v>106</v>
      </c>
      <c r="Q79" s="87">
        <f>SUM($C30:Q30)</f>
        <v>112</v>
      </c>
      <c r="R79" s="87">
        <f>SUM($C30:R30)</f>
        <v>120</v>
      </c>
      <c r="S79" s="87">
        <f>SUM($C30:S30)</f>
        <v>131</v>
      </c>
      <c r="T79" s="87">
        <f>SUM($C30:T30)</f>
        <v>134</v>
      </c>
      <c r="U79" s="87">
        <f>SUM($C30:U30)</f>
        <v>136</v>
      </c>
      <c r="V79" s="87">
        <f>SUM($C30:V30)</f>
        <v>142</v>
      </c>
      <c r="W79" s="87">
        <f>SUM($C30:W30)</f>
        <v>152</v>
      </c>
      <c r="X79" s="87">
        <f>SUM($C30:X30)</f>
        <v>158</v>
      </c>
      <c r="Y79" s="87">
        <f>SUM($C30:Y30)</f>
        <v>163</v>
      </c>
      <c r="Z79" s="87">
        <f>SUM($C30:Z30)</f>
        <v>167</v>
      </c>
      <c r="AA79" s="87">
        <f>SUM($C30:AA30)</f>
        <v>171</v>
      </c>
      <c r="AB79" s="87">
        <f>SUM($C30:AB30)</f>
        <v>176</v>
      </c>
      <c r="AC79" s="87">
        <f>SUM($C30:AC30)</f>
        <v>178</v>
      </c>
      <c r="AD79" s="87">
        <f>SUM($C30:AD30)</f>
        <v>182</v>
      </c>
      <c r="AE79" s="89"/>
      <c r="AF79" s="89"/>
      <c r="AG79" s="89"/>
      <c r="AH79" s="89"/>
      <c r="AI79" s="89"/>
      <c r="AJ79" s="89"/>
      <c r="AK79" s="89"/>
      <c r="AL79" s="89"/>
      <c r="AM79" s="89"/>
      <c r="AN79" s="89"/>
      <c r="AO79" s="89"/>
      <c r="AP79" s="90"/>
    </row>
    <row r="80" spans="2:42" x14ac:dyDescent="0.25">
      <c r="B80" s="68">
        <f t="shared" si="7"/>
        <v>2011</v>
      </c>
      <c r="C80" s="86">
        <f>SUM($C31:C31)</f>
        <v>1</v>
      </c>
      <c r="D80" s="87">
        <f>SUM($C31:D31)</f>
        <v>1</v>
      </c>
      <c r="E80" s="87">
        <f>SUM($C31:E31)</f>
        <v>6</v>
      </c>
      <c r="F80" s="87">
        <f>SUM($C31:F31)</f>
        <v>12</v>
      </c>
      <c r="G80" s="87">
        <f>SUM($C31:G31)</f>
        <v>28</v>
      </c>
      <c r="H80" s="87">
        <f>SUM($C31:H31)</f>
        <v>41</v>
      </c>
      <c r="I80" s="87">
        <f>SUM($C31:I31)</f>
        <v>58</v>
      </c>
      <c r="J80" s="87">
        <f>SUM($C31:J31)</f>
        <v>66</v>
      </c>
      <c r="K80" s="87">
        <f>SUM($C31:K31)</f>
        <v>81</v>
      </c>
      <c r="L80" s="87">
        <f>SUM($C31:L31)</f>
        <v>90</v>
      </c>
      <c r="M80" s="87">
        <f>SUM($C31:M31)</f>
        <v>101</v>
      </c>
      <c r="N80" s="87">
        <f>SUM($C31:N31)</f>
        <v>116</v>
      </c>
      <c r="O80" s="87">
        <f>SUM($C31:O31)</f>
        <v>122</v>
      </c>
      <c r="P80" s="87">
        <f>SUM($C31:P31)</f>
        <v>146</v>
      </c>
      <c r="Q80" s="87">
        <f>SUM($C31:Q31)</f>
        <v>157</v>
      </c>
      <c r="R80" s="87">
        <f>SUM($C31:R31)</f>
        <v>170</v>
      </c>
      <c r="S80" s="87">
        <f>SUM($C31:S31)</f>
        <v>179</v>
      </c>
      <c r="T80" s="87">
        <f>SUM($C31:T31)</f>
        <v>185</v>
      </c>
      <c r="U80" s="87">
        <f>SUM($C31:U31)</f>
        <v>195</v>
      </c>
      <c r="V80" s="87">
        <f>SUM($C31:V31)</f>
        <v>209</v>
      </c>
      <c r="W80" s="87">
        <f>SUM($C31:W31)</f>
        <v>220</v>
      </c>
      <c r="X80" s="87">
        <f>SUM($C31:X31)</f>
        <v>227</v>
      </c>
      <c r="Y80" s="87">
        <f>SUM($C31:Y31)</f>
        <v>229</v>
      </c>
      <c r="Z80" s="87">
        <f>SUM($C31:Z31)</f>
        <v>232</v>
      </c>
      <c r="AA80" s="89"/>
      <c r="AB80" s="89"/>
      <c r="AC80" s="89"/>
      <c r="AD80" s="89"/>
      <c r="AE80" s="89"/>
      <c r="AF80" s="89"/>
      <c r="AG80" s="89"/>
      <c r="AH80" s="89"/>
      <c r="AI80" s="89"/>
      <c r="AJ80" s="89"/>
      <c r="AK80" s="89"/>
      <c r="AL80" s="89"/>
      <c r="AM80" s="89"/>
      <c r="AN80" s="89"/>
      <c r="AO80" s="89"/>
      <c r="AP80" s="90"/>
    </row>
    <row r="81" spans="2:42" x14ac:dyDescent="0.25">
      <c r="B81" s="68">
        <f t="shared" si="7"/>
        <v>2012</v>
      </c>
      <c r="C81" s="86">
        <f>SUM($C32:C32)</f>
        <v>0</v>
      </c>
      <c r="D81" s="87">
        <f>SUM($C32:D32)</f>
        <v>0</v>
      </c>
      <c r="E81" s="87">
        <f>SUM($C32:E32)</f>
        <v>0</v>
      </c>
      <c r="F81" s="87">
        <f>SUM($C32:F32)</f>
        <v>4</v>
      </c>
      <c r="G81" s="87">
        <f>SUM($C32:G32)</f>
        <v>15</v>
      </c>
      <c r="H81" s="87">
        <f>SUM($C32:H32)</f>
        <v>23</v>
      </c>
      <c r="I81" s="87">
        <f>SUM($C32:I32)</f>
        <v>35</v>
      </c>
      <c r="J81" s="87">
        <f>SUM($C32:J32)</f>
        <v>44</v>
      </c>
      <c r="K81" s="87">
        <f>SUM($C32:K32)</f>
        <v>46</v>
      </c>
      <c r="L81" s="87">
        <f>SUM($C32:L32)</f>
        <v>55</v>
      </c>
      <c r="M81" s="87">
        <f>SUM($C32:M32)</f>
        <v>67</v>
      </c>
      <c r="N81" s="87">
        <f>SUM($C32:N32)</f>
        <v>80</v>
      </c>
      <c r="O81" s="87">
        <f>SUM($C32:O32)</f>
        <v>98</v>
      </c>
      <c r="P81" s="87">
        <f>SUM($C32:P32)</f>
        <v>108</v>
      </c>
      <c r="Q81" s="87">
        <f>SUM($C32:Q32)</f>
        <v>119</v>
      </c>
      <c r="R81" s="87">
        <f>SUM($C32:R32)</f>
        <v>133</v>
      </c>
      <c r="S81" s="87">
        <f>SUM($C32:S32)</f>
        <v>148</v>
      </c>
      <c r="T81" s="87">
        <f>SUM($C32:T32)</f>
        <v>157</v>
      </c>
      <c r="U81" s="87">
        <f>SUM($C32:U32)</f>
        <v>161</v>
      </c>
      <c r="V81" s="87">
        <f>SUM($C32:V32)</f>
        <v>168</v>
      </c>
      <c r="W81" s="89"/>
      <c r="X81" s="89"/>
      <c r="Y81" s="89"/>
      <c r="Z81" s="89"/>
      <c r="AA81" s="89"/>
      <c r="AB81" s="89"/>
      <c r="AC81" s="89"/>
      <c r="AD81" s="89"/>
      <c r="AE81" s="89"/>
      <c r="AF81" s="89"/>
      <c r="AG81" s="89"/>
      <c r="AH81" s="89"/>
      <c r="AI81" s="89"/>
      <c r="AJ81" s="89"/>
      <c r="AK81" s="89"/>
      <c r="AL81" s="89"/>
      <c r="AM81" s="89"/>
      <c r="AN81" s="89"/>
      <c r="AO81" s="89"/>
      <c r="AP81" s="90"/>
    </row>
    <row r="82" spans="2:42" x14ac:dyDescent="0.25">
      <c r="B82" s="68">
        <f t="shared" si="7"/>
        <v>2013</v>
      </c>
      <c r="C82" s="86">
        <f>SUM($C33:C33)</f>
        <v>1</v>
      </c>
      <c r="D82" s="87">
        <f>SUM($C33:D33)</f>
        <v>3</v>
      </c>
      <c r="E82" s="87">
        <f>SUM($C33:E33)</f>
        <v>7</v>
      </c>
      <c r="F82" s="87">
        <f>SUM($C33:F33)</f>
        <v>8</v>
      </c>
      <c r="G82" s="87">
        <f>SUM($C33:G33)</f>
        <v>12</v>
      </c>
      <c r="H82" s="87">
        <f>SUM($C33:H33)</f>
        <v>22</v>
      </c>
      <c r="I82" s="87">
        <f>SUM($C33:I33)</f>
        <v>33</v>
      </c>
      <c r="J82" s="87">
        <f>SUM($C33:J33)</f>
        <v>39</v>
      </c>
      <c r="K82" s="87">
        <f>SUM($C33:K33)</f>
        <v>46</v>
      </c>
      <c r="L82" s="87">
        <f>SUM($C33:L33)</f>
        <v>53</v>
      </c>
      <c r="M82" s="87">
        <f>SUM($C33:M33)</f>
        <v>69</v>
      </c>
      <c r="N82" s="87">
        <f>SUM($C33:N33)</f>
        <v>77</v>
      </c>
      <c r="O82" s="87">
        <f>SUM($C33:O33)</f>
        <v>88</v>
      </c>
      <c r="P82" s="87">
        <f>SUM($C33:P33)</f>
        <v>105</v>
      </c>
      <c r="Q82" s="87">
        <f>SUM($C33:Q33)</f>
        <v>121</v>
      </c>
      <c r="R82" s="87">
        <f>SUM($C33:R33)</f>
        <v>131</v>
      </c>
      <c r="S82" s="89"/>
      <c r="T82" s="89"/>
      <c r="U82" s="89"/>
      <c r="V82" s="89"/>
      <c r="W82" s="89"/>
      <c r="X82" s="89"/>
      <c r="Y82" s="89"/>
      <c r="Z82" s="89"/>
      <c r="AA82" s="89"/>
      <c r="AB82" s="89"/>
      <c r="AC82" s="89"/>
      <c r="AD82" s="89"/>
      <c r="AE82" s="89"/>
      <c r="AF82" s="89"/>
      <c r="AG82" s="89"/>
      <c r="AH82" s="89"/>
      <c r="AI82" s="89"/>
      <c r="AJ82" s="89"/>
      <c r="AK82" s="89"/>
      <c r="AL82" s="89"/>
      <c r="AM82" s="89"/>
      <c r="AN82" s="89"/>
      <c r="AO82" s="89"/>
      <c r="AP82" s="90"/>
    </row>
    <row r="83" spans="2:42" x14ac:dyDescent="0.25">
      <c r="B83" s="68">
        <f t="shared" si="7"/>
        <v>2014</v>
      </c>
      <c r="C83" s="86">
        <f>SUM($C34:C34)</f>
        <v>0</v>
      </c>
      <c r="D83" s="87">
        <f>SUM($C34:D34)</f>
        <v>2</v>
      </c>
      <c r="E83" s="87">
        <f>SUM($C34:E34)</f>
        <v>3</v>
      </c>
      <c r="F83" s="87">
        <f>SUM($C34:F34)</f>
        <v>8</v>
      </c>
      <c r="G83" s="87">
        <f>SUM($C34:G34)</f>
        <v>14</v>
      </c>
      <c r="H83" s="87">
        <f>SUM($C34:H34)</f>
        <v>24</v>
      </c>
      <c r="I83" s="87">
        <f>SUM($C34:I34)</f>
        <v>36</v>
      </c>
      <c r="J83" s="87">
        <f>SUM($C34:J34)</f>
        <v>56</v>
      </c>
      <c r="K83" s="87">
        <f>SUM($C34:K34)</f>
        <v>78</v>
      </c>
      <c r="L83" s="87">
        <f>SUM($C34:L34)</f>
        <v>92</v>
      </c>
      <c r="M83" s="87">
        <f>SUM($C34:M34)</f>
        <v>105</v>
      </c>
      <c r="N83" s="87">
        <f>SUM($C34:N34)</f>
        <v>119</v>
      </c>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90"/>
    </row>
    <row r="84" spans="2:42" x14ac:dyDescent="0.25">
      <c r="B84" s="68">
        <f t="shared" si="7"/>
        <v>2015</v>
      </c>
      <c r="C84" s="86">
        <f>SUM($C35:C35)</f>
        <v>0</v>
      </c>
      <c r="D84" s="87">
        <f>SUM($C35:D35)</f>
        <v>1</v>
      </c>
      <c r="E84" s="87">
        <f>SUM($C35:E35)</f>
        <v>4</v>
      </c>
      <c r="F84" s="87">
        <f>SUM($C35:F35)</f>
        <v>11</v>
      </c>
      <c r="G84" s="87">
        <f>SUM($C35:G35)</f>
        <v>16</v>
      </c>
      <c r="H84" s="87">
        <f>SUM($C35:H35)</f>
        <v>27</v>
      </c>
      <c r="I84" s="87">
        <f>SUM($C35:I35)</f>
        <v>36</v>
      </c>
      <c r="J84" s="87">
        <f>SUM($C35:J35)</f>
        <v>49</v>
      </c>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90"/>
    </row>
    <row r="85" spans="2:42" x14ac:dyDescent="0.25">
      <c r="B85" s="69">
        <f t="shared" si="7"/>
        <v>2016</v>
      </c>
      <c r="C85" s="91">
        <f>SUM($C36:C36)</f>
        <v>0</v>
      </c>
      <c r="D85" s="92">
        <f>SUM($C36:D36)</f>
        <v>0</v>
      </c>
      <c r="E85" s="92">
        <f>SUM($C36:E36)</f>
        <v>3</v>
      </c>
      <c r="F85" s="92">
        <f>SUM($C36:F36)</f>
        <v>3</v>
      </c>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4"/>
    </row>
    <row r="86" spans="2:42" x14ac:dyDescent="0.25"/>
    <row r="87" spans="2:42" x14ac:dyDescent="0.25"/>
    <row r="88" spans="2:42" x14ac:dyDescent="0.25">
      <c r="B88" s="73"/>
      <c r="C88" s="238" t="s">
        <v>170</v>
      </c>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40"/>
    </row>
    <row r="89" spans="2:42" x14ac:dyDescent="0.25">
      <c r="B89" s="74" t="s">
        <v>0</v>
      </c>
      <c r="C89" s="74" t="s">
        <v>69</v>
      </c>
      <c r="D89" s="63" t="s">
        <v>70</v>
      </c>
      <c r="E89" s="63" t="s">
        <v>71</v>
      </c>
      <c r="F89" s="63" t="s">
        <v>72</v>
      </c>
      <c r="G89" s="63" t="s">
        <v>73</v>
      </c>
      <c r="H89" s="63" t="s">
        <v>74</v>
      </c>
      <c r="I89" s="63" t="s">
        <v>75</v>
      </c>
      <c r="J89" s="63" t="s">
        <v>76</v>
      </c>
      <c r="K89" s="63" t="s">
        <v>77</v>
      </c>
      <c r="L89" s="63" t="s">
        <v>78</v>
      </c>
      <c r="M89" s="63" t="s">
        <v>79</v>
      </c>
      <c r="N89" s="63" t="s">
        <v>80</v>
      </c>
      <c r="O89" s="63" t="s">
        <v>81</v>
      </c>
      <c r="P89" s="63" t="s">
        <v>82</v>
      </c>
      <c r="Q89" s="63" t="s">
        <v>83</v>
      </c>
      <c r="R89" s="63" t="s">
        <v>84</v>
      </c>
      <c r="S89" s="63" t="s">
        <v>85</v>
      </c>
      <c r="T89" s="63" t="s">
        <v>86</v>
      </c>
      <c r="U89" s="63" t="s">
        <v>87</v>
      </c>
      <c r="V89" s="63" t="s">
        <v>88</v>
      </c>
      <c r="W89" s="63" t="s">
        <v>89</v>
      </c>
      <c r="X89" s="63" t="s">
        <v>90</v>
      </c>
      <c r="Y89" s="63" t="s">
        <v>91</v>
      </c>
      <c r="Z89" s="63" t="s">
        <v>92</v>
      </c>
      <c r="AA89" s="63" t="s">
        <v>93</v>
      </c>
      <c r="AB89" s="63" t="s">
        <v>94</v>
      </c>
      <c r="AC89" s="63" t="s">
        <v>95</v>
      </c>
      <c r="AD89" s="63" t="s">
        <v>96</v>
      </c>
      <c r="AE89" s="63" t="s">
        <v>97</v>
      </c>
      <c r="AF89" s="63" t="s">
        <v>98</v>
      </c>
      <c r="AG89" s="63" t="s">
        <v>99</v>
      </c>
      <c r="AH89" s="63" t="s">
        <v>100</v>
      </c>
      <c r="AI89" s="63" t="s">
        <v>101</v>
      </c>
      <c r="AJ89" s="63" t="s">
        <v>102</v>
      </c>
      <c r="AK89" s="63" t="s">
        <v>103</v>
      </c>
      <c r="AL89" s="63" t="s">
        <v>104</v>
      </c>
      <c r="AM89" s="63" t="s">
        <v>105</v>
      </c>
      <c r="AN89" s="63" t="s">
        <v>106</v>
      </c>
      <c r="AO89" s="63" t="s">
        <v>107</v>
      </c>
      <c r="AP89" s="65" t="s">
        <v>108</v>
      </c>
    </row>
    <row r="90" spans="2:42" x14ac:dyDescent="0.25">
      <c r="B90" s="84">
        <f>B76</f>
        <v>2007</v>
      </c>
      <c r="C90" s="97" t="e">
        <f>C62/(C62+C76)</f>
        <v>#DIV/0!</v>
      </c>
      <c r="D90" s="98">
        <f t="shared" ref="D90:AP90" si="8">D62/(D62+D76)</f>
        <v>1</v>
      </c>
      <c r="E90" s="98">
        <f t="shared" si="8"/>
        <v>1</v>
      </c>
      <c r="F90" s="98">
        <f t="shared" si="8"/>
        <v>0.72</v>
      </c>
      <c r="G90" s="98">
        <f t="shared" si="8"/>
        <v>0.78378378378378377</v>
      </c>
      <c r="H90" s="98">
        <f t="shared" si="8"/>
        <v>0.78181818181818186</v>
      </c>
      <c r="I90" s="98">
        <f t="shared" si="8"/>
        <v>0.74137931034482762</v>
      </c>
      <c r="J90" s="98">
        <f t="shared" si="8"/>
        <v>0.7142857142857143</v>
      </c>
      <c r="K90" s="98">
        <f t="shared" si="8"/>
        <v>0.6853932584269663</v>
      </c>
      <c r="L90" s="98">
        <f t="shared" si="8"/>
        <v>0.58715596330275233</v>
      </c>
      <c r="M90" s="98">
        <f t="shared" si="8"/>
        <v>0.5234375</v>
      </c>
      <c r="N90" s="98">
        <f t="shared" si="8"/>
        <v>0.51388888888888884</v>
      </c>
      <c r="O90" s="98">
        <f t="shared" si="8"/>
        <v>0.49673202614379086</v>
      </c>
      <c r="P90" s="98">
        <f t="shared" si="8"/>
        <v>0.49390243902439024</v>
      </c>
      <c r="Q90" s="98">
        <f t="shared" si="8"/>
        <v>0.47126436781609193</v>
      </c>
      <c r="R90" s="98">
        <f t="shared" si="8"/>
        <v>0.45901639344262296</v>
      </c>
      <c r="S90" s="98">
        <f t="shared" si="8"/>
        <v>0.42424242424242425</v>
      </c>
      <c r="T90" s="98">
        <f t="shared" si="8"/>
        <v>0.41062801932367149</v>
      </c>
      <c r="U90" s="98">
        <f t="shared" si="8"/>
        <v>0.39534883720930231</v>
      </c>
      <c r="V90" s="98">
        <f t="shared" si="8"/>
        <v>0.38636363636363635</v>
      </c>
      <c r="W90" s="98">
        <f t="shared" si="8"/>
        <v>0.38461538461538464</v>
      </c>
      <c r="X90" s="98">
        <f t="shared" si="8"/>
        <v>0.38666666666666666</v>
      </c>
      <c r="Y90" s="98">
        <f t="shared" si="8"/>
        <v>0.38666666666666666</v>
      </c>
      <c r="Z90" s="98">
        <f t="shared" si="8"/>
        <v>0.37662337662337664</v>
      </c>
      <c r="AA90" s="98">
        <f t="shared" si="8"/>
        <v>0.37662337662337664</v>
      </c>
      <c r="AB90" s="98">
        <f t="shared" si="8"/>
        <v>0.37130801687763715</v>
      </c>
      <c r="AC90" s="98">
        <f t="shared" si="8"/>
        <v>0.37130801687763715</v>
      </c>
      <c r="AD90" s="98">
        <f t="shared" si="8"/>
        <v>0.37130801687763715</v>
      </c>
      <c r="AE90" s="98">
        <f t="shared" si="8"/>
        <v>0.36974789915966388</v>
      </c>
      <c r="AF90" s="98">
        <f t="shared" si="8"/>
        <v>0.36974789915966388</v>
      </c>
      <c r="AG90" s="98">
        <f t="shared" si="8"/>
        <v>0.36974789915966388</v>
      </c>
      <c r="AH90" s="98">
        <f t="shared" si="8"/>
        <v>0.36974789915966388</v>
      </c>
      <c r="AI90" s="98">
        <f t="shared" si="8"/>
        <v>0.36974789915966388</v>
      </c>
      <c r="AJ90" s="98">
        <f t="shared" si="8"/>
        <v>0.36974789915966388</v>
      </c>
      <c r="AK90" s="98">
        <f t="shared" si="8"/>
        <v>0.3682008368200837</v>
      </c>
      <c r="AL90" s="98">
        <f t="shared" si="8"/>
        <v>0.36363636363636365</v>
      </c>
      <c r="AM90" s="98">
        <f t="shared" si="8"/>
        <v>0.36213991769547327</v>
      </c>
      <c r="AN90" s="98">
        <f t="shared" si="8"/>
        <v>0.36213991769547327</v>
      </c>
      <c r="AO90" s="98">
        <f t="shared" si="8"/>
        <v>0.36213991769547327</v>
      </c>
      <c r="AP90" s="99">
        <f t="shared" si="8"/>
        <v>0.36213991769547327</v>
      </c>
    </row>
    <row r="91" spans="2:42" x14ac:dyDescent="0.25">
      <c r="B91" s="68">
        <f>B90+1</f>
        <v>2008</v>
      </c>
      <c r="C91" s="97" t="e">
        <f t="shared" ref="C91:AL99" si="9">C63/(C63+C77)</f>
        <v>#DIV/0!</v>
      </c>
      <c r="D91" s="98">
        <f t="shared" si="9"/>
        <v>0.75</v>
      </c>
      <c r="E91" s="98">
        <f t="shared" si="9"/>
        <v>0.75</v>
      </c>
      <c r="F91" s="98">
        <f t="shared" si="9"/>
        <v>0.81081081081081086</v>
      </c>
      <c r="G91" s="98">
        <f t="shared" si="9"/>
        <v>0.81632653061224492</v>
      </c>
      <c r="H91" s="98">
        <f t="shared" si="9"/>
        <v>0.80952380952380953</v>
      </c>
      <c r="I91" s="98">
        <f t="shared" si="9"/>
        <v>0.7857142857142857</v>
      </c>
      <c r="J91" s="98">
        <f t="shared" si="9"/>
        <v>0.72477064220183485</v>
      </c>
      <c r="K91" s="98">
        <f t="shared" si="9"/>
        <v>0.67460317460317465</v>
      </c>
      <c r="L91" s="98">
        <f t="shared" si="9"/>
        <v>0.64963503649635035</v>
      </c>
      <c r="M91" s="98">
        <f t="shared" si="9"/>
        <v>0.61904761904761907</v>
      </c>
      <c r="N91" s="98">
        <f t="shared" si="9"/>
        <v>0.6</v>
      </c>
      <c r="O91" s="98">
        <f t="shared" si="9"/>
        <v>0.53551912568306015</v>
      </c>
      <c r="P91" s="98">
        <f t="shared" si="9"/>
        <v>0.52879581151832455</v>
      </c>
      <c r="Q91" s="98">
        <f t="shared" si="9"/>
        <v>0.53921568627450978</v>
      </c>
      <c r="R91" s="98">
        <f t="shared" si="9"/>
        <v>0.5280373831775701</v>
      </c>
      <c r="S91" s="98">
        <f t="shared" si="9"/>
        <v>0.51363636363636367</v>
      </c>
      <c r="T91" s="98">
        <f t="shared" si="9"/>
        <v>0.51528384279475981</v>
      </c>
      <c r="U91" s="98">
        <f t="shared" si="9"/>
        <v>0.51082251082251084</v>
      </c>
      <c r="V91" s="98">
        <f t="shared" si="9"/>
        <v>0.51063829787234039</v>
      </c>
      <c r="W91" s="98">
        <f t="shared" si="9"/>
        <v>0.49590163934426229</v>
      </c>
      <c r="X91" s="98">
        <f t="shared" si="9"/>
        <v>0.48790322580645162</v>
      </c>
      <c r="Y91" s="98">
        <f t="shared" si="9"/>
        <v>0.4859437751004016</v>
      </c>
      <c r="Z91" s="98">
        <f t="shared" si="9"/>
        <v>0.4763779527559055</v>
      </c>
      <c r="AA91" s="98">
        <f t="shared" si="9"/>
        <v>0.4763779527559055</v>
      </c>
      <c r="AB91" s="98">
        <f t="shared" si="9"/>
        <v>0.4763779527559055</v>
      </c>
      <c r="AC91" s="98">
        <f t="shared" si="9"/>
        <v>0.47450980392156861</v>
      </c>
      <c r="AD91" s="98">
        <f t="shared" si="9"/>
        <v>0.4689922480620155</v>
      </c>
      <c r="AE91" s="98">
        <f t="shared" si="9"/>
        <v>0.46360153256704983</v>
      </c>
      <c r="AF91" s="98">
        <f t="shared" si="9"/>
        <v>0.46360153256704983</v>
      </c>
      <c r="AG91" s="98">
        <f t="shared" si="9"/>
        <v>0.46360153256704983</v>
      </c>
      <c r="AH91" s="98">
        <f t="shared" si="9"/>
        <v>0.45833333333333331</v>
      </c>
      <c r="AI91" s="98">
        <f t="shared" si="9"/>
        <v>0.45660377358490567</v>
      </c>
      <c r="AJ91" s="98">
        <f t="shared" si="9"/>
        <v>0.45488721804511278</v>
      </c>
      <c r="AK91" s="98">
        <f t="shared" si="9"/>
        <v>0.45488721804511278</v>
      </c>
      <c r="AL91" s="98">
        <f t="shared" si="9"/>
        <v>0.45488721804511278</v>
      </c>
      <c r="AM91" s="100"/>
      <c r="AN91" s="100"/>
      <c r="AO91" s="100"/>
      <c r="AP91" s="101"/>
    </row>
    <row r="92" spans="2:42" x14ac:dyDescent="0.25">
      <c r="B92" s="68">
        <f t="shared" ref="B92:B99" si="10">B91+1</f>
        <v>2009</v>
      </c>
      <c r="C92" s="97">
        <f t="shared" si="9"/>
        <v>0.75</v>
      </c>
      <c r="D92" s="98">
        <f t="shared" si="9"/>
        <v>0.93333333333333335</v>
      </c>
      <c r="E92" s="98">
        <f t="shared" si="9"/>
        <v>0.91304347826086951</v>
      </c>
      <c r="F92" s="98">
        <f t="shared" si="9"/>
        <v>0.88571428571428568</v>
      </c>
      <c r="G92" s="98">
        <f t="shared" si="9"/>
        <v>0.82608695652173914</v>
      </c>
      <c r="H92" s="98">
        <f t="shared" si="9"/>
        <v>0.77941176470588236</v>
      </c>
      <c r="I92" s="98">
        <f t="shared" si="9"/>
        <v>0.73493975903614461</v>
      </c>
      <c r="J92" s="98">
        <f t="shared" si="9"/>
        <v>0.66990291262135926</v>
      </c>
      <c r="K92" s="98">
        <f t="shared" si="9"/>
        <v>0.62608695652173918</v>
      </c>
      <c r="L92" s="98">
        <f t="shared" si="9"/>
        <v>0.61538461538461542</v>
      </c>
      <c r="M92" s="98">
        <f t="shared" si="9"/>
        <v>0.58860759493670889</v>
      </c>
      <c r="N92" s="98">
        <f t="shared" si="9"/>
        <v>0.56395348837209303</v>
      </c>
      <c r="O92" s="98">
        <f t="shared" si="9"/>
        <v>0.54644808743169404</v>
      </c>
      <c r="P92" s="98">
        <f t="shared" si="9"/>
        <v>0.52331606217616577</v>
      </c>
      <c r="Q92" s="98">
        <f t="shared" si="9"/>
        <v>0.51500000000000001</v>
      </c>
      <c r="R92" s="98">
        <f t="shared" si="9"/>
        <v>0.49519230769230771</v>
      </c>
      <c r="S92" s="98">
        <f t="shared" si="9"/>
        <v>0.48837209302325579</v>
      </c>
      <c r="T92" s="98">
        <f t="shared" si="9"/>
        <v>0.46875</v>
      </c>
      <c r="U92" s="98">
        <f t="shared" si="9"/>
        <v>0.46288209606986902</v>
      </c>
      <c r="V92" s="98">
        <f t="shared" si="9"/>
        <v>0.45493562231759654</v>
      </c>
      <c r="W92" s="98">
        <f t="shared" si="9"/>
        <v>0.4553191489361702</v>
      </c>
      <c r="X92" s="98">
        <f t="shared" si="9"/>
        <v>0.45147679324894513</v>
      </c>
      <c r="Y92" s="98">
        <f t="shared" si="9"/>
        <v>0.44769874476987448</v>
      </c>
      <c r="Z92" s="98">
        <f t="shared" si="9"/>
        <v>0.44398340248962653</v>
      </c>
      <c r="AA92" s="98">
        <f t="shared" si="9"/>
        <v>0.43852459016393441</v>
      </c>
      <c r="AB92" s="98">
        <f t="shared" si="9"/>
        <v>0.4331983805668016</v>
      </c>
      <c r="AC92" s="98">
        <f t="shared" si="9"/>
        <v>0.4302788844621514</v>
      </c>
      <c r="AD92" s="98">
        <f t="shared" si="9"/>
        <v>0.4268774703557312</v>
      </c>
      <c r="AE92" s="98">
        <f t="shared" si="9"/>
        <v>0.42352941176470588</v>
      </c>
      <c r="AF92" s="98">
        <f t="shared" si="9"/>
        <v>0.42023346303501946</v>
      </c>
      <c r="AG92" s="98">
        <f t="shared" si="9"/>
        <v>0.41698841698841699</v>
      </c>
      <c r="AH92" s="98">
        <f t="shared" si="9"/>
        <v>0.40909090909090912</v>
      </c>
      <c r="AI92" s="100"/>
      <c r="AJ92" s="100"/>
      <c r="AK92" s="100"/>
      <c r="AL92" s="100"/>
      <c r="AM92" s="100"/>
      <c r="AN92" s="100"/>
      <c r="AO92" s="100"/>
      <c r="AP92" s="101"/>
    </row>
    <row r="93" spans="2:42" x14ac:dyDescent="0.25">
      <c r="B93" s="68">
        <f t="shared" si="10"/>
        <v>2010</v>
      </c>
      <c r="C93" s="97">
        <f t="shared" si="9"/>
        <v>1</v>
      </c>
      <c r="D93" s="98">
        <f t="shared" si="9"/>
        <v>0.8</v>
      </c>
      <c r="E93" s="98">
        <f t="shared" si="9"/>
        <v>0.89473684210526316</v>
      </c>
      <c r="F93" s="98">
        <f t="shared" si="9"/>
        <v>0.75757575757575757</v>
      </c>
      <c r="G93" s="98">
        <f t="shared" si="9"/>
        <v>0.77083333333333337</v>
      </c>
      <c r="H93" s="98">
        <f t="shared" si="9"/>
        <v>0.69230769230769229</v>
      </c>
      <c r="I93" s="98">
        <f t="shared" si="9"/>
        <v>0.620253164556962</v>
      </c>
      <c r="J93" s="98">
        <f t="shared" si="9"/>
        <v>0.56880733944954132</v>
      </c>
      <c r="K93" s="98">
        <f t="shared" si="9"/>
        <v>0.60902255639097747</v>
      </c>
      <c r="L93" s="98">
        <f t="shared" si="9"/>
        <v>0.5816993464052288</v>
      </c>
      <c r="M93" s="98">
        <f t="shared" si="9"/>
        <v>0.55621301775147924</v>
      </c>
      <c r="N93" s="98">
        <f t="shared" si="9"/>
        <v>0.52910052910052907</v>
      </c>
      <c r="O93" s="98">
        <f t="shared" si="9"/>
        <v>0.51485148514851486</v>
      </c>
      <c r="P93" s="98">
        <f t="shared" si="9"/>
        <v>0.49763033175355448</v>
      </c>
      <c r="Q93" s="98">
        <f t="shared" si="9"/>
        <v>0.4838709677419355</v>
      </c>
      <c r="R93" s="98">
        <f t="shared" si="9"/>
        <v>0.48051948051948051</v>
      </c>
      <c r="S93" s="98">
        <f t="shared" si="9"/>
        <v>0.45867768595041325</v>
      </c>
      <c r="T93" s="98">
        <f t="shared" si="9"/>
        <v>0.45306122448979591</v>
      </c>
      <c r="U93" s="98">
        <f t="shared" si="9"/>
        <v>0.45161290322580644</v>
      </c>
      <c r="V93" s="98">
        <f t="shared" si="9"/>
        <v>0.4453125</v>
      </c>
      <c r="W93" s="98">
        <f t="shared" si="9"/>
        <v>0.43494423791821563</v>
      </c>
      <c r="X93" s="98">
        <f t="shared" si="9"/>
        <v>0.42545454545454547</v>
      </c>
      <c r="Y93" s="98">
        <f t="shared" si="9"/>
        <v>0.42402826855123676</v>
      </c>
      <c r="Z93" s="98">
        <f t="shared" si="9"/>
        <v>0.41811846689895471</v>
      </c>
      <c r="AA93" s="98">
        <f t="shared" si="9"/>
        <v>0.41438356164383561</v>
      </c>
      <c r="AB93" s="98">
        <f t="shared" si="9"/>
        <v>0.41137123745819398</v>
      </c>
      <c r="AC93" s="98">
        <f t="shared" si="9"/>
        <v>0.40863787375415284</v>
      </c>
      <c r="AD93" s="98">
        <f t="shared" si="9"/>
        <v>0.40327868852459015</v>
      </c>
      <c r="AE93" s="100"/>
      <c r="AF93" s="100"/>
      <c r="AG93" s="100"/>
      <c r="AH93" s="100"/>
      <c r="AI93" s="100"/>
      <c r="AJ93" s="100"/>
      <c r="AK93" s="100"/>
      <c r="AL93" s="100"/>
      <c r="AM93" s="100"/>
      <c r="AN93" s="100"/>
      <c r="AO93" s="100"/>
      <c r="AP93" s="101"/>
    </row>
    <row r="94" spans="2:42" x14ac:dyDescent="0.25">
      <c r="B94" s="68">
        <f t="shared" si="10"/>
        <v>2011</v>
      </c>
      <c r="C94" s="97">
        <f t="shared" si="9"/>
        <v>0.8</v>
      </c>
      <c r="D94" s="98">
        <f t="shared" si="9"/>
        <v>0.95652173913043481</v>
      </c>
      <c r="E94" s="98">
        <f t="shared" si="9"/>
        <v>0.83333333333333337</v>
      </c>
      <c r="F94" s="98">
        <f t="shared" si="9"/>
        <v>0.77777777777777779</v>
      </c>
      <c r="G94" s="98">
        <f t="shared" si="9"/>
        <v>0.63636363636363635</v>
      </c>
      <c r="H94" s="98">
        <f t="shared" si="9"/>
        <v>0.59</v>
      </c>
      <c r="I94" s="98">
        <f t="shared" si="9"/>
        <v>0.52845528455284552</v>
      </c>
      <c r="J94" s="98">
        <f t="shared" si="9"/>
        <v>0.55102040816326525</v>
      </c>
      <c r="K94" s="98">
        <f t="shared" si="9"/>
        <v>0.53977272727272729</v>
      </c>
      <c r="L94" s="98">
        <f t="shared" si="9"/>
        <v>0.52879581151832455</v>
      </c>
      <c r="M94" s="98">
        <f t="shared" si="9"/>
        <v>0.53240740740740744</v>
      </c>
      <c r="N94" s="98">
        <f t="shared" si="9"/>
        <v>0.51666666666666672</v>
      </c>
      <c r="O94" s="98">
        <f t="shared" si="9"/>
        <v>0.51587301587301593</v>
      </c>
      <c r="P94" s="98">
        <f t="shared" si="9"/>
        <v>0.47857142857142859</v>
      </c>
      <c r="Q94" s="98">
        <f t="shared" si="9"/>
        <v>0.47315436241610737</v>
      </c>
      <c r="R94" s="98">
        <f t="shared" si="9"/>
        <v>0.46202531645569622</v>
      </c>
      <c r="S94" s="98">
        <f t="shared" si="9"/>
        <v>0.46084337349397592</v>
      </c>
      <c r="T94" s="98">
        <f t="shared" si="9"/>
        <v>0.46220930232558138</v>
      </c>
      <c r="U94" s="98">
        <f t="shared" si="9"/>
        <v>0.45682451253481893</v>
      </c>
      <c r="V94" s="98">
        <f t="shared" si="9"/>
        <v>0.44414893617021278</v>
      </c>
      <c r="W94" s="98">
        <f t="shared" si="9"/>
        <v>0.4329896907216495</v>
      </c>
      <c r="X94" s="98">
        <f t="shared" si="9"/>
        <v>0.42531645569620252</v>
      </c>
      <c r="Y94" s="98">
        <f t="shared" si="9"/>
        <v>0.42749999999999999</v>
      </c>
      <c r="Z94" s="98">
        <f t="shared" si="9"/>
        <v>0.42716049382716048</v>
      </c>
      <c r="AA94" s="100"/>
      <c r="AB94" s="100"/>
      <c r="AC94" s="100"/>
      <c r="AD94" s="100"/>
      <c r="AE94" s="100"/>
      <c r="AF94" s="100"/>
      <c r="AG94" s="100"/>
      <c r="AH94" s="100"/>
      <c r="AI94" s="100"/>
      <c r="AJ94" s="100"/>
      <c r="AK94" s="100"/>
      <c r="AL94" s="100"/>
      <c r="AM94" s="100"/>
      <c r="AN94" s="100"/>
      <c r="AO94" s="100"/>
      <c r="AP94" s="101"/>
    </row>
    <row r="95" spans="2:42" x14ac:dyDescent="0.25">
      <c r="B95" s="68">
        <f t="shared" si="10"/>
        <v>2012</v>
      </c>
      <c r="C95" s="97">
        <f t="shared" si="9"/>
        <v>1</v>
      </c>
      <c r="D95" s="98">
        <f t="shared" si="9"/>
        <v>1</v>
      </c>
      <c r="E95" s="98">
        <f t="shared" si="9"/>
        <v>1</v>
      </c>
      <c r="F95" s="98">
        <f t="shared" si="9"/>
        <v>0.90243902439024393</v>
      </c>
      <c r="G95" s="98">
        <f t="shared" si="9"/>
        <v>0.76923076923076927</v>
      </c>
      <c r="H95" s="98">
        <f t="shared" si="9"/>
        <v>0.77884615384615385</v>
      </c>
      <c r="I95" s="98">
        <f t="shared" si="9"/>
        <v>0.717741935483871</v>
      </c>
      <c r="J95" s="98">
        <f t="shared" si="9"/>
        <v>0.71241830065359479</v>
      </c>
      <c r="K95" s="98">
        <f t="shared" si="9"/>
        <v>0.72781065088757402</v>
      </c>
      <c r="L95" s="98">
        <f t="shared" si="9"/>
        <v>0.70270270270270274</v>
      </c>
      <c r="M95" s="98">
        <f t="shared" si="9"/>
        <v>0.67317073170731712</v>
      </c>
      <c r="N95" s="98">
        <f t="shared" si="9"/>
        <v>0.65367965367965364</v>
      </c>
      <c r="O95" s="98">
        <f t="shared" si="9"/>
        <v>0.6216216216216216</v>
      </c>
      <c r="P95" s="98">
        <f t="shared" si="9"/>
        <v>0.6029411764705882</v>
      </c>
      <c r="Q95" s="98">
        <f t="shared" si="9"/>
        <v>0.58391608391608396</v>
      </c>
      <c r="R95" s="98">
        <f t="shared" si="9"/>
        <v>0.5667752442996743</v>
      </c>
      <c r="S95" s="98">
        <f t="shared" si="9"/>
        <v>0.55421686746987953</v>
      </c>
      <c r="T95" s="98">
        <f t="shared" si="9"/>
        <v>0.54492753623188406</v>
      </c>
      <c r="U95" s="98">
        <f t="shared" si="9"/>
        <v>0.54</v>
      </c>
      <c r="V95" s="98">
        <f t="shared" si="9"/>
        <v>0.53203342618384397</v>
      </c>
      <c r="W95" s="100"/>
      <c r="X95" s="100"/>
      <c r="Y95" s="100"/>
      <c r="Z95" s="100"/>
      <c r="AA95" s="100"/>
      <c r="AB95" s="100"/>
      <c r="AC95" s="100"/>
      <c r="AD95" s="100"/>
      <c r="AE95" s="100"/>
      <c r="AF95" s="100"/>
      <c r="AG95" s="100"/>
      <c r="AH95" s="100"/>
      <c r="AI95" s="100"/>
      <c r="AJ95" s="100"/>
      <c r="AK95" s="100"/>
      <c r="AL95" s="100"/>
      <c r="AM95" s="100"/>
      <c r="AN95" s="100"/>
      <c r="AO95" s="100"/>
      <c r="AP95" s="101"/>
    </row>
    <row r="96" spans="2:42" x14ac:dyDescent="0.25">
      <c r="B96" s="68">
        <f t="shared" si="10"/>
        <v>2013</v>
      </c>
      <c r="C96" s="97">
        <f t="shared" si="9"/>
        <v>0.83333333333333337</v>
      </c>
      <c r="D96" s="98">
        <f t="shared" si="9"/>
        <v>0.7</v>
      </c>
      <c r="E96" s="98">
        <f t="shared" si="9"/>
        <v>0.65</v>
      </c>
      <c r="F96" s="98">
        <f t="shared" si="9"/>
        <v>0.76470588235294112</v>
      </c>
      <c r="G96" s="98">
        <f t="shared" si="9"/>
        <v>0.79661016949152541</v>
      </c>
      <c r="H96" s="98">
        <f t="shared" si="9"/>
        <v>0.71794871794871795</v>
      </c>
      <c r="I96" s="98">
        <f t="shared" si="9"/>
        <v>0.66326530612244894</v>
      </c>
      <c r="J96" s="98">
        <f t="shared" si="9"/>
        <v>0.68548387096774188</v>
      </c>
      <c r="K96" s="98">
        <f t="shared" si="9"/>
        <v>0.6827586206896552</v>
      </c>
      <c r="L96" s="98">
        <f t="shared" si="9"/>
        <v>0.66874999999999996</v>
      </c>
      <c r="M96" s="98">
        <f t="shared" si="9"/>
        <v>0.62702702702702706</v>
      </c>
      <c r="N96" s="98">
        <f t="shared" si="9"/>
        <v>0.6333333333333333</v>
      </c>
      <c r="O96" s="98">
        <f t="shared" si="9"/>
        <v>0.62231759656652363</v>
      </c>
      <c r="P96" s="98">
        <f t="shared" si="9"/>
        <v>0.58498023715415015</v>
      </c>
      <c r="Q96" s="98">
        <f t="shared" si="9"/>
        <v>0.5567765567765568</v>
      </c>
      <c r="R96" s="98">
        <f t="shared" si="9"/>
        <v>0.54035087719298247</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1"/>
    </row>
    <row r="97" spans="2:42" x14ac:dyDescent="0.25">
      <c r="B97" s="68">
        <f t="shared" si="10"/>
        <v>2014</v>
      </c>
      <c r="C97" s="97">
        <f t="shared" si="9"/>
        <v>1</v>
      </c>
      <c r="D97" s="98">
        <f t="shared" si="9"/>
        <v>0.83333333333333337</v>
      </c>
      <c r="E97" s="98">
        <f t="shared" si="9"/>
        <v>0.88461538461538458</v>
      </c>
      <c r="F97" s="98">
        <f t="shared" si="9"/>
        <v>0.80952380952380953</v>
      </c>
      <c r="G97" s="98">
        <f t="shared" si="9"/>
        <v>0.7407407407407407</v>
      </c>
      <c r="H97" s="98">
        <f t="shared" si="9"/>
        <v>0.70731707317073167</v>
      </c>
      <c r="I97" s="98">
        <f t="shared" si="9"/>
        <v>0.66972477064220182</v>
      </c>
      <c r="J97" s="98">
        <f t="shared" si="9"/>
        <v>0.62666666666666671</v>
      </c>
      <c r="K97" s="98">
        <f t="shared" si="9"/>
        <v>0.58947368421052626</v>
      </c>
      <c r="L97" s="98">
        <f t="shared" si="9"/>
        <v>0.57798165137614677</v>
      </c>
      <c r="M97" s="98">
        <f t="shared" si="9"/>
        <v>0.55508474576271183</v>
      </c>
      <c r="N97" s="98">
        <f t="shared" si="9"/>
        <v>0.53696498054474706</v>
      </c>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1"/>
    </row>
    <row r="98" spans="2:42" x14ac:dyDescent="0.25">
      <c r="B98" s="68">
        <f t="shared" si="10"/>
        <v>2015</v>
      </c>
      <c r="C98" s="97">
        <f t="shared" si="9"/>
        <v>1</v>
      </c>
      <c r="D98" s="98">
        <f t="shared" si="9"/>
        <v>0.83333333333333337</v>
      </c>
      <c r="E98" s="98">
        <f t="shared" si="9"/>
        <v>0.75</v>
      </c>
      <c r="F98" s="98">
        <f t="shared" si="9"/>
        <v>0.67647058823529416</v>
      </c>
      <c r="G98" s="98">
        <f t="shared" si="9"/>
        <v>0.67346938775510201</v>
      </c>
      <c r="H98" s="98">
        <f t="shared" si="9"/>
        <v>0.60869565217391308</v>
      </c>
      <c r="I98" s="98">
        <f t="shared" si="9"/>
        <v>0.59090909090909094</v>
      </c>
      <c r="J98" s="98">
        <f t="shared" si="9"/>
        <v>0.60162601626016265</v>
      </c>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1"/>
    </row>
    <row r="99" spans="2:42" x14ac:dyDescent="0.25">
      <c r="B99" s="69">
        <f t="shared" si="10"/>
        <v>2016</v>
      </c>
      <c r="C99" s="102">
        <f t="shared" si="9"/>
        <v>1</v>
      </c>
      <c r="D99" s="103">
        <f t="shared" si="9"/>
        <v>1</v>
      </c>
      <c r="E99" s="103">
        <f t="shared" si="9"/>
        <v>0.82352941176470584</v>
      </c>
      <c r="F99" s="103">
        <f t="shared" si="9"/>
        <v>0.88888888888888884</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5"/>
    </row>
    <row r="100" spans="2:42" x14ac:dyDescent="0.25"/>
    <row r="101" spans="2:42" x14ac:dyDescent="0.25"/>
    <row r="102" spans="2:42" x14ac:dyDescent="0.25">
      <c r="B102" s="73"/>
      <c r="C102" s="238" t="s">
        <v>171</v>
      </c>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40"/>
    </row>
    <row r="103" spans="2:42" x14ac:dyDescent="0.25">
      <c r="B103" s="74" t="s">
        <v>0</v>
      </c>
      <c r="C103" s="74" t="s">
        <v>69</v>
      </c>
      <c r="D103" s="63" t="s">
        <v>70</v>
      </c>
      <c r="E103" s="63" t="s">
        <v>71</v>
      </c>
      <c r="F103" s="63" t="s">
        <v>72</v>
      </c>
      <c r="G103" s="63" t="s">
        <v>73</v>
      </c>
      <c r="H103" s="63" t="s">
        <v>74</v>
      </c>
      <c r="I103" s="63" t="s">
        <v>75</v>
      </c>
      <c r="J103" s="63" t="s">
        <v>76</v>
      </c>
      <c r="K103" s="63" t="s">
        <v>77</v>
      </c>
      <c r="L103" s="63" t="s">
        <v>78</v>
      </c>
      <c r="M103" s="63" t="s">
        <v>79</v>
      </c>
      <c r="N103" s="63" t="s">
        <v>80</v>
      </c>
      <c r="O103" s="63" t="s">
        <v>81</v>
      </c>
      <c r="P103" s="63" t="s">
        <v>82</v>
      </c>
      <c r="Q103" s="63" t="s">
        <v>83</v>
      </c>
      <c r="R103" s="63" t="s">
        <v>84</v>
      </c>
      <c r="S103" s="63" t="s">
        <v>85</v>
      </c>
      <c r="T103" s="63" t="s">
        <v>86</v>
      </c>
      <c r="U103" s="63" t="s">
        <v>87</v>
      </c>
      <c r="V103" s="63" t="s">
        <v>88</v>
      </c>
      <c r="W103" s="63" t="s">
        <v>89</v>
      </c>
      <c r="X103" s="63" t="s">
        <v>90</v>
      </c>
      <c r="Y103" s="63" t="s">
        <v>91</v>
      </c>
      <c r="Z103" s="63" t="s">
        <v>92</v>
      </c>
      <c r="AA103" s="63" t="s">
        <v>93</v>
      </c>
      <c r="AB103" s="63" t="s">
        <v>94</v>
      </c>
      <c r="AC103" s="63" t="s">
        <v>95</v>
      </c>
      <c r="AD103" s="63" t="s">
        <v>96</v>
      </c>
      <c r="AE103" s="63" t="s">
        <v>97</v>
      </c>
      <c r="AF103" s="63" t="s">
        <v>98</v>
      </c>
      <c r="AG103" s="63" t="s">
        <v>99</v>
      </c>
      <c r="AH103" s="63" t="s">
        <v>100</v>
      </c>
      <c r="AI103" s="63" t="s">
        <v>101</v>
      </c>
      <c r="AJ103" s="63" t="s">
        <v>102</v>
      </c>
      <c r="AK103" s="63" t="s">
        <v>103</v>
      </c>
      <c r="AL103" s="63" t="s">
        <v>104</v>
      </c>
      <c r="AM103" s="63" t="s">
        <v>105</v>
      </c>
      <c r="AN103" s="63" t="s">
        <v>106</v>
      </c>
      <c r="AO103" s="63" t="s">
        <v>107</v>
      </c>
      <c r="AP103" s="65" t="s">
        <v>108</v>
      </c>
    </row>
    <row r="104" spans="2:42" x14ac:dyDescent="0.25">
      <c r="B104" s="84">
        <f>B90</f>
        <v>2007</v>
      </c>
      <c r="C104" s="97" t="e">
        <f>C76/(C76+C62)</f>
        <v>#DIV/0!</v>
      </c>
      <c r="D104" s="98">
        <f t="shared" ref="D104:AP104" si="11">D76/(D76+D62)</f>
        <v>0</v>
      </c>
      <c r="E104" s="98">
        <f t="shared" si="11"/>
        <v>0</v>
      </c>
      <c r="F104" s="98">
        <f t="shared" si="11"/>
        <v>0.28000000000000003</v>
      </c>
      <c r="G104" s="98">
        <f t="shared" si="11"/>
        <v>0.21621621621621623</v>
      </c>
      <c r="H104" s="98">
        <f t="shared" si="11"/>
        <v>0.21818181818181817</v>
      </c>
      <c r="I104" s="98">
        <f t="shared" si="11"/>
        <v>0.25862068965517243</v>
      </c>
      <c r="J104" s="98">
        <f t="shared" si="11"/>
        <v>0.2857142857142857</v>
      </c>
      <c r="K104" s="98">
        <f t="shared" si="11"/>
        <v>0.3146067415730337</v>
      </c>
      <c r="L104" s="98">
        <f t="shared" si="11"/>
        <v>0.41284403669724773</v>
      </c>
      <c r="M104" s="98">
        <f t="shared" si="11"/>
        <v>0.4765625</v>
      </c>
      <c r="N104" s="98">
        <f t="shared" si="11"/>
        <v>0.4861111111111111</v>
      </c>
      <c r="O104" s="98">
        <f t="shared" si="11"/>
        <v>0.50326797385620914</v>
      </c>
      <c r="P104" s="98">
        <f t="shared" si="11"/>
        <v>0.50609756097560976</v>
      </c>
      <c r="Q104" s="98">
        <f t="shared" si="11"/>
        <v>0.52873563218390807</v>
      </c>
      <c r="R104" s="98">
        <f t="shared" si="11"/>
        <v>0.54098360655737709</v>
      </c>
      <c r="S104" s="98">
        <f t="shared" si="11"/>
        <v>0.5757575757575758</v>
      </c>
      <c r="T104" s="98">
        <f t="shared" si="11"/>
        <v>0.58937198067632846</v>
      </c>
      <c r="U104" s="98">
        <f t="shared" si="11"/>
        <v>0.60465116279069764</v>
      </c>
      <c r="V104" s="98">
        <f t="shared" si="11"/>
        <v>0.61363636363636365</v>
      </c>
      <c r="W104" s="98">
        <f t="shared" si="11"/>
        <v>0.61538461538461542</v>
      </c>
      <c r="X104" s="98">
        <f t="shared" si="11"/>
        <v>0.61333333333333329</v>
      </c>
      <c r="Y104" s="98">
        <f t="shared" si="11"/>
        <v>0.61333333333333329</v>
      </c>
      <c r="Z104" s="98">
        <f t="shared" si="11"/>
        <v>0.62337662337662336</v>
      </c>
      <c r="AA104" s="98">
        <f t="shared" si="11"/>
        <v>0.62337662337662336</v>
      </c>
      <c r="AB104" s="98">
        <f t="shared" si="11"/>
        <v>0.62869198312236285</v>
      </c>
      <c r="AC104" s="98">
        <f t="shared" si="11"/>
        <v>0.62869198312236285</v>
      </c>
      <c r="AD104" s="98">
        <f t="shared" si="11"/>
        <v>0.62869198312236285</v>
      </c>
      <c r="AE104" s="98">
        <f t="shared" si="11"/>
        <v>0.63025210084033612</v>
      </c>
      <c r="AF104" s="98">
        <f t="shared" si="11"/>
        <v>0.63025210084033612</v>
      </c>
      <c r="AG104" s="98">
        <f t="shared" si="11"/>
        <v>0.63025210084033612</v>
      </c>
      <c r="AH104" s="98">
        <f t="shared" si="11"/>
        <v>0.63025210084033612</v>
      </c>
      <c r="AI104" s="98">
        <f t="shared" si="11"/>
        <v>0.63025210084033612</v>
      </c>
      <c r="AJ104" s="98">
        <f t="shared" si="11"/>
        <v>0.63025210084033612</v>
      </c>
      <c r="AK104" s="98">
        <f t="shared" si="11"/>
        <v>0.63179916317991636</v>
      </c>
      <c r="AL104" s="98">
        <f t="shared" si="11"/>
        <v>0.63636363636363635</v>
      </c>
      <c r="AM104" s="98">
        <f t="shared" si="11"/>
        <v>0.63786008230452673</v>
      </c>
      <c r="AN104" s="98">
        <f t="shared" si="11"/>
        <v>0.63786008230452673</v>
      </c>
      <c r="AO104" s="98">
        <f t="shared" si="11"/>
        <v>0.63786008230452673</v>
      </c>
      <c r="AP104" s="99">
        <f t="shared" si="11"/>
        <v>0.63786008230452673</v>
      </c>
    </row>
    <row r="105" spans="2:42" x14ac:dyDescent="0.25">
      <c r="B105" s="68">
        <f>B104+1</f>
        <v>2008</v>
      </c>
      <c r="C105" s="97" t="e">
        <f t="shared" ref="C105:AL113" si="12">C77/(C77+C63)</f>
        <v>#DIV/0!</v>
      </c>
      <c r="D105" s="98">
        <f t="shared" si="12"/>
        <v>0.25</v>
      </c>
      <c r="E105" s="98">
        <f t="shared" si="12"/>
        <v>0.25</v>
      </c>
      <c r="F105" s="98">
        <f t="shared" si="12"/>
        <v>0.1891891891891892</v>
      </c>
      <c r="G105" s="98">
        <f t="shared" si="12"/>
        <v>0.18367346938775511</v>
      </c>
      <c r="H105" s="98">
        <f t="shared" si="12"/>
        <v>0.19047619047619047</v>
      </c>
      <c r="I105" s="98">
        <f t="shared" si="12"/>
        <v>0.21428571428571427</v>
      </c>
      <c r="J105" s="98">
        <f t="shared" si="12"/>
        <v>0.27522935779816515</v>
      </c>
      <c r="K105" s="98">
        <f t="shared" si="12"/>
        <v>0.32539682539682541</v>
      </c>
      <c r="L105" s="98">
        <f t="shared" si="12"/>
        <v>0.35036496350364965</v>
      </c>
      <c r="M105" s="98">
        <f t="shared" si="12"/>
        <v>0.38095238095238093</v>
      </c>
      <c r="N105" s="98">
        <f t="shared" si="12"/>
        <v>0.4</v>
      </c>
      <c r="O105" s="98">
        <f t="shared" si="12"/>
        <v>0.46448087431693991</v>
      </c>
      <c r="P105" s="98">
        <f t="shared" si="12"/>
        <v>0.47120418848167539</v>
      </c>
      <c r="Q105" s="98">
        <f t="shared" si="12"/>
        <v>0.46078431372549017</v>
      </c>
      <c r="R105" s="98">
        <f t="shared" si="12"/>
        <v>0.4719626168224299</v>
      </c>
      <c r="S105" s="98">
        <f t="shared" si="12"/>
        <v>0.48636363636363639</v>
      </c>
      <c r="T105" s="98">
        <f t="shared" si="12"/>
        <v>0.48471615720524019</v>
      </c>
      <c r="U105" s="98">
        <f t="shared" si="12"/>
        <v>0.48917748917748916</v>
      </c>
      <c r="V105" s="98">
        <f t="shared" si="12"/>
        <v>0.48936170212765956</v>
      </c>
      <c r="W105" s="98">
        <f t="shared" si="12"/>
        <v>0.50409836065573765</v>
      </c>
      <c r="X105" s="98">
        <f t="shared" si="12"/>
        <v>0.51209677419354838</v>
      </c>
      <c r="Y105" s="98">
        <f t="shared" si="12"/>
        <v>0.51405622489959835</v>
      </c>
      <c r="Z105" s="98">
        <f t="shared" si="12"/>
        <v>0.52362204724409445</v>
      </c>
      <c r="AA105" s="98">
        <f t="shared" si="12"/>
        <v>0.52362204724409445</v>
      </c>
      <c r="AB105" s="98">
        <f t="shared" si="12"/>
        <v>0.52362204724409445</v>
      </c>
      <c r="AC105" s="98">
        <f t="shared" si="12"/>
        <v>0.52549019607843139</v>
      </c>
      <c r="AD105" s="98">
        <f t="shared" si="12"/>
        <v>0.53100775193798455</v>
      </c>
      <c r="AE105" s="98">
        <f t="shared" si="12"/>
        <v>0.53639846743295017</v>
      </c>
      <c r="AF105" s="98">
        <f t="shared" si="12"/>
        <v>0.53639846743295017</v>
      </c>
      <c r="AG105" s="98">
        <f t="shared" si="12"/>
        <v>0.53639846743295017</v>
      </c>
      <c r="AH105" s="98">
        <f t="shared" si="12"/>
        <v>0.54166666666666663</v>
      </c>
      <c r="AI105" s="98">
        <f t="shared" si="12"/>
        <v>0.54339622641509433</v>
      </c>
      <c r="AJ105" s="98">
        <f t="shared" si="12"/>
        <v>0.54511278195488722</v>
      </c>
      <c r="AK105" s="98">
        <f t="shared" si="12"/>
        <v>0.54511278195488722</v>
      </c>
      <c r="AL105" s="98">
        <f t="shared" si="12"/>
        <v>0.54511278195488722</v>
      </c>
      <c r="AM105" s="100"/>
      <c r="AN105" s="100"/>
      <c r="AO105" s="100"/>
      <c r="AP105" s="101"/>
    </row>
    <row r="106" spans="2:42" x14ac:dyDescent="0.25">
      <c r="B106" s="68">
        <f t="shared" ref="B106:B113" si="13">B105+1</f>
        <v>2009</v>
      </c>
      <c r="C106" s="97">
        <f t="shared" si="12"/>
        <v>0.25</v>
      </c>
      <c r="D106" s="98">
        <f t="shared" si="12"/>
        <v>6.6666666666666666E-2</v>
      </c>
      <c r="E106" s="98">
        <f t="shared" si="12"/>
        <v>8.6956521739130432E-2</v>
      </c>
      <c r="F106" s="98">
        <f t="shared" si="12"/>
        <v>0.11428571428571428</v>
      </c>
      <c r="G106" s="98">
        <f t="shared" si="12"/>
        <v>0.17391304347826086</v>
      </c>
      <c r="H106" s="98">
        <f t="shared" si="12"/>
        <v>0.22058823529411764</v>
      </c>
      <c r="I106" s="98">
        <f t="shared" si="12"/>
        <v>0.26506024096385544</v>
      </c>
      <c r="J106" s="98">
        <f t="shared" si="12"/>
        <v>0.3300970873786408</v>
      </c>
      <c r="K106" s="98">
        <f t="shared" si="12"/>
        <v>0.37391304347826088</v>
      </c>
      <c r="L106" s="98">
        <f t="shared" si="12"/>
        <v>0.38461538461538464</v>
      </c>
      <c r="M106" s="98">
        <f t="shared" si="12"/>
        <v>0.41139240506329117</v>
      </c>
      <c r="N106" s="98">
        <f t="shared" si="12"/>
        <v>0.43604651162790697</v>
      </c>
      <c r="O106" s="98">
        <f t="shared" si="12"/>
        <v>0.45355191256830601</v>
      </c>
      <c r="P106" s="98">
        <f t="shared" si="12"/>
        <v>0.47668393782383417</v>
      </c>
      <c r="Q106" s="98">
        <f t="shared" si="12"/>
        <v>0.48499999999999999</v>
      </c>
      <c r="R106" s="98">
        <f t="shared" si="12"/>
        <v>0.50480769230769229</v>
      </c>
      <c r="S106" s="98">
        <f t="shared" si="12"/>
        <v>0.51162790697674421</v>
      </c>
      <c r="T106" s="98">
        <f t="shared" si="12"/>
        <v>0.53125</v>
      </c>
      <c r="U106" s="98">
        <f t="shared" si="12"/>
        <v>0.53711790393013104</v>
      </c>
      <c r="V106" s="98">
        <f t="shared" si="12"/>
        <v>0.54506437768240346</v>
      </c>
      <c r="W106" s="98">
        <f t="shared" si="12"/>
        <v>0.5446808510638298</v>
      </c>
      <c r="X106" s="98">
        <f t="shared" si="12"/>
        <v>0.54852320675105481</v>
      </c>
      <c r="Y106" s="98">
        <f t="shared" si="12"/>
        <v>0.55230125523012552</v>
      </c>
      <c r="Z106" s="98">
        <f t="shared" si="12"/>
        <v>0.55601659751037347</v>
      </c>
      <c r="AA106" s="98">
        <f t="shared" si="12"/>
        <v>0.56147540983606559</v>
      </c>
      <c r="AB106" s="98">
        <f t="shared" si="12"/>
        <v>0.5668016194331984</v>
      </c>
      <c r="AC106" s="98">
        <f t="shared" si="12"/>
        <v>0.56972111553784865</v>
      </c>
      <c r="AD106" s="98">
        <f t="shared" si="12"/>
        <v>0.5731225296442688</v>
      </c>
      <c r="AE106" s="98">
        <f t="shared" si="12"/>
        <v>0.57647058823529407</v>
      </c>
      <c r="AF106" s="98">
        <f t="shared" si="12"/>
        <v>0.57976653696498059</v>
      </c>
      <c r="AG106" s="98">
        <f t="shared" si="12"/>
        <v>0.58301158301158296</v>
      </c>
      <c r="AH106" s="98">
        <f t="shared" si="12"/>
        <v>0.59090909090909094</v>
      </c>
      <c r="AI106" s="100"/>
      <c r="AJ106" s="100"/>
      <c r="AK106" s="100"/>
      <c r="AL106" s="100"/>
      <c r="AM106" s="100"/>
      <c r="AN106" s="100"/>
      <c r="AO106" s="100"/>
      <c r="AP106" s="101"/>
    </row>
    <row r="107" spans="2:42" x14ac:dyDescent="0.25">
      <c r="B107" s="68">
        <f t="shared" si="13"/>
        <v>2010</v>
      </c>
      <c r="C107" s="97">
        <f t="shared" si="12"/>
        <v>0</v>
      </c>
      <c r="D107" s="98">
        <f t="shared" si="12"/>
        <v>0.2</v>
      </c>
      <c r="E107" s="98">
        <f t="shared" si="12"/>
        <v>0.10526315789473684</v>
      </c>
      <c r="F107" s="98">
        <f t="shared" si="12"/>
        <v>0.24242424242424243</v>
      </c>
      <c r="G107" s="98">
        <f t="shared" si="12"/>
        <v>0.22916666666666666</v>
      </c>
      <c r="H107" s="98">
        <f t="shared" si="12"/>
        <v>0.30769230769230771</v>
      </c>
      <c r="I107" s="98">
        <f t="shared" si="12"/>
        <v>0.379746835443038</v>
      </c>
      <c r="J107" s="98">
        <f t="shared" si="12"/>
        <v>0.43119266055045874</v>
      </c>
      <c r="K107" s="98">
        <f t="shared" si="12"/>
        <v>0.39097744360902253</v>
      </c>
      <c r="L107" s="98">
        <f t="shared" si="12"/>
        <v>0.41830065359477125</v>
      </c>
      <c r="M107" s="98">
        <f t="shared" si="12"/>
        <v>0.4437869822485207</v>
      </c>
      <c r="N107" s="98">
        <f t="shared" si="12"/>
        <v>0.47089947089947087</v>
      </c>
      <c r="O107" s="98">
        <f t="shared" si="12"/>
        <v>0.48514851485148514</v>
      </c>
      <c r="P107" s="98">
        <f t="shared" si="12"/>
        <v>0.50236966824644547</v>
      </c>
      <c r="Q107" s="98">
        <f t="shared" si="12"/>
        <v>0.5161290322580645</v>
      </c>
      <c r="R107" s="98">
        <f t="shared" si="12"/>
        <v>0.51948051948051943</v>
      </c>
      <c r="S107" s="98">
        <f t="shared" si="12"/>
        <v>0.54132231404958675</v>
      </c>
      <c r="T107" s="98">
        <f t="shared" si="12"/>
        <v>0.54693877551020409</v>
      </c>
      <c r="U107" s="98">
        <f t="shared" si="12"/>
        <v>0.54838709677419351</v>
      </c>
      <c r="V107" s="98">
        <f t="shared" si="12"/>
        <v>0.5546875</v>
      </c>
      <c r="W107" s="98">
        <f t="shared" si="12"/>
        <v>0.56505576208178443</v>
      </c>
      <c r="X107" s="98">
        <f t="shared" si="12"/>
        <v>0.57454545454545458</v>
      </c>
      <c r="Y107" s="98">
        <f t="shared" si="12"/>
        <v>0.57597173144876324</v>
      </c>
      <c r="Z107" s="98">
        <f t="shared" si="12"/>
        <v>0.58188153310104529</v>
      </c>
      <c r="AA107" s="98">
        <f t="shared" si="12"/>
        <v>0.58561643835616439</v>
      </c>
      <c r="AB107" s="98">
        <f t="shared" si="12"/>
        <v>0.58862876254180607</v>
      </c>
      <c r="AC107" s="98">
        <f t="shared" si="12"/>
        <v>0.59136212624584716</v>
      </c>
      <c r="AD107" s="98">
        <f t="shared" si="12"/>
        <v>0.59672131147540985</v>
      </c>
      <c r="AE107" s="100"/>
      <c r="AF107" s="100"/>
      <c r="AG107" s="100"/>
      <c r="AH107" s="100"/>
      <c r="AI107" s="100"/>
      <c r="AJ107" s="100"/>
      <c r="AK107" s="100"/>
      <c r="AL107" s="100"/>
      <c r="AM107" s="100"/>
      <c r="AN107" s="100"/>
      <c r="AO107" s="100"/>
      <c r="AP107" s="101"/>
    </row>
    <row r="108" spans="2:42" x14ac:dyDescent="0.25">
      <c r="B108" s="68">
        <f t="shared" si="13"/>
        <v>2011</v>
      </c>
      <c r="C108" s="97">
        <f t="shared" si="12"/>
        <v>0.2</v>
      </c>
      <c r="D108" s="98">
        <f t="shared" si="12"/>
        <v>4.3478260869565216E-2</v>
      </c>
      <c r="E108" s="98">
        <f t="shared" si="12"/>
        <v>0.16666666666666666</v>
      </c>
      <c r="F108" s="98">
        <f t="shared" si="12"/>
        <v>0.22222222222222221</v>
      </c>
      <c r="G108" s="98">
        <f t="shared" si="12"/>
        <v>0.36363636363636365</v>
      </c>
      <c r="H108" s="98">
        <f t="shared" si="12"/>
        <v>0.41</v>
      </c>
      <c r="I108" s="98">
        <f t="shared" si="12"/>
        <v>0.47154471544715448</v>
      </c>
      <c r="J108" s="98">
        <f t="shared" si="12"/>
        <v>0.44897959183673469</v>
      </c>
      <c r="K108" s="98">
        <f t="shared" si="12"/>
        <v>0.46022727272727271</v>
      </c>
      <c r="L108" s="98">
        <f t="shared" si="12"/>
        <v>0.47120418848167539</v>
      </c>
      <c r="M108" s="98">
        <f t="shared" si="12"/>
        <v>0.46759259259259262</v>
      </c>
      <c r="N108" s="98">
        <f t="shared" si="12"/>
        <v>0.48333333333333334</v>
      </c>
      <c r="O108" s="98">
        <f t="shared" si="12"/>
        <v>0.48412698412698413</v>
      </c>
      <c r="P108" s="98">
        <f t="shared" si="12"/>
        <v>0.52142857142857146</v>
      </c>
      <c r="Q108" s="98">
        <f t="shared" si="12"/>
        <v>0.52684563758389258</v>
      </c>
      <c r="R108" s="98">
        <f t="shared" si="12"/>
        <v>0.53797468354430378</v>
      </c>
      <c r="S108" s="98">
        <f t="shared" si="12"/>
        <v>0.53915662650602414</v>
      </c>
      <c r="T108" s="98">
        <f t="shared" si="12"/>
        <v>0.53779069767441856</v>
      </c>
      <c r="U108" s="98">
        <f t="shared" si="12"/>
        <v>0.54317548746518107</v>
      </c>
      <c r="V108" s="98">
        <f t="shared" si="12"/>
        <v>0.55585106382978722</v>
      </c>
      <c r="W108" s="98">
        <f t="shared" si="12"/>
        <v>0.5670103092783505</v>
      </c>
      <c r="X108" s="98">
        <f t="shared" si="12"/>
        <v>0.57468354430379742</v>
      </c>
      <c r="Y108" s="98">
        <f t="shared" si="12"/>
        <v>0.57250000000000001</v>
      </c>
      <c r="Z108" s="98">
        <f t="shared" si="12"/>
        <v>0.57283950617283952</v>
      </c>
      <c r="AA108" s="100"/>
      <c r="AB108" s="100"/>
      <c r="AC108" s="100"/>
      <c r="AD108" s="100"/>
      <c r="AE108" s="100"/>
      <c r="AF108" s="100"/>
      <c r="AG108" s="100"/>
      <c r="AH108" s="100"/>
      <c r="AI108" s="100"/>
      <c r="AJ108" s="100"/>
      <c r="AK108" s="100"/>
      <c r="AL108" s="100"/>
      <c r="AM108" s="100"/>
      <c r="AN108" s="100"/>
      <c r="AO108" s="100"/>
      <c r="AP108" s="101"/>
    </row>
    <row r="109" spans="2:42" x14ac:dyDescent="0.25">
      <c r="B109" s="68">
        <f t="shared" si="13"/>
        <v>2012</v>
      </c>
      <c r="C109" s="97">
        <f t="shared" si="12"/>
        <v>0</v>
      </c>
      <c r="D109" s="98">
        <f t="shared" si="12"/>
        <v>0</v>
      </c>
      <c r="E109" s="98">
        <f t="shared" si="12"/>
        <v>0</v>
      </c>
      <c r="F109" s="98">
        <f t="shared" si="12"/>
        <v>9.7560975609756101E-2</v>
      </c>
      <c r="G109" s="98">
        <f t="shared" si="12"/>
        <v>0.23076923076923078</v>
      </c>
      <c r="H109" s="98">
        <f t="shared" si="12"/>
        <v>0.22115384615384615</v>
      </c>
      <c r="I109" s="98">
        <f t="shared" si="12"/>
        <v>0.28225806451612906</v>
      </c>
      <c r="J109" s="98">
        <f t="shared" si="12"/>
        <v>0.28758169934640521</v>
      </c>
      <c r="K109" s="98">
        <f t="shared" si="12"/>
        <v>0.27218934911242604</v>
      </c>
      <c r="L109" s="98">
        <f t="shared" si="12"/>
        <v>0.29729729729729731</v>
      </c>
      <c r="M109" s="98">
        <f t="shared" si="12"/>
        <v>0.32682926829268294</v>
      </c>
      <c r="N109" s="98">
        <f t="shared" si="12"/>
        <v>0.34632034632034631</v>
      </c>
      <c r="O109" s="98">
        <f t="shared" si="12"/>
        <v>0.3783783783783784</v>
      </c>
      <c r="P109" s="98">
        <f t="shared" si="12"/>
        <v>0.39705882352941174</v>
      </c>
      <c r="Q109" s="98">
        <f t="shared" si="12"/>
        <v>0.41608391608391609</v>
      </c>
      <c r="R109" s="98">
        <f t="shared" si="12"/>
        <v>0.43322475570032576</v>
      </c>
      <c r="S109" s="98">
        <f t="shared" si="12"/>
        <v>0.44578313253012047</v>
      </c>
      <c r="T109" s="98">
        <f t="shared" si="12"/>
        <v>0.45507246376811594</v>
      </c>
      <c r="U109" s="98">
        <f t="shared" si="12"/>
        <v>0.46</v>
      </c>
      <c r="V109" s="98">
        <f t="shared" si="12"/>
        <v>0.46796657381615597</v>
      </c>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x14ac:dyDescent="0.25">
      <c r="B110" s="68">
        <f t="shared" si="13"/>
        <v>2013</v>
      </c>
      <c r="C110" s="97">
        <f t="shared" si="12"/>
        <v>0.16666666666666666</v>
      </c>
      <c r="D110" s="98">
        <f t="shared" si="12"/>
        <v>0.3</v>
      </c>
      <c r="E110" s="98">
        <f t="shared" si="12"/>
        <v>0.35</v>
      </c>
      <c r="F110" s="98">
        <f t="shared" si="12"/>
        <v>0.23529411764705882</v>
      </c>
      <c r="G110" s="98">
        <f t="shared" si="12"/>
        <v>0.20338983050847459</v>
      </c>
      <c r="H110" s="98">
        <f t="shared" si="12"/>
        <v>0.28205128205128205</v>
      </c>
      <c r="I110" s="98">
        <f t="shared" si="12"/>
        <v>0.33673469387755101</v>
      </c>
      <c r="J110" s="98">
        <f t="shared" si="12"/>
        <v>0.31451612903225806</v>
      </c>
      <c r="K110" s="98">
        <f t="shared" si="12"/>
        <v>0.31724137931034485</v>
      </c>
      <c r="L110" s="98">
        <f t="shared" si="12"/>
        <v>0.33124999999999999</v>
      </c>
      <c r="M110" s="98">
        <f t="shared" si="12"/>
        <v>0.37297297297297299</v>
      </c>
      <c r="N110" s="98">
        <f t="shared" si="12"/>
        <v>0.36666666666666664</v>
      </c>
      <c r="O110" s="98">
        <f t="shared" si="12"/>
        <v>0.37768240343347642</v>
      </c>
      <c r="P110" s="98">
        <f t="shared" si="12"/>
        <v>0.41501976284584979</v>
      </c>
      <c r="Q110" s="98">
        <f t="shared" si="12"/>
        <v>0.4432234432234432</v>
      </c>
      <c r="R110" s="98">
        <f t="shared" si="12"/>
        <v>0.45964912280701753</v>
      </c>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x14ac:dyDescent="0.25">
      <c r="B111" s="68">
        <f t="shared" si="13"/>
        <v>2014</v>
      </c>
      <c r="C111" s="97">
        <f t="shared" si="12"/>
        <v>0</v>
      </c>
      <c r="D111" s="98">
        <f t="shared" si="12"/>
        <v>0.16666666666666666</v>
      </c>
      <c r="E111" s="98">
        <f t="shared" si="12"/>
        <v>0.11538461538461539</v>
      </c>
      <c r="F111" s="98">
        <f t="shared" si="12"/>
        <v>0.19047619047619047</v>
      </c>
      <c r="G111" s="98">
        <f t="shared" si="12"/>
        <v>0.25925925925925924</v>
      </c>
      <c r="H111" s="98">
        <f t="shared" si="12"/>
        <v>0.29268292682926828</v>
      </c>
      <c r="I111" s="98">
        <f t="shared" si="12"/>
        <v>0.33027522935779818</v>
      </c>
      <c r="J111" s="98">
        <f t="shared" si="12"/>
        <v>0.37333333333333335</v>
      </c>
      <c r="K111" s="98">
        <f t="shared" si="12"/>
        <v>0.41052631578947368</v>
      </c>
      <c r="L111" s="98">
        <f t="shared" si="12"/>
        <v>0.42201834862385323</v>
      </c>
      <c r="M111" s="98">
        <f t="shared" si="12"/>
        <v>0.44491525423728812</v>
      </c>
      <c r="N111" s="98">
        <f t="shared" si="12"/>
        <v>0.46303501945525294</v>
      </c>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1"/>
    </row>
    <row r="112" spans="2:42" x14ac:dyDescent="0.25">
      <c r="B112" s="68">
        <f t="shared" si="13"/>
        <v>2015</v>
      </c>
      <c r="C112" s="97">
        <f t="shared" si="12"/>
        <v>0</v>
      </c>
      <c r="D112" s="98">
        <f t="shared" si="12"/>
        <v>0.16666666666666666</v>
      </c>
      <c r="E112" s="98">
        <f t="shared" si="12"/>
        <v>0.25</v>
      </c>
      <c r="F112" s="98">
        <f t="shared" si="12"/>
        <v>0.3235294117647059</v>
      </c>
      <c r="G112" s="98">
        <f t="shared" si="12"/>
        <v>0.32653061224489793</v>
      </c>
      <c r="H112" s="98">
        <f t="shared" si="12"/>
        <v>0.39130434782608697</v>
      </c>
      <c r="I112" s="98">
        <f t="shared" si="12"/>
        <v>0.40909090909090912</v>
      </c>
      <c r="J112" s="98">
        <f t="shared" si="12"/>
        <v>0.3983739837398374</v>
      </c>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1"/>
    </row>
    <row r="113" spans="2:42" x14ac:dyDescent="0.25">
      <c r="B113" s="69">
        <f t="shared" si="13"/>
        <v>2016</v>
      </c>
      <c r="C113" s="102">
        <f t="shared" si="12"/>
        <v>0</v>
      </c>
      <c r="D113" s="103">
        <f t="shared" si="12"/>
        <v>0</v>
      </c>
      <c r="E113" s="103">
        <f t="shared" si="12"/>
        <v>0.17647058823529413</v>
      </c>
      <c r="F113" s="103">
        <f t="shared" si="12"/>
        <v>0.1111111111111111</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5"/>
    </row>
    <row r="114" spans="2:42" x14ac:dyDescent="0.25"/>
    <row r="115" spans="2:42" x14ac:dyDescent="0.25"/>
    <row r="116" spans="2:42" x14ac:dyDescent="0.25">
      <c r="B116" s="73"/>
      <c r="C116" s="238" t="s">
        <v>172</v>
      </c>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40"/>
    </row>
    <row r="117" spans="2:42" x14ac:dyDescent="0.25">
      <c r="B117" s="74" t="s">
        <v>0</v>
      </c>
      <c r="C117" s="74" t="s">
        <v>69</v>
      </c>
      <c r="D117" s="63" t="s">
        <v>70</v>
      </c>
      <c r="E117" s="63" t="s">
        <v>71</v>
      </c>
      <c r="F117" s="63" t="s">
        <v>72</v>
      </c>
      <c r="G117" s="63" t="s">
        <v>73</v>
      </c>
      <c r="H117" s="63" t="s">
        <v>74</v>
      </c>
      <c r="I117" s="63" t="s">
        <v>75</v>
      </c>
      <c r="J117" s="63" t="s">
        <v>76</v>
      </c>
      <c r="K117" s="63" t="s">
        <v>77</v>
      </c>
      <c r="L117" s="63" t="s">
        <v>78</v>
      </c>
      <c r="M117" s="63" t="s">
        <v>79</v>
      </c>
      <c r="N117" s="63" t="s">
        <v>80</v>
      </c>
      <c r="O117" s="63" t="s">
        <v>81</v>
      </c>
      <c r="P117" s="63" t="s">
        <v>82</v>
      </c>
      <c r="Q117" s="63" t="s">
        <v>83</v>
      </c>
      <c r="R117" s="63" t="s">
        <v>84</v>
      </c>
      <c r="S117" s="63" t="s">
        <v>85</v>
      </c>
      <c r="T117" s="63" t="s">
        <v>86</v>
      </c>
      <c r="U117" s="63" t="s">
        <v>87</v>
      </c>
      <c r="V117" s="63" t="s">
        <v>88</v>
      </c>
      <c r="W117" s="63" t="s">
        <v>89</v>
      </c>
      <c r="X117" s="63" t="s">
        <v>90</v>
      </c>
      <c r="Y117" s="63" t="s">
        <v>91</v>
      </c>
      <c r="Z117" s="63" t="s">
        <v>92</v>
      </c>
      <c r="AA117" s="63" t="s">
        <v>93</v>
      </c>
      <c r="AB117" s="63" t="s">
        <v>94</v>
      </c>
      <c r="AC117" s="63" t="s">
        <v>95</v>
      </c>
      <c r="AD117" s="63" t="s">
        <v>96</v>
      </c>
      <c r="AE117" s="63" t="s">
        <v>97</v>
      </c>
      <c r="AF117" s="63" t="s">
        <v>98</v>
      </c>
      <c r="AG117" s="63" t="s">
        <v>99</v>
      </c>
      <c r="AH117" s="63" t="s">
        <v>100</v>
      </c>
      <c r="AI117" s="63" t="s">
        <v>101</v>
      </c>
      <c r="AJ117" s="63" t="s">
        <v>102</v>
      </c>
      <c r="AK117" s="63" t="s">
        <v>103</v>
      </c>
      <c r="AL117" s="63" t="s">
        <v>104</v>
      </c>
      <c r="AM117" s="63" t="s">
        <v>105</v>
      </c>
      <c r="AN117" s="63" t="s">
        <v>106</v>
      </c>
      <c r="AO117" s="63" t="s">
        <v>107</v>
      </c>
      <c r="AP117" s="65" t="s">
        <v>108</v>
      </c>
    </row>
    <row r="118" spans="2:42" x14ac:dyDescent="0.25">
      <c r="B118" s="84">
        <f>B104</f>
        <v>2007</v>
      </c>
      <c r="C118" s="97">
        <f>(C62+C76)/($AS6)</f>
        <v>0</v>
      </c>
      <c r="D118" s="98">
        <f t="shared" ref="D118:AP118" si="14">(D62+D76)/($AS6)</f>
        <v>8.23045267489712E-3</v>
      </c>
      <c r="E118" s="98">
        <f t="shared" si="14"/>
        <v>3.292181069958848E-2</v>
      </c>
      <c r="F118" s="98">
        <f t="shared" si="14"/>
        <v>0.102880658436214</v>
      </c>
      <c r="G118" s="98">
        <f t="shared" si="14"/>
        <v>0.15226337448559671</v>
      </c>
      <c r="H118" s="98">
        <f t="shared" si="14"/>
        <v>0.22633744855967078</v>
      </c>
      <c r="I118" s="98">
        <f t="shared" si="14"/>
        <v>0.23868312757201646</v>
      </c>
      <c r="J118" s="98">
        <f t="shared" si="14"/>
        <v>0.3168724279835391</v>
      </c>
      <c r="K118" s="98">
        <f t="shared" si="14"/>
        <v>0.36625514403292181</v>
      </c>
      <c r="L118" s="98">
        <f t="shared" si="14"/>
        <v>0.44855967078189302</v>
      </c>
      <c r="M118" s="98">
        <f t="shared" si="14"/>
        <v>0.52674897119341568</v>
      </c>
      <c r="N118" s="98">
        <f t="shared" si="14"/>
        <v>0.59259259259259256</v>
      </c>
      <c r="O118" s="98">
        <f t="shared" si="14"/>
        <v>0.62962962962962965</v>
      </c>
      <c r="P118" s="98">
        <f t="shared" si="14"/>
        <v>0.67489711934156382</v>
      </c>
      <c r="Q118" s="98">
        <f t="shared" si="14"/>
        <v>0.71604938271604934</v>
      </c>
      <c r="R118" s="98">
        <f t="shared" si="14"/>
        <v>0.75308641975308643</v>
      </c>
      <c r="S118" s="98">
        <f t="shared" si="14"/>
        <v>0.81481481481481477</v>
      </c>
      <c r="T118" s="98">
        <f t="shared" si="14"/>
        <v>0.85185185185185186</v>
      </c>
      <c r="U118" s="98">
        <f t="shared" si="14"/>
        <v>0.8847736625514403</v>
      </c>
      <c r="V118" s="98">
        <f t="shared" si="14"/>
        <v>0.90534979423868311</v>
      </c>
      <c r="W118" s="98">
        <f t="shared" si="14"/>
        <v>0.90946502057613166</v>
      </c>
      <c r="X118" s="98">
        <f t="shared" si="14"/>
        <v>0.92592592592592593</v>
      </c>
      <c r="Y118" s="98">
        <f t="shared" si="14"/>
        <v>0.92592592592592593</v>
      </c>
      <c r="Z118" s="98">
        <f t="shared" si="14"/>
        <v>0.95061728395061729</v>
      </c>
      <c r="AA118" s="98">
        <f t="shared" si="14"/>
        <v>0.95061728395061729</v>
      </c>
      <c r="AB118" s="98">
        <f t="shared" si="14"/>
        <v>0.97530864197530864</v>
      </c>
      <c r="AC118" s="98">
        <f t="shared" si="14"/>
        <v>0.97530864197530864</v>
      </c>
      <c r="AD118" s="98">
        <f t="shared" si="14"/>
        <v>0.97530864197530864</v>
      </c>
      <c r="AE118" s="98">
        <f t="shared" si="14"/>
        <v>0.97942386831275718</v>
      </c>
      <c r="AF118" s="98">
        <f t="shared" si="14"/>
        <v>0.97942386831275718</v>
      </c>
      <c r="AG118" s="98">
        <f t="shared" si="14"/>
        <v>0.97942386831275718</v>
      </c>
      <c r="AH118" s="98">
        <f t="shared" si="14"/>
        <v>0.97942386831275718</v>
      </c>
      <c r="AI118" s="98">
        <f t="shared" si="14"/>
        <v>0.97942386831275718</v>
      </c>
      <c r="AJ118" s="98">
        <f t="shared" si="14"/>
        <v>0.97942386831275718</v>
      </c>
      <c r="AK118" s="98">
        <f t="shared" si="14"/>
        <v>0.98353909465020573</v>
      </c>
      <c r="AL118" s="98">
        <f t="shared" si="14"/>
        <v>0.99588477366255146</v>
      </c>
      <c r="AM118" s="98">
        <f t="shared" si="14"/>
        <v>1</v>
      </c>
      <c r="AN118" s="98">
        <f t="shared" si="14"/>
        <v>1</v>
      </c>
      <c r="AO118" s="98">
        <f t="shared" si="14"/>
        <v>1</v>
      </c>
      <c r="AP118" s="99">
        <f t="shared" si="14"/>
        <v>1</v>
      </c>
    </row>
    <row r="119" spans="2:42" x14ac:dyDescent="0.25">
      <c r="B119" s="68">
        <f>B118+1</f>
        <v>2008</v>
      </c>
      <c r="C119" s="97">
        <f t="shared" ref="C119:AP125" si="15">(C63+C77)/($AS7)</f>
        <v>0</v>
      </c>
      <c r="D119" s="98">
        <f t="shared" si="15"/>
        <v>4.4280442804428041E-2</v>
      </c>
      <c r="E119" s="98">
        <f t="shared" si="15"/>
        <v>8.8560885608856083E-2</v>
      </c>
      <c r="F119" s="98">
        <f t="shared" si="15"/>
        <v>0.13653136531365315</v>
      </c>
      <c r="G119" s="98">
        <f t="shared" si="15"/>
        <v>0.18081180811808117</v>
      </c>
      <c r="H119" s="98">
        <f t="shared" si="15"/>
        <v>0.23247232472324722</v>
      </c>
      <c r="I119" s="98">
        <f t="shared" si="15"/>
        <v>0.30996309963099633</v>
      </c>
      <c r="J119" s="98">
        <f t="shared" si="15"/>
        <v>0.40221402214022139</v>
      </c>
      <c r="K119" s="98">
        <f t="shared" si="15"/>
        <v>0.46494464944649444</v>
      </c>
      <c r="L119" s="98">
        <f t="shared" si="15"/>
        <v>0.50553505535055354</v>
      </c>
      <c r="M119" s="98">
        <f t="shared" si="15"/>
        <v>0.54243542435424352</v>
      </c>
      <c r="N119" s="98">
        <f t="shared" si="15"/>
        <v>0.59040590405904059</v>
      </c>
      <c r="O119" s="98">
        <f t="shared" si="15"/>
        <v>0.67527675276752763</v>
      </c>
      <c r="P119" s="98">
        <f t="shared" si="15"/>
        <v>0.70479704797047971</v>
      </c>
      <c r="Q119" s="98">
        <f t="shared" si="15"/>
        <v>0.75276752767527677</v>
      </c>
      <c r="R119" s="98">
        <f t="shared" si="15"/>
        <v>0.78966789667896675</v>
      </c>
      <c r="S119" s="98">
        <f t="shared" si="15"/>
        <v>0.81180811808118081</v>
      </c>
      <c r="T119" s="98">
        <f t="shared" si="15"/>
        <v>0.84501845018450183</v>
      </c>
      <c r="U119" s="98">
        <f t="shared" si="15"/>
        <v>0.85239852398523985</v>
      </c>
      <c r="V119" s="98">
        <f t="shared" si="15"/>
        <v>0.86715867158671589</v>
      </c>
      <c r="W119" s="98">
        <f t="shared" si="15"/>
        <v>0.90036900369003692</v>
      </c>
      <c r="X119" s="98">
        <f t="shared" si="15"/>
        <v>0.91512915129151295</v>
      </c>
      <c r="Y119" s="98">
        <f t="shared" si="15"/>
        <v>0.91881918819188191</v>
      </c>
      <c r="Z119" s="98">
        <f t="shared" si="15"/>
        <v>0.9372693726937269</v>
      </c>
      <c r="AA119" s="98">
        <f t="shared" si="15"/>
        <v>0.9372693726937269</v>
      </c>
      <c r="AB119" s="98">
        <f t="shared" si="15"/>
        <v>0.9372693726937269</v>
      </c>
      <c r="AC119" s="98">
        <f t="shared" si="15"/>
        <v>0.94095940959409596</v>
      </c>
      <c r="AD119" s="98">
        <f t="shared" si="15"/>
        <v>0.95202952029520294</v>
      </c>
      <c r="AE119" s="98">
        <f t="shared" si="15"/>
        <v>0.96309963099630991</v>
      </c>
      <c r="AF119" s="98">
        <f t="shared" si="15"/>
        <v>0.96309963099630991</v>
      </c>
      <c r="AG119" s="98">
        <f t="shared" si="15"/>
        <v>0.96309963099630991</v>
      </c>
      <c r="AH119" s="98">
        <f t="shared" si="15"/>
        <v>0.97416974169741699</v>
      </c>
      <c r="AI119" s="98">
        <f t="shared" si="15"/>
        <v>0.97785977859778594</v>
      </c>
      <c r="AJ119" s="98">
        <f t="shared" si="15"/>
        <v>0.98154981549815501</v>
      </c>
      <c r="AK119" s="98">
        <f t="shared" si="15"/>
        <v>0.98154981549815501</v>
      </c>
      <c r="AL119" s="98">
        <f t="shared" si="15"/>
        <v>0.98154981549815501</v>
      </c>
      <c r="AM119" s="100">
        <f t="shared" si="15"/>
        <v>0</v>
      </c>
      <c r="AN119" s="100">
        <f t="shared" si="15"/>
        <v>0</v>
      </c>
      <c r="AO119" s="100">
        <f t="shared" si="15"/>
        <v>0</v>
      </c>
      <c r="AP119" s="101">
        <f t="shared" si="15"/>
        <v>0</v>
      </c>
    </row>
    <row r="120" spans="2:42" x14ac:dyDescent="0.25">
      <c r="B120" s="68">
        <f t="shared" ref="B120:B127" si="16">B119+1</f>
        <v>2009</v>
      </c>
      <c r="C120" s="97">
        <f t="shared" si="15"/>
        <v>1.4598540145985401E-2</v>
      </c>
      <c r="D120" s="98">
        <f t="shared" si="15"/>
        <v>5.4744525547445258E-2</v>
      </c>
      <c r="E120" s="98">
        <f t="shared" si="15"/>
        <v>8.3941605839416053E-2</v>
      </c>
      <c r="F120" s="98">
        <f t="shared" si="15"/>
        <v>0.12773722627737227</v>
      </c>
      <c r="G120" s="98">
        <f t="shared" si="15"/>
        <v>0.16788321167883211</v>
      </c>
      <c r="H120" s="98">
        <f t="shared" si="15"/>
        <v>0.24817518248175183</v>
      </c>
      <c r="I120" s="98">
        <f t="shared" si="15"/>
        <v>0.3029197080291971</v>
      </c>
      <c r="J120" s="98">
        <f t="shared" si="15"/>
        <v>0.37591240875912407</v>
      </c>
      <c r="K120" s="98">
        <f t="shared" si="15"/>
        <v>0.41970802919708028</v>
      </c>
      <c r="L120" s="98">
        <f t="shared" si="15"/>
        <v>0.52189781021897808</v>
      </c>
      <c r="M120" s="98">
        <f t="shared" si="15"/>
        <v>0.57664233576642332</v>
      </c>
      <c r="N120" s="98">
        <f t="shared" si="15"/>
        <v>0.62773722627737227</v>
      </c>
      <c r="O120" s="98">
        <f t="shared" si="15"/>
        <v>0.66788321167883213</v>
      </c>
      <c r="P120" s="98">
        <f t="shared" si="15"/>
        <v>0.70437956204379559</v>
      </c>
      <c r="Q120" s="98">
        <f t="shared" si="15"/>
        <v>0.72992700729927007</v>
      </c>
      <c r="R120" s="98">
        <f t="shared" si="15"/>
        <v>0.75912408759124084</v>
      </c>
      <c r="S120" s="98">
        <f t="shared" si="15"/>
        <v>0.78467153284671531</v>
      </c>
      <c r="T120" s="98">
        <f t="shared" si="15"/>
        <v>0.81751824817518248</v>
      </c>
      <c r="U120" s="98">
        <f t="shared" si="15"/>
        <v>0.83576642335766427</v>
      </c>
      <c r="V120" s="98">
        <f t="shared" si="15"/>
        <v>0.85036496350364965</v>
      </c>
      <c r="W120" s="98">
        <f t="shared" si="15"/>
        <v>0.85766423357664234</v>
      </c>
      <c r="X120" s="98">
        <f t="shared" si="15"/>
        <v>0.86496350364963503</v>
      </c>
      <c r="Y120" s="98">
        <f t="shared" si="15"/>
        <v>0.87226277372262773</v>
      </c>
      <c r="Z120" s="98">
        <f t="shared" si="15"/>
        <v>0.87956204379562042</v>
      </c>
      <c r="AA120" s="98">
        <f t="shared" si="15"/>
        <v>0.89051094890510951</v>
      </c>
      <c r="AB120" s="98">
        <f t="shared" si="15"/>
        <v>0.90145985401459849</v>
      </c>
      <c r="AC120" s="98">
        <f t="shared" si="15"/>
        <v>0.91605839416058399</v>
      </c>
      <c r="AD120" s="98">
        <f t="shared" si="15"/>
        <v>0.92335766423357668</v>
      </c>
      <c r="AE120" s="98">
        <f t="shared" si="15"/>
        <v>0.93065693430656937</v>
      </c>
      <c r="AF120" s="98">
        <f t="shared" si="15"/>
        <v>0.93795620437956206</v>
      </c>
      <c r="AG120" s="98">
        <f t="shared" si="15"/>
        <v>0.94525547445255476</v>
      </c>
      <c r="AH120" s="98">
        <f t="shared" si="15"/>
        <v>0.96350364963503654</v>
      </c>
      <c r="AI120" s="100">
        <f t="shared" si="15"/>
        <v>0</v>
      </c>
      <c r="AJ120" s="100">
        <f t="shared" si="15"/>
        <v>0</v>
      </c>
      <c r="AK120" s="100">
        <f t="shared" si="15"/>
        <v>0</v>
      </c>
      <c r="AL120" s="100">
        <f t="shared" si="15"/>
        <v>0</v>
      </c>
      <c r="AM120" s="100">
        <f t="shared" si="15"/>
        <v>0</v>
      </c>
      <c r="AN120" s="100">
        <f t="shared" si="15"/>
        <v>0</v>
      </c>
      <c r="AO120" s="100">
        <f t="shared" si="15"/>
        <v>0</v>
      </c>
      <c r="AP120" s="101">
        <f t="shared" si="15"/>
        <v>0</v>
      </c>
    </row>
    <row r="121" spans="2:42" x14ac:dyDescent="0.25">
      <c r="B121" s="68">
        <f t="shared" si="16"/>
        <v>2010</v>
      </c>
      <c r="C121" s="97">
        <f t="shared" si="15"/>
        <v>9.5846645367412137E-3</v>
      </c>
      <c r="D121" s="98">
        <f t="shared" si="15"/>
        <v>3.1948881789137379E-2</v>
      </c>
      <c r="E121" s="98">
        <f t="shared" si="15"/>
        <v>6.070287539936102E-2</v>
      </c>
      <c r="F121" s="98">
        <f t="shared" si="15"/>
        <v>0.10543130990415335</v>
      </c>
      <c r="G121" s="98">
        <f t="shared" si="15"/>
        <v>0.15335463258785942</v>
      </c>
      <c r="H121" s="98">
        <f t="shared" si="15"/>
        <v>0.20766773162939298</v>
      </c>
      <c r="I121" s="98">
        <f t="shared" si="15"/>
        <v>0.25239616613418531</v>
      </c>
      <c r="J121" s="98">
        <f t="shared" si="15"/>
        <v>0.34824281150159747</v>
      </c>
      <c r="K121" s="98">
        <f t="shared" si="15"/>
        <v>0.42492012779552718</v>
      </c>
      <c r="L121" s="98">
        <f t="shared" si="15"/>
        <v>0.48881789137380194</v>
      </c>
      <c r="M121" s="98">
        <f t="shared" si="15"/>
        <v>0.53993610223642174</v>
      </c>
      <c r="N121" s="98">
        <f t="shared" si="15"/>
        <v>0.60383386581469645</v>
      </c>
      <c r="O121" s="98">
        <f t="shared" si="15"/>
        <v>0.64536741214057503</v>
      </c>
      <c r="P121" s="98">
        <f t="shared" si="15"/>
        <v>0.67412140575079871</v>
      </c>
      <c r="Q121" s="98">
        <f t="shared" si="15"/>
        <v>0.69329073482428116</v>
      </c>
      <c r="R121" s="98">
        <f t="shared" si="15"/>
        <v>0.73801916932907352</v>
      </c>
      <c r="S121" s="98">
        <f t="shared" si="15"/>
        <v>0.77316293929712465</v>
      </c>
      <c r="T121" s="98">
        <f t="shared" si="15"/>
        <v>0.78274760383386577</v>
      </c>
      <c r="U121" s="98">
        <f t="shared" si="15"/>
        <v>0.792332268370607</v>
      </c>
      <c r="V121" s="98">
        <f t="shared" si="15"/>
        <v>0.8178913738019169</v>
      </c>
      <c r="W121" s="98">
        <f t="shared" si="15"/>
        <v>0.85942492012779548</v>
      </c>
      <c r="X121" s="98">
        <f t="shared" si="15"/>
        <v>0.87859424920127793</v>
      </c>
      <c r="Y121" s="98">
        <f t="shared" si="15"/>
        <v>0.90415335463258784</v>
      </c>
      <c r="Z121" s="98">
        <f t="shared" si="15"/>
        <v>0.91693290734824284</v>
      </c>
      <c r="AA121" s="98">
        <f t="shared" si="15"/>
        <v>0.93290734824281152</v>
      </c>
      <c r="AB121" s="98">
        <f t="shared" si="15"/>
        <v>0.95527156549520764</v>
      </c>
      <c r="AC121" s="98">
        <f t="shared" si="15"/>
        <v>0.96166134185303509</v>
      </c>
      <c r="AD121" s="98">
        <f t="shared" si="15"/>
        <v>0.9744408945686901</v>
      </c>
      <c r="AE121" s="100">
        <f t="shared" si="15"/>
        <v>0</v>
      </c>
      <c r="AF121" s="100">
        <f t="shared" si="15"/>
        <v>0</v>
      </c>
      <c r="AG121" s="100">
        <f t="shared" si="15"/>
        <v>0</v>
      </c>
      <c r="AH121" s="100">
        <f t="shared" si="15"/>
        <v>0</v>
      </c>
      <c r="AI121" s="100">
        <f t="shared" si="15"/>
        <v>0</v>
      </c>
      <c r="AJ121" s="100">
        <f t="shared" si="15"/>
        <v>0</v>
      </c>
      <c r="AK121" s="100">
        <f t="shared" si="15"/>
        <v>0</v>
      </c>
      <c r="AL121" s="100">
        <f t="shared" si="15"/>
        <v>0</v>
      </c>
      <c r="AM121" s="100">
        <f t="shared" si="15"/>
        <v>0</v>
      </c>
      <c r="AN121" s="100">
        <f t="shared" si="15"/>
        <v>0</v>
      </c>
      <c r="AO121" s="100">
        <f t="shared" si="15"/>
        <v>0</v>
      </c>
      <c r="AP121" s="101">
        <f t="shared" si="15"/>
        <v>0</v>
      </c>
    </row>
    <row r="122" spans="2:42" x14ac:dyDescent="0.25">
      <c r="B122" s="68">
        <f t="shared" si="16"/>
        <v>2011</v>
      </c>
      <c r="C122" s="97">
        <f t="shared" si="15"/>
        <v>1.1904761904761904E-2</v>
      </c>
      <c r="D122" s="98">
        <f t="shared" si="15"/>
        <v>5.4761904761904762E-2</v>
      </c>
      <c r="E122" s="98">
        <f t="shared" si="15"/>
        <v>8.5714285714285715E-2</v>
      </c>
      <c r="F122" s="98">
        <f t="shared" si="15"/>
        <v>0.12857142857142856</v>
      </c>
      <c r="G122" s="98">
        <f t="shared" si="15"/>
        <v>0.18333333333333332</v>
      </c>
      <c r="H122" s="98">
        <f t="shared" si="15"/>
        <v>0.23809523809523808</v>
      </c>
      <c r="I122" s="98">
        <f t="shared" si="15"/>
        <v>0.29285714285714287</v>
      </c>
      <c r="J122" s="98">
        <f t="shared" si="15"/>
        <v>0.35</v>
      </c>
      <c r="K122" s="98">
        <f t="shared" si="15"/>
        <v>0.41904761904761906</v>
      </c>
      <c r="L122" s="98">
        <f t="shared" si="15"/>
        <v>0.45476190476190476</v>
      </c>
      <c r="M122" s="98">
        <f t="shared" si="15"/>
        <v>0.51428571428571423</v>
      </c>
      <c r="N122" s="98">
        <f t="shared" si="15"/>
        <v>0.5714285714285714</v>
      </c>
      <c r="O122" s="98">
        <f t="shared" si="15"/>
        <v>0.6</v>
      </c>
      <c r="P122" s="98">
        <f t="shared" si="15"/>
        <v>0.66666666666666663</v>
      </c>
      <c r="Q122" s="98">
        <f t="shared" si="15"/>
        <v>0.70952380952380956</v>
      </c>
      <c r="R122" s="98">
        <f t="shared" si="15"/>
        <v>0.75238095238095237</v>
      </c>
      <c r="S122" s="98">
        <f t="shared" si="15"/>
        <v>0.79047619047619044</v>
      </c>
      <c r="T122" s="98">
        <f t="shared" si="15"/>
        <v>0.81904761904761902</v>
      </c>
      <c r="U122" s="98">
        <f t="shared" si="15"/>
        <v>0.85476190476190472</v>
      </c>
      <c r="V122" s="98">
        <f t="shared" si="15"/>
        <v>0.89523809523809528</v>
      </c>
      <c r="W122" s="98">
        <f t="shared" si="15"/>
        <v>0.92380952380952386</v>
      </c>
      <c r="X122" s="98">
        <f t="shared" si="15"/>
        <v>0.94047619047619047</v>
      </c>
      <c r="Y122" s="98">
        <f t="shared" si="15"/>
        <v>0.95238095238095233</v>
      </c>
      <c r="Z122" s="98">
        <f t="shared" si="15"/>
        <v>0.9642857142857143</v>
      </c>
      <c r="AA122" s="100">
        <f t="shared" si="15"/>
        <v>0</v>
      </c>
      <c r="AB122" s="100">
        <f t="shared" si="15"/>
        <v>0</v>
      </c>
      <c r="AC122" s="100">
        <f t="shared" si="15"/>
        <v>0</v>
      </c>
      <c r="AD122" s="100">
        <f t="shared" si="15"/>
        <v>0</v>
      </c>
      <c r="AE122" s="100">
        <f t="shared" si="15"/>
        <v>0</v>
      </c>
      <c r="AF122" s="100">
        <f t="shared" si="15"/>
        <v>0</v>
      </c>
      <c r="AG122" s="100">
        <f t="shared" si="15"/>
        <v>0</v>
      </c>
      <c r="AH122" s="100">
        <f t="shared" si="15"/>
        <v>0</v>
      </c>
      <c r="AI122" s="100">
        <f t="shared" si="15"/>
        <v>0</v>
      </c>
      <c r="AJ122" s="100">
        <f t="shared" si="15"/>
        <v>0</v>
      </c>
      <c r="AK122" s="100">
        <f t="shared" si="15"/>
        <v>0</v>
      </c>
      <c r="AL122" s="100">
        <f t="shared" si="15"/>
        <v>0</v>
      </c>
      <c r="AM122" s="100">
        <f t="shared" si="15"/>
        <v>0</v>
      </c>
      <c r="AN122" s="100">
        <f t="shared" si="15"/>
        <v>0</v>
      </c>
      <c r="AO122" s="100">
        <f t="shared" si="15"/>
        <v>0</v>
      </c>
      <c r="AP122" s="101">
        <f t="shared" si="15"/>
        <v>0</v>
      </c>
    </row>
    <row r="123" spans="2:42" x14ac:dyDescent="0.25">
      <c r="B123" s="68">
        <f t="shared" si="16"/>
        <v>2012</v>
      </c>
      <c r="C123" s="97">
        <f t="shared" si="15"/>
        <v>9.9502487562189053E-3</v>
      </c>
      <c r="D123" s="98">
        <f t="shared" si="15"/>
        <v>3.482587064676617E-2</v>
      </c>
      <c r="E123" s="98">
        <f t="shared" si="15"/>
        <v>5.721393034825871E-2</v>
      </c>
      <c r="F123" s="98">
        <f t="shared" si="15"/>
        <v>0.10199004975124377</v>
      </c>
      <c r="G123" s="98">
        <f t="shared" si="15"/>
        <v>0.16169154228855723</v>
      </c>
      <c r="H123" s="98">
        <f t="shared" si="15"/>
        <v>0.25870646766169153</v>
      </c>
      <c r="I123" s="98">
        <f t="shared" si="15"/>
        <v>0.30845771144278605</v>
      </c>
      <c r="J123" s="98">
        <f t="shared" si="15"/>
        <v>0.38059701492537312</v>
      </c>
      <c r="K123" s="98">
        <f t="shared" si="15"/>
        <v>0.42039800995024873</v>
      </c>
      <c r="L123" s="98">
        <f t="shared" si="15"/>
        <v>0.46019900497512439</v>
      </c>
      <c r="M123" s="98">
        <f t="shared" si="15"/>
        <v>0.50995024875621886</v>
      </c>
      <c r="N123" s="98">
        <f t="shared" si="15"/>
        <v>0.57462686567164178</v>
      </c>
      <c r="O123" s="98">
        <f t="shared" si="15"/>
        <v>0.64427860696517414</v>
      </c>
      <c r="P123" s="98">
        <f t="shared" si="15"/>
        <v>0.6766169154228856</v>
      </c>
      <c r="Q123" s="98">
        <f t="shared" si="15"/>
        <v>0.71144278606965172</v>
      </c>
      <c r="R123" s="98">
        <f t="shared" si="15"/>
        <v>0.76368159203980102</v>
      </c>
      <c r="S123" s="98">
        <f t="shared" si="15"/>
        <v>0.82587064676616917</v>
      </c>
      <c r="T123" s="98">
        <f t="shared" si="15"/>
        <v>0.85820895522388063</v>
      </c>
      <c r="U123" s="98">
        <f t="shared" si="15"/>
        <v>0.87064676616915426</v>
      </c>
      <c r="V123" s="98">
        <f t="shared" si="15"/>
        <v>0.89303482587064675</v>
      </c>
      <c r="W123" s="100">
        <f t="shared" si="15"/>
        <v>0</v>
      </c>
      <c r="X123" s="100">
        <f t="shared" si="15"/>
        <v>0</v>
      </c>
      <c r="Y123" s="100">
        <f t="shared" si="15"/>
        <v>0</v>
      </c>
      <c r="Z123" s="100">
        <f t="shared" si="15"/>
        <v>0</v>
      </c>
      <c r="AA123" s="100">
        <f t="shared" si="15"/>
        <v>0</v>
      </c>
      <c r="AB123" s="100">
        <f t="shared" si="15"/>
        <v>0</v>
      </c>
      <c r="AC123" s="100">
        <f t="shared" si="15"/>
        <v>0</v>
      </c>
      <c r="AD123" s="100">
        <f t="shared" si="15"/>
        <v>0</v>
      </c>
      <c r="AE123" s="100">
        <f t="shared" si="15"/>
        <v>0</v>
      </c>
      <c r="AF123" s="100">
        <f t="shared" si="15"/>
        <v>0</v>
      </c>
      <c r="AG123" s="100">
        <f t="shared" si="15"/>
        <v>0</v>
      </c>
      <c r="AH123" s="100">
        <f t="shared" si="15"/>
        <v>0</v>
      </c>
      <c r="AI123" s="100">
        <f t="shared" si="15"/>
        <v>0</v>
      </c>
      <c r="AJ123" s="100">
        <f t="shared" si="15"/>
        <v>0</v>
      </c>
      <c r="AK123" s="100">
        <f t="shared" si="15"/>
        <v>0</v>
      </c>
      <c r="AL123" s="100">
        <f t="shared" si="15"/>
        <v>0</v>
      </c>
      <c r="AM123" s="100">
        <f t="shared" si="15"/>
        <v>0</v>
      </c>
      <c r="AN123" s="100">
        <f t="shared" si="15"/>
        <v>0</v>
      </c>
      <c r="AO123" s="100">
        <f t="shared" si="15"/>
        <v>0</v>
      </c>
      <c r="AP123" s="101">
        <f t="shared" si="15"/>
        <v>0</v>
      </c>
    </row>
    <row r="124" spans="2:42" x14ac:dyDescent="0.25">
      <c r="B124" s="68">
        <f t="shared" si="16"/>
        <v>2013</v>
      </c>
      <c r="C124" s="97">
        <f t="shared" si="15"/>
        <v>1.6304347826086956E-2</v>
      </c>
      <c r="D124" s="98">
        <f t="shared" si="15"/>
        <v>2.717391304347826E-2</v>
      </c>
      <c r="E124" s="98">
        <f t="shared" si="15"/>
        <v>5.434782608695652E-2</v>
      </c>
      <c r="F124" s="98">
        <f t="shared" si="15"/>
        <v>9.2391304347826081E-2</v>
      </c>
      <c r="G124" s="98">
        <f t="shared" si="15"/>
        <v>0.16032608695652173</v>
      </c>
      <c r="H124" s="98">
        <f t="shared" si="15"/>
        <v>0.21195652173913043</v>
      </c>
      <c r="I124" s="98">
        <f t="shared" si="15"/>
        <v>0.26630434782608697</v>
      </c>
      <c r="J124" s="98">
        <f t="shared" si="15"/>
        <v>0.33695652173913043</v>
      </c>
      <c r="K124" s="98">
        <f t="shared" si="15"/>
        <v>0.39402173913043476</v>
      </c>
      <c r="L124" s="98">
        <f t="shared" si="15"/>
        <v>0.43478260869565216</v>
      </c>
      <c r="M124" s="98">
        <f t="shared" si="15"/>
        <v>0.50271739130434778</v>
      </c>
      <c r="N124" s="98">
        <f t="shared" si="15"/>
        <v>0.57065217391304346</v>
      </c>
      <c r="O124" s="98">
        <f t="shared" si="15"/>
        <v>0.63315217391304346</v>
      </c>
      <c r="P124" s="98">
        <f t="shared" si="15"/>
        <v>0.6875</v>
      </c>
      <c r="Q124" s="98">
        <f t="shared" si="15"/>
        <v>0.74184782608695654</v>
      </c>
      <c r="R124" s="98">
        <f t="shared" si="15"/>
        <v>0.77445652173913049</v>
      </c>
      <c r="S124" s="100">
        <f t="shared" si="15"/>
        <v>0</v>
      </c>
      <c r="T124" s="100">
        <f t="shared" si="15"/>
        <v>0</v>
      </c>
      <c r="U124" s="100">
        <f t="shared" si="15"/>
        <v>0</v>
      </c>
      <c r="V124" s="100">
        <f t="shared" si="15"/>
        <v>0</v>
      </c>
      <c r="W124" s="100">
        <f t="shared" si="15"/>
        <v>0</v>
      </c>
      <c r="X124" s="100">
        <f t="shared" si="15"/>
        <v>0</v>
      </c>
      <c r="Y124" s="100">
        <f t="shared" si="15"/>
        <v>0</v>
      </c>
      <c r="Z124" s="100">
        <f t="shared" si="15"/>
        <v>0</v>
      </c>
      <c r="AA124" s="100">
        <f t="shared" si="15"/>
        <v>0</v>
      </c>
      <c r="AB124" s="100">
        <f t="shared" si="15"/>
        <v>0</v>
      </c>
      <c r="AC124" s="100">
        <f t="shared" si="15"/>
        <v>0</v>
      </c>
      <c r="AD124" s="100">
        <f t="shared" si="15"/>
        <v>0</v>
      </c>
      <c r="AE124" s="100">
        <f t="shared" si="15"/>
        <v>0</v>
      </c>
      <c r="AF124" s="100">
        <f t="shared" si="15"/>
        <v>0</v>
      </c>
      <c r="AG124" s="100">
        <f t="shared" si="15"/>
        <v>0</v>
      </c>
      <c r="AH124" s="100">
        <f t="shared" si="15"/>
        <v>0</v>
      </c>
      <c r="AI124" s="100">
        <f t="shared" si="15"/>
        <v>0</v>
      </c>
      <c r="AJ124" s="100">
        <f t="shared" si="15"/>
        <v>0</v>
      </c>
      <c r="AK124" s="100">
        <f t="shared" si="15"/>
        <v>0</v>
      </c>
      <c r="AL124" s="100">
        <f t="shared" si="15"/>
        <v>0</v>
      </c>
      <c r="AM124" s="100">
        <f t="shared" si="15"/>
        <v>0</v>
      </c>
      <c r="AN124" s="100">
        <f t="shared" si="15"/>
        <v>0</v>
      </c>
      <c r="AO124" s="100">
        <f t="shared" si="15"/>
        <v>0</v>
      </c>
      <c r="AP124" s="101">
        <f t="shared" si="15"/>
        <v>0</v>
      </c>
    </row>
    <row r="125" spans="2:42" x14ac:dyDescent="0.25">
      <c r="B125" s="68">
        <f t="shared" si="16"/>
        <v>2014</v>
      </c>
      <c r="C125" s="97">
        <f t="shared" si="15"/>
        <v>1.5384615384615385E-2</v>
      </c>
      <c r="D125" s="98">
        <f t="shared" si="15"/>
        <v>3.0769230769230771E-2</v>
      </c>
      <c r="E125" s="98">
        <f t="shared" si="15"/>
        <v>6.6666666666666666E-2</v>
      </c>
      <c r="F125" s="98">
        <f t="shared" si="15"/>
        <v>0.1076923076923077</v>
      </c>
      <c r="G125" s="98">
        <f t="shared" si="15"/>
        <v>0.13846153846153847</v>
      </c>
      <c r="H125" s="98">
        <f t="shared" si="15"/>
        <v>0.21025641025641026</v>
      </c>
      <c r="I125" s="98">
        <f t="shared" si="15"/>
        <v>0.27948717948717949</v>
      </c>
      <c r="J125" s="98">
        <f t="shared" si="15"/>
        <v>0.38461538461538464</v>
      </c>
      <c r="K125" s="98">
        <f t="shared" si="15"/>
        <v>0.48717948717948717</v>
      </c>
      <c r="L125" s="98">
        <f t="shared" si="15"/>
        <v>0.55897435897435899</v>
      </c>
      <c r="M125" s="98">
        <f t="shared" si="15"/>
        <v>0.60512820512820509</v>
      </c>
      <c r="N125" s="98">
        <f t="shared" si="15"/>
        <v>0.65897435897435896</v>
      </c>
      <c r="O125" s="100">
        <f t="shared" si="15"/>
        <v>0</v>
      </c>
      <c r="P125" s="100">
        <f t="shared" si="15"/>
        <v>0</v>
      </c>
      <c r="Q125" s="100">
        <f t="shared" si="15"/>
        <v>0</v>
      </c>
      <c r="R125" s="100">
        <f t="shared" ref="R125:AP125" si="17">(R69+R83)/($AS13)</f>
        <v>0</v>
      </c>
      <c r="S125" s="100">
        <f t="shared" si="17"/>
        <v>0</v>
      </c>
      <c r="T125" s="100">
        <f t="shared" si="17"/>
        <v>0</v>
      </c>
      <c r="U125" s="100">
        <f t="shared" si="17"/>
        <v>0</v>
      </c>
      <c r="V125" s="100">
        <f t="shared" si="17"/>
        <v>0</v>
      </c>
      <c r="W125" s="100">
        <f t="shared" si="17"/>
        <v>0</v>
      </c>
      <c r="X125" s="100">
        <f t="shared" si="17"/>
        <v>0</v>
      </c>
      <c r="Y125" s="100">
        <f t="shared" si="17"/>
        <v>0</v>
      </c>
      <c r="Z125" s="100">
        <f t="shared" si="17"/>
        <v>0</v>
      </c>
      <c r="AA125" s="100">
        <f t="shared" si="17"/>
        <v>0</v>
      </c>
      <c r="AB125" s="100">
        <f t="shared" si="17"/>
        <v>0</v>
      </c>
      <c r="AC125" s="100">
        <f t="shared" si="17"/>
        <v>0</v>
      </c>
      <c r="AD125" s="100">
        <f t="shared" si="17"/>
        <v>0</v>
      </c>
      <c r="AE125" s="100">
        <f t="shared" si="17"/>
        <v>0</v>
      </c>
      <c r="AF125" s="100">
        <f t="shared" si="17"/>
        <v>0</v>
      </c>
      <c r="AG125" s="100">
        <f t="shared" si="17"/>
        <v>0</v>
      </c>
      <c r="AH125" s="100">
        <f t="shared" si="17"/>
        <v>0</v>
      </c>
      <c r="AI125" s="100">
        <f t="shared" si="17"/>
        <v>0</v>
      </c>
      <c r="AJ125" s="100">
        <f t="shared" si="17"/>
        <v>0</v>
      </c>
      <c r="AK125" s="100">
        <f t="shared" si="17"/>
        <v>0</v>
      </c>
      <c r="AL125" s="100">
        <f t="shared" si="17"/>
        <v>0</v>
      </c>
      <c r="AM125" s="100">
        <f t="shared" si="17"/>
        <v>0</v>
      </c>
      <c r="AN125" s="100">
        <f t="shared" si="17"/>
        <v>0</v>
      </c>
      <c r="AO125" s="100">
        <f t="shared" si="17"/>
        <v>0</v>
      </c>
      <c r="AP125" s="101">
        <f t="shared" si="17"/>
        <v>0</v>
      </c>
    </row>
    <row r="126" spans="2:42" x14ac:dyDescent="0.25">
      <c r="B126" s="68">
        <f t="shared" si="16"/>
        <v>2015</v>
      </c>
      <c r="C126" s="97">
        <f t="shared" ref="C126:AP127" si="18">(C70+C84)/($AS14)</f>
        <v>8.4507042253521118E-3</v>
      </c>
      <c r="D126" s="98">
        <f t="shared" si="18"/>
        <v>1.6901408450704224E-2</v>
      </c>
      <c r="E126" s="98">
        <f t="shared" si="18"/>
        <v>4.507042253521127E-2</v>
      </c>
      <c r="F126" s="98">
        <f t="shared" si="18"/>
        <v>9.5774647887323941E-2</v>
      </c>
      <c r="G126" s="98">
        <f t="shared" si="18"/>
        <v>0.13802816901408452</v>
      </c>
      <c r="H126" s="98">
        <f t="shared" si="18"/>
        <v>0.19436619718309858</v>
      </c>
      <c r="I126" s="98">
        <f t="shared" si="18"/>
        <v>0.24788732394366197</v>
      </c>
      <c r="J126" s="98">
        <f t="shared" si="18"/>
        <v>0.3464788732394366</v>
      </c>
      <c r="K126" s="100">
        <f t="shared" si="18"/>
        <v>0</v>
      </c>
      <c r="L126" s="100">
        <f t="shared" si="18"/>
        <v>0</v>
      </c>
      <c r="M126" s="100">
        <f t="shared" si="18"/>
        <v>0</v>
      </c>
      <c r="N126" s="100">
        <f t="shared" si="18"/>
        <v>0</v>
      </c>
      <c r="O126" s="100">
        <f t="shared" si="18"/>
        <v>0</v>
      </c>
      <c r="P126" s="100">
        <f t="shared" si="18"/>
        <v>0</v>
      </c>
      <c r="Q126" s="100">
        <f t="shared" si="18"/>
        <v>0</v>
      </c>
      <c r="R126" s="100">
        <f t="shared" si="18"/>
        <v>0</v>
      </c>
      <c r="S126" s="100">
        <f t="shared" si="18"/>
        <v>0</v>
      </c>
      <c r="T126" s="100">
        <f t="shared" si="18"/>
        <v>0</v>
      </c>
      <c r="U126" s="100">
        <f t="shared" si="18"/>
        <v>0</v>
      </c>
      <c r="V126" s="100">
        <f t="shared" si="18"/>
        <v>0</v>
      </c>
      <c r="W126" s="100">
        <f t="shared" si="18"/>
        <v>0</v>
      </c>
      <c r="X126" s="100">
        <f t="shared" si="18"/>
        <v>0</v>
      </c>
      <c r="Y126" s="100">
        <f t="shared" si="18"/>
        <v>0</v>
      </c>
      <c r="Z126" s="100">
        <f t="shared" si="18"/>
        <v>0</v>
      </c>
      <c r="AA126" s="100">
        <f t="shared" si="18"/>
        <v>0</v>
      </c>
      <c r="AB126" s="100">
        <f t="shared" si="18"/>
        <v>0</v>
      </c>
      <c r="AC126" s="100">
        <f t="shared" si="18"/>
        <v>0</v>
      </c>
      <c r="AD126" s="100">
        <f t="shared" si="18"/>
        <v>0</v>
      </c>
      <c r="AE126" s="100">
        <f t="shared" si="18"/>
        <v>0</v>
      </c>
      <c r="AF126" s="100">
        <f t="shared" si="18"/>
        <v>0</v>
      </c>
      <c r="AG126" s="100">
        <f t="shared" si="18"/>
        <v>0</v>
      </c>
      <c r="AH126" s="100">
        <f t="shared" si="18"/>
        <v>0</v>
      </c>
      <c r="AI126" s="100">
        <f t="shared" si="18"/>
        <v>0</v>
      </c>
      <c r="AJ126" s="100">
        <f t="shared" si="18"/>
        <v>0</v>
      </c>
      <c r="AK126" s="100">
        <f t="shared" si="18"/>
        <v>0</v>
      </c>
      <c r="AL126" s="100">
        <f t="shared" si="18"/>
        <v>0</v>
      </c>
      <c r="AM126" s="100">
        <f t="shared" si="18"/>
        <v>0</v>
      </c>
      <c r="AN126" s="100">
        <f t="shared" si="18"/>
        <v>0</v>
      </c>
      <c r="AO126" s="100">
        <f t="shared" si="18"/>
        <v>0</v>
      </c>
      <c r="AP126" s="101">
        <f t="shared" si="18"/>
        <v>0</v>
      </c>
    </row>
    <row r="127" spans="2:42" x14ac:dyDescent="0.25">
      <c r="B127" s="69">
        <f t="shared" si="16"/>
        <v>2016</v>
      </c>
      <c r="C127" s="102">
        <f t="shared" si="18"/>
        <v>7.3529411764705881E-3</v>
      </c>
      <c r="D127" s="103">
        <f t="shared" si="18"/>
        <v>2.9411764705882353E-2</v>
      </c>
      <c r="E127" s="103">
        <f t="shared" si="18"/>
        <v>6.25E-2</v>
      </c>
      <c r="F127" s="103">
        <f t="shared" si="18"/>
        <v>9.9264705882352935E-2</v>
      </c>
      <c r="G127" s="104">
        <f t="shared" si="18"/>
        <v>0</v>
      </c>
      <c r="H127" s="104">
        <f t="shared" si="18"/>
        <v>0</v>
      </c>
      <c r="I127" s="104">
        <f t="shared" si="18"/>
        <v>0</v>
      </c>
      <c r="J127" s="104">
        <f t="shared" si="18"/>
        <v>0</v>
      </c>
      <c r="K127" s="104">
        <f t="shared" si="18"/>
        <v>0</v>
      </c>
      <c r="L127" s="104">
        <f t="shared" si="18"/>
        <v>0</v>
      </c>
      <c r="M127" s="104">
        <f t="shared" si="18"/>
        <v>0</v>
      </c>
      <c r="N127" s="104">
        <f t="shared" si="18"/>
        <v>0</v>
      </c>
      <c r="O127" s="104">
        <f t="shared" si="18"/>
        <v>0</v>
      </c>
      <c r="P127" s="104">
        <f t="shared" si="18"/>
        <v>0</v>
      </c>
      <c r="Q127" s="104">
        <f t="shared" si="18"/>
        <v>0</v>
      </c>
      <c r="R127" s="104">
        <f t="shared" si="18"/>
        <v>0</v>
      </c>
      <c r="S127" s="104">
        <f t="shared" si="18"/>
        <v>0</v>
      </c>
      <c r="T127" s="104">
        <f t="shared" si="18"/>
        <v>0</v>
      </c>
      <c r="U127" s="104">
        <f t="shared" si="18"/>
        <v>0</v>
      </c>
      <c r="V127" s="104">
        <f t="shared" si="18"/>
        <v>0</v>
      </c>
      <c r="W127" s="104">
        <f t="shared" si="18"/>
        <v>0</v>
      </c>
      <c r="X127" s="104">
        <f t="shared" si="18"/>
        <v>0</v>
      </c>
      <c r="Y127" s="104">
        <f t="shared" si="18"/>
        <v>0</v>
      </c>
      <c r="Z127" s="104">
        <f t="shared" si="18"/>
        <v>0</v>
      </c>
      <c r="AA127" s="104">
        <f t="shared" si="18"/>
        <v>0</v>
      </c>
      <c r="AB127" s="104">
        <f t="shared" si="18"/>
        <v>0</v>
      </c>
      <c r="AC127" s="104">
        <f t="shared" si="18"/>
        <v>0</v>
      </c>
      <c r="AD127" s="104">
        <f t="shared" si="18"/>
        <v>0</v>
      </c>
      <c r="AE127" s="104">
        <f t="shared" si="18"/>
        <v>0</v>
      </c>
      <c r="AF127" s="104">
        <f t="shared" si="18"/>
        <v>0</v>
      </c>
      <c r="AG127" s="104">
        <f t="shared" si="18"/>
        <v>0</v>
      </c>
      <c r="AH127" s="104">
        <f t="shared" si="18"/>
        <v>0</v>
      </c>
      <c r="AI127" s="104">
        <f t="shared" si="18"/>
        <v>0</v>
      </c>
      <c r="AJ127" s="104">
        <f t="shared" si="18"/>
        <v>0</v>
      </c>
      <c r="AK127" s="104">
        <f t="shared" si="18"/>
        <v>0</v>
      </c>
      <c r="AL127" s="104">
        <f t="shared" si="18"/>
        <v>0</v>
      </c>
      <c r="AM127" s="104">
        <f t="shared" si="18"/>
        <v>0</v>
      </c>
      <c r="AN127" s="104">
        <f t="shared" si="18"/>
        <v>0</v>
      </c>
      <c r="AO127" s="104">
        <f t="shared" si="18"/>
        <v>0</v>
      </c>
      <c r="AP127" s="105">
        <f t="shared" si="18"/>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AT128"/>
  <sheetViews>
    <sheetView showGridLines="0" showRowColHeaders="0" zoomScale="50" zoomScaleNormal="50" workbookViewId="0"/>
  </sheetViews>
  <sheetFormatPr defaultColWidth="0" defaultRowHeight="15" zeroHeight="1" x14ac:dyDescent="0.25"/>
  <cols>
    <col min="1" max="1" width="3.42578125" style="60" customWidth="1"/>
    <col min="2" max="2" width="18.7109375" style="60" customWidth="1"/>
    <col min="3" max="42" width="9.28515625" style="60" customWidth="1"/>
    <col min="43" max="43" width="4.5703125" style="60" customWidth="1"/>
    <col min="44" max="45" width="12.28515625" style="60" customWidth="1"/>
    <col min="46" max="46" width="4.5703125" style="60" customWidth="1"/>
    <col min="47" max="16384" width="8.85546875" style="60" hidden="1"/>
  </cols>
  <sheetData>
    <row r="1" spans="1:45" ht="15.75" x14ac:dyDescent="0.25">
      <c r="A1" s="59" t="s">
        <v>165</v>
      </c>
      <c r="E1"/>
      <c r="F1"/>
    </row>
    <row r="2" spans="1:45" x14ac:dyDescent="0.25">
      <c r="A2"/>
    </row>
    <row r="3" spans="1:45" customFormat="1" x14ac:dyDescent="0.25">
      <c r="AR3" s="60"/>
    </row>
    <row r="4" spans="1:45" x14ac:dyDescent="0.25">
      <c r="A4" s="73"/>
      <c r="B4" s="73"/>
      <c r="C4" s="238" t="s">
        <v>124</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row>
    <row r="5" spans="1:45" x14ac:dyDescent="0.25">
      <c r="B5" s="74" t="s">
        <v>0</v>
      </c>
      <c r="C5" s="76" t="s">
        <v>69</v>
      </c>
      <c r="D5" s="77" t="s">
        <v>70</v>
      </c>
      <c r="E5" s="77" t="s">
        <v>71</v>
      </c>
      <c r="F5" s="77" t="s">
        <v>72</v>
      </c>
      <c r="G5" s="77" t="s">
        <v>73</v>
      </c>
      <c r="H5" s="77" t="s">
        <v>74</v>
      </c>
      <c r="I5" s="77" t="s">
        <v>75</v>
      </c>
      <c r="J5" s="77" t="s">
        <v>76</v>
      </c>
      <c r="K5" s="77" t="s">
        <v>77</v>
      </c>
      <c r="L5" s="77" t="s">
        <v>78</v>
      </c>
      <c r="M5" s="77" t="s">
        <v>79</v>
      </c>
      <c r="N5" s="77" t="s">
        <v>80</v>
      </c>
      <c r="O5" s="77" t="s">
        <v>81</v>
      </c>
      <c r="P5" s="77" t="s">
        <v>82</v>
      </c>
      <c r="Q5" s="77" t="s">
        <v>83</v>
      </c>
      <c r="R5" s="77" t="s">
        <v>84</v>
      </c>
      <c r="S5" s="77" t="s">
        <v>85</v>
      </c>
      <c r="T5" s="77" t="s">
        <v>86</v>
      </c>
      <c r="U5" s="77" t="s">
        <v>87</v>
      </c>
      <c r="V5" s="77" t="s">
        <v>88</v>
      </c>
      <c r="W5" s="77" t="s">
        <v>89</v>
      </c>
      <c r="X5" s="77" t="s">
        <v>90</v>
      </c>
      <c r="Y5" s="77" t="s">
        <v>91</v>
      </c>
      <c r="Z5" s="77" t="s">
        <v>92</v>
      </c>
      <c r="AA5" s="77" t="s">
        <v>93</v>
      </c>
      <c r="AB5" s="77" t="s">
        <v>94</v>
      </c>
      <c r="AC5" s="77" t="s">
        <v>95</v>
      </c>
      <c r="AD5" s="77" t="s">
        <v>96</v>
      </c>
      <c r="AE5" s="77" t="s">
        <v>97</v>
      </c>
      <c r="AF5" s="77" t="s">
        <v>98</v>
      </c>
      <c r="AG5" s="77" t="s">
        <v>99</v>
      </c>
      <c r="AH5" s="77" t="s">
        <v>100</v>
      </c>
      <c r="AI5" s="77" t="s">
        <v>101</v>
      </c>
      <c r="AJ5" s="77" t="s">
        <v>102</v>
      </c>
      <c r="AK5" s="77" t="s">
        <v>103</v>
      </c>
      <c r="AL5" s="77" t="s">
        <v>104</v>
      </c>
      <c r="AM5" s="77" t="s">
        <v>105</v>
      </c>
      <c r="AN5" s="77" t="s">
        <v>106</v>
      </c>
      <c r="AO5" s="77" t="s">
        <v>107</v>
      </c>
      <c r="AP5" s="78" t="s">
        <v>108</v>
      </c>
      <c r="AR5" s="85" t="s">
        <v>115</v>
      </c>
      <c r="AS5" s="152" t="s">
        <v>6</v>
      </c>
    </row>
    <row r="6" spans="1:45" x14ac:dyDescent="0.25">
      <c r="B6" s="79">
        <v>2006</v>
      </c>
      <c r="C6" s="86">
        <v>5</v>
      </c>
      <c r="D6" s="87">
        <v>6</v>
      </c>
      <c r="E6" s="87">
        <v>13</v>
      </c>
      <c r="F6" s="87">
        <v>16</v>
      </c>
      <c r="G6" s="87">
        <v>15</v>
      </c>
      <c r="H6" s="87">
        <v>17</v>
      </c>
      <c r="I6" s="87">
        <v>16</v>
      </c>
      <c r="J6" s="87">
        <v>29</v>
      </c>
      <c r="K6" s="87">
        <v>8</v>
      </c>
      <c r="L6" s="87">
        <v>9</v>
      </c>
      <c r="M6" s="87">
        <v>4</v>
      </c>
      <c r="N6" s="87">
        <v>10</v>
      </c>
      <c r="O6" s="87">
        <v>6</v>
      </c>
      <c r="P6" s="87">
        <v>2</v>
      </c>
      <c r="Q6" s="87">
        <v>7</v>
      </c>
      <c r="R6" s="87">
        <v>1</v>
      </c>
      <c r="S6" s="87">
        <v>1</v>
      </c>
      <c r="T6" s="87">
        <v>0</v>
      </c>
      <c r="U6" s="87">
        <v>2</v>
      </c>
      <c r="V6" s="87">
        <v>0</v>
      </c>
      <c r="W6" s="87">
        <v>0</v>
      </c>
      <c r="X6" s="87">
        <v>1</v>
      </c>
      <c r="Y6" s="87">
        <v>1</v>
      </c>
      <c r="Z6" s="87">
        <v>1</v>
      </c>
      <c r="AA6" s="87">
        <v>1</v>
      </c>
      <c r="AB6" s="87">
        <v>0</v>
      </c>
      <c r="AC6" s="87">
        <v>0</v>
      </c>
      <c r="AD6" s="87">
        <v>0</v>
      </c>
      <c r="AE6" s="87">
        <v>1</v>
      </c>
      <c r="AF6" s="87">
        <v>1</v>
      </c>
      <c r="AG6" s="87">
        <v>0</v>
      </c>
      <c r="AH6" s="87">
        <v>0</v>
      </c>
      <c r="AI6" s="87">
        <v>0</v>
      </c>
      <c r="AJ6" s="87">
        <v>0</v>
      </c>
      <c r="AK6" s="87">
        <v>0</v>
      </c>
      <c r="AL6" s="87">
        <v>0</v>
      </c>
      <c r="AM6" s="87">
        <v>1</v>
      </c>
      <c r="AN6" s="87">
        <v>0</v>
      </c>
      <c r="AO6" s="87">
        <v>0</v>
      </c>
      <c r="AP6" s="88">
        <v>0</v>
      </c>
      <c r="AQ6" s="61"/>
      <c r="AR6" s="52">
        <v>4</v>
      </c>
      <c r="AS6" s="153">
        <f>SUM(C6:AP6,C27:AP27,AR6)</f>
        <v>440</v>
      </c>
    </row>
    <row r="7" spans="1:45" x14ac:dyDescent="0.25">
      <c r="B7" s="80">
        <f>B6+1</f>
        <v>2007</v>
      </c>
      <c r="C7" s="86">
        <v>4</v>
      </c>
      <c r="D7" s="87">
        <v>18</v>
      </c>
      <c r="E7" s="87">
        <v>22</v>
      </c>
      <c r="F7" s="87">
        <v>25</v>
      </c>
      <c r="G7" s="87">
        <v>28</v>
      </c>
      <c r="H7" s="87">
        <v>13</v>
      </c>
      <c r="I7" s="87">
        <v>16</v>
      </c>
      <c r="J7" s="87">
        <v>16</v>
      </c>
      <c r="K7" s="87">
        <v>21</v>
      </c>
      <c r="L7" s="87">
        <v>10</v>
      </c>
      <c r="M7" s="87">
        <v>11</v>
      </c>
      <c r="N7" s="87">
        <v>13</v>
      </c>
      <c r="O7" s="87">
        <v>3</v>
      </c>
      <c r="P7" s="87">
        <v>3</v>
      </c>
      <c r="Q7" s="87">
        <v>6</v>
      </c>
      <c r="R7" s="87">
        <v>4</v>
      </c>
      <c r="S7" s="87">
        <v>2</v>
      </c>
      <c r="T7" s="87">
        <v>2</v>
      </c>
      <c r="U7" s="87">
        <v>1</v>
      </c>
      <c r="V7" s="87">
        <v>1</v>
      </c>
      <c r="W7" s="87">
        <v>0</v>
      </c>
      <c r="X7" s="87">
        <v>0</v>
      </c>
      <c r="Y7" s="87">
        <v>0</v>
      </c>
      <c r="Z7" s="87">
        <v>1</v>
      </c>
      <c r="AA7" s="87">
        <v>0</v>
      </c>
      <c r="AB7" s="87">
        <v>0</v>
      </c>
      <c r="AC7" s="87">
        <v>0</v>
      </c>
      <c r="AD7" s="87">
        <v>0</v>
      </c>
      <c r="AE7" s="87">
        <v>0</v>
      </c>
      <c r="AF7" s="87">
        <v>0</v>
      </c>
      <c r="AG7" s="87">
        <v>0</v>
      </c>
      <c r="AH7" s="87">
        <v>0</v>
      </c>
      <c r="AI7" s="87">
        <v>0</v>
      </c>
      <c r="AJ7" s="87">
        <v>0</v>
      </c>
      <c r="AK7" s="87">
        <v>0</v>
      </c>
      <c r="AL7" s="87">
        <v>0</v>
      </c>
      <c r="AM7" s="89">
        <v>0</v>
      </c>
      <c r="AN7" s="89">
        <v>0</v>
      </c>
      <c r="AO7" s="89">
        <v>0</v>
      </c>
      <c r="AP7" s="90">
        <v>0</v>
      </c>
      <c r="AQ7" s="61"/>
      <c r="AR7" s="52">
        <v>4</v>
      </c>
      <c r="AS7" s="153">
        <f t="shared" ref="AS7:AS15" si="0">SUM(C7:AP7,C28:AP28,AR7)</f>
        <v>520</v>
      </c>
    </row>
    <row r="8" spans="1:45" x14ac:dyDescent="0.25">
      <c r="B8" s="80">
        <f t="shared" ref="B8:B15" si="1">B7+1</f>
        <v>2008</v>
      </c>
      <c r="C8" s="86">
        <v>6</v>
      </c>
      <c r="D8" s="87">
        <v>17</v>
      </c>
      <c r="E8" s="87">
        <v>14</v>
      </c>
      <c r="F8" s="87">
        <v>26</v>
      </c>
      <c r="G8" s="87">
        <v>21</v>
      </c>
      <c r="H8" s="87">
        <v>13</v>
      </c>
      <c r="I8" s="87">
        <v>24</v>
      </c>
      <c r="J8" s="87">
        <v>16</v>
      </c>
      <c r="K8" s="87">
        <v>17</v>
      </c>
      <c r="L8" s="87">
        <v>3</v>
      </c>
      <c r="M8" s="87">
        <v>10</v>
      </c>
      <c r="N8" s="87">
        <v>6</v>
      </c>
      <c r="O8" s="87">
        <v>9</v>
      </c>
      <c r="P8" s="87">
        <v>13</v>
      </c>
      <c r="Q8" s="87">
        <v>1</v>
      </c>
      <c r="R8" s="87">
        <v>1</v>
      </c>
      <c r="S8" s="87">
        <v>7</v>
      </c>
      <c r="T8" s="87">
        <v>1</v>
      </c>
      <c r="U8" s="87">
        <v>0</v>
      </c>
      <c r="V8" s="87">
        <v>0</v>
      </c>
      <c r="W8" s="87">
        <v>0</v>
      </c>
      <c r="X8" s="87">
        <v>2</v>
      </c>
      <c r="Y8" s="87">
        <v>0</v>
      </c>
      <c r="Z8" s="87">
        <v>0</v>
      </c>
      <c r="AA8" s="87">
        <v>0</v>
      </c>
      <c r="AB8" s="87">
        <v>2</v>
      </c>
      <c r="AC8" s="87">
        <v>0</v>
      </c>
      <c r="AD8" s="87">
        <v>2</v>
      </c>
      <c r="AE8" s="87">
        <v>0</v>
      </c>
      <c r="AF8" s="87">
        <v>0</v>
      </c>
      <c r="AG8" s="87">
        <v>0</v>
      </c>
      <c r="AH8" s="87">
        <v>0</v>
      </c>
      <c r="AI8" s="89">
        <v>0</v>
      </c>
      <c r="AJ8" s="89">
        <v>0</v>
      </c>
      <c r="AK8" s="89">
        <v>0</v>
      </c>
      <c r="AL8" s="89">
        <v>0</v>
      </c>
      <c r="AM8" s="89">
        <v>0</v>
      </c>
      <c r="AN8" s="89">
        <v>0</v>
      </c>
      <c r="AO8" s="89">
        <v>0</v>
      </c>
      <c r="AP8" s="90">
        <v>0</v>
      </c>
      <c r="AQ8" s="61"/>
      <c r="AR8" s="52">
        <v>10</v>
      </c>
      <c r="AS8" s="153">
        <f t="shared" si="0"/>
        <v>557</v>
      </c>
    </row>
    <row r="9" spans="1:45" x14ac:dyDescent="0.25">
      <c r="B9" s="80">
        <f t="shared" si="1"/>
        <v>2009</v>
      </c>
      <c r="C9" s="86">
        <v>16</v>
      </c>
      <c r="D9" s="87">
        <v>15</v>
      </c>
      <c r="E9" s="87">
        <v>21</v>
      </c>
      <c r="F9" s="87">
        <v>21</v>
      </c>
      <c r="G9" s="87">
        <v>21</v>
      </c>
      <c r="H9" s="87">
        <v>24</v>
      </c>
      <c r="I9" s="87">
        <v>17</v>
      </c>
      <c r="J9" s="87">
        <v>15</v>
      </c>
      <c r="K9" s="87">
        <v>11</v>
      </c>
      <c r="L9" s="87">
        <v>14</v>
      </c>
      <c r="M9" s="87">
        <v>6</v>
      </c>
      <c r="N9" s="87">
        <v>7</v>
      </c>
      <c r="O9" s="87">
        <v>5</v>
      </c>
      <c r="P9" s="87">
        <v>0</v>
      </c>
      <c r="Q9" s="87">
        <v>3</v>
      </c>
      <c r="R9" s="87">
        <v>5</v>
      </c>
      <c r="S9" s="87">
        <v>3</v>
      </c>
      <c r="T9" s="87">
        <v>1</v>
      </c>
      <c r="U9" s="87">
        <v>1</v>
      </c>
      <c r="V9" s="87">
        <v>2</v>
      </c>
      <c r="W9" s="87">
        <v>2</v>
      </c>
      <c r="X9" s="87">
        <v>2</v>
      </c>
      <c r="Y9" s="87">
        <v>2</v>
      </c>
      <c r="Z9" s="87">
        <v>4</v>
      </c>
      <c r="AA9" s="87">
        <v>0</v>
      </c>
      <c r="AB9" s="87">
        <v>2</v>
      </c>
      <c r="AC9" s="87">
        <v>3</v>
      </c>
      <c r="AD9" s="87">
        <v>2</v>
      </c>
      <c r="AE9" s="89">
        <v>0</v>
      </c>
      <c r="AF9" s="89">
        <v>0</v>
      </c>
      <c r="AG9" s="89">
        <v>0</v>
      </c>
      <c r="AH9" s="89">
        <v>0</v>
      </c>
      <c r="AI9" s="89">
        <v>0</v>
      </c>
      <c r="AJ9" s="89">
        <v>0</v>
      </c>
      <c r="AK9" s="89">
        <v>0</v>
      </c>
      <c r="AL9" s="89">
        <v>0</v>
      </c>
      <c r="AM9" s="89">
        <v>0</v>
      </c>
      <c r="AN9" s="89">
        <v>0</v>
      </c>
      <c r="AO9" s="89">
        <v>0</v>
      </c>
      <c r="AP9" s="90">
        <v>0</v>
      </c>
      <c r="AQ9" s="61"/>
      <c r="AR9" s="52">
        <v>17</v>
      </c>
      <c r="AS9" s="153">
        <f t="shared" si="0"/>
        <v>553</v>
      </c>
    </row>
    <row r="10" spans="1:45" x14ac:dyDescent="0.25">
      <c r="B10" s="80">
        <f t="shared" si="1"/>
        <v>2010</v>
      </c>
      <c r="C10" s="86">
        <v>10</v>
      </c>
      <c r="D10" s="87">
        <v>22</v>
      </c>
      <c r="E10" s="87">
        <v>14</v>
      </c>
      <c r="F10" s="87">
        <v>15</v>
      </c>
      <c r="G10" s="87">
        <v>30</v>
      </c>
      <c r="H10" s="87">
        <v>25</v>
      </c>
      <c r="I10" s="87">
        <v>20</v>
      </c>
      <c r="J10" s="87">
        <v>17</v>
      </c>
      <c r="K10" s="87">
        <v>15</v>
      </c>
      <c r="L10" s="87">
        <v>10</v>
      </c>
      <c r="M10" s="87">
        <v>11</v>
      </c>
      <c r="N10" s="87">
        <v>7</v>
      </c>
      <c r="O10" s="87">
        <v>4</v>
      </c>
      <c r="P10" s="87">
        <v>0</v>
      </c>
      <c r="Q10" s="87">
        <v>3</v>
      </c>
      <c r="R10" s="87">
        <v>5</v>
      </c>
      <c r="S10" s="87">
        <v>8</v>
      </c>
      <c r="T10" s="87">
        <v>6</v>
      </c>
      <c r="U10" s="87">
        <v>2</v>
      </c>
      <c r="V10" s="87">
        <v>2</v>
      </c>
      <c r="W10" s="87">
        <v>4</v>
      </c>
      <c r="X10" s="87">
        <v>6</v>
      </c>
      <c r="Y10" s="87">
        <v>3</v>
      </c>
      <c r="Z10" s="87">
        <v>2</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90">
        <v>0</v>
      </c>
      <c r="AQ10" s="61"/>
      <c r="AR10" s="52">
        <v>50</v>
      </c>
      <c r="AS10" s="153">
        <f t="shared" si="0"/>
        <v>662</v>
      </c>
    </row>
    <row r="11" spans="1:45" x14ac:dyDescent="0.25">
      <c r="B11" s="80">
        <f t="shared" si="1"/>
        <v>2011</v>
      </c>
      <c r="C11" s="86">
        <v>9</v>
      </c>
      <c r="D11" s="87">
        <v>14</v>
      </c>
      <c r="E11" s="87">
        <v>21</v>
      </c>
      <c r="F11" s="87">
        <v>31</v>
      </c>
      <c r="G11" s="87">
        <v>27</v>
      </c>
      <c r="H11" s="87">
        <v>17</v>
      </c>
      <c r="I11" s="87">
        <v>16</v>
      </c>
      <c r="J11" s="87">
        <v>7</v>
      </c>
      <c r="K11" s="87">
        <v>10</v>
      </c>
      <c r="L11" s="87">
        <v>12</v>
      </c>
      <c r="M11" s="87">
        <v>12</v>
      </c>
      <c r="N11" s="87">
        <v>7</v>
      </c>
      <c r="O11" s="87">
        <v>16</v>
      </c>
      <c r="P11" s="87">
        <v>12</v>
      </c>
      <c r="Q11" s="87">
        <v>4</v>
      </c>
      <c r="R11" s="87">
        <v>5</v>
      </c>
      <c r="S11" s="87">
        <v>7</v>
      </c>
      <c r="T11" s="87">
        <v>3</v>
      </c>
      <c r="U11" s="87">
        <v>4</v>
      </c>
      <c r="V11" s="87">
        <v>1</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90">
        <v>0</v>
      </c>
      <c r="AQ11" s="61"/>
      <c r="AR11" s="52">
        <v>100</v>
      </c>
      <c r="AS11" s="153">
        <f t="shared" si="0"/>
        <v>721</v>
      </c>
    </row>
    <row r="12" spans="1:45" x14ac:dyDescent="0.25">
      <c r="B12" s="80">
        <f t="shared" si="1"/>
        <v>2012</v>
      </c>
      <c r="C12" s="86">
        <v>7</v>
      </c>
      <c r="D12" s="87">
        <v>16</v>
      </c>
      <c r="E12" s="87">
        <v>20</v>
      </c>
      <c r="F12" s="87">
        <v>14</v>
      </c>
      <c r="G12" s="87">
        <v>16</v>
      </c>
      <c r="H12" s="87">
        <v>15</v>
      </c>
      <c r="I12" s="87">
        <v>14</v>
      </c>
      <c r="J12" s="87">
        <v>14</v>
      </c>
      <c r="K12" s="87">
        <v>23</v>
      </c>
      <c r="L12" s="87">
        <v>15</v>
      </c>
      <c r="M12" s="87">
        <v>14</v>
      </c>
      <c r="N12" s="87">
        <v>9</v>
      </c>
      <c r="O12" s="87">
        <v>15</v>
      </c>
      <c r="P12" s="87">
        <v>9</v>
      </c>
      <c r="Q12" s="87">
        <v>7</v>
      </c>
      <c r="R12" s="87">
        <v>6</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90">
        <v>0</v>
      </c>
      <c r="AQ12" s="61"/>
      <c r="AR12" s="52">
        <v>197</v>
      </c>
      <c r="AS12" s="153">
        <f t="shared" si="0"/>
        <v>704</v>
      </c>
    </row>
    <row r="13" spans="1:45" x14ac:dyDescent="0.25">
      <c r="B13" s="80">
        <f t="shared" si="1"/>
        <v>2013</v>
      </c>
      <c r="C13" s="86">
        <v>12</v>
      </c>
      <c r="D13" s="87">
        <v>17</v>
      </c>
      <c r="E13" s="87">
        <v>18</v>
      </c>
      <c r="F13" s="87">
        <v>24</v>
      </c>
      <c r="G13" s="87">
        <v>20</v>
      </c>
      <c r="H13" s="87">
        <v>20</v>
      </c>
      <c r="I13" s="87">
        <v>14</v>
      </c>
      <c r="J13" s="87">
        <v>25</v>
      </c>
      <c r="K13" s="87">
        <v>23</v>
      </c>
      <c r="L13" s="87">
        <v>15</v>
      </c>
      <c r="M13" s="87">
        <v>12</v>
      </c>
      <c r="N13" s="87">
        <v>3</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90">
        <v>0</v>
      </c>
      <c r="AQ13" s="61"/>
      <c r="AR13" s="52">
        <v>263</v>
      </c>
      <c r="AS13" s="153">
        <f t="shared" si="0"/>
        <v>630</v>
      </c>
    </row>
    <row r="14" spans="1:45" x14ac:dyDescent="0.25">
      <c r="B14" s="80">
        <f t="shared" si="1"/>
        <v>2014</v>
      </c>
      <c r="C14" s="86">
        <v>7</v>
      </c>
      <c r="D14" s="87">
        <v>17</v>
      </c>
      <c r="E14" s="87">
        <v>8</v>
      </c>
      <c r="F14" s="87">
        <v>17</v>
      </c>
      <c r="G14" s="87">
        <v>28</v>
      </c>
      <c r="H14" s="87">
        <v>20</v>
      </c>
      <c r="I14" s="87">
        <v>17</v>
      </c>
      <c r="J14" s="87">
        <v>15</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90">
        <v>0</v>
      </c>
      <c r="AQ14" s="61"/>
      <c r="AR14" s="52">
        <v>425</v>
      </c>
      <c r="AS14" s="153">
        <f t="shared" si="0"/>
        <v>641</v>
      </c>
    </row>
    <row r="15" spans="1:45" x14ac:dyDescent="0.25">
      <c r="B15" s="81">
        <f t="shared" si="1"/>
        <v>2015</v>
      </c>
      <c r="C15" s="91">
        <v>6</v>
      </c>
      <c r="D15" s="92">
        <v>13</v>
      </c>
      <c r="E15" s="92">
        <v>9</v>
      </c>
      <c r="F15" s="92">
        <v>10</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3">
        <v>0</v>
      </c>
      <c r="AI15" s="93">
        <v>0</v>
      </c>
      <c r="AJ15" s="93">
        <v>0</v>
      </c>
      <c r="AK15" s="93">
        <v>0</v>
      </c>
      <c r="AL15" s="93">
        <v>0</v>
      </c>
      <c r="AM15" s="93">
        <v>0</v>
      </c>
      <c r="AN15" s="93">
        <v>0</v>
      </c>
      <c r="AO15" s="93">
        <v>0</v>
      </c>
      <c r="AP15" s="94">
        <v>0</v>
      </c>
      <c r="AQ15" s="61"/>
      <c r="AR15" s="146">
        <v>448</v>
      </c>
      <c r="AS15" s="154">
        <f t="shared" si="0"/>
        <v>499</v>
      </c>
    </row>
    <row r="16" spans="1:45" x14ac:dyDescent="0.2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5" x14ac:dyDescent="0.25">
      <c r="B17" s="82" t="s">
        <v>12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145" t="s">
        <v>194</v>
      </c>
    </row>
    <row r="18" spans="1:45" x14ac:dyDescent="0.25">
      <c r="A18" s="83"/>
      <c r="B18" s="71" t="s">
        <v>125</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c r="AE18" s="148"/>
      <c r="AF18" s="148"/>
      <c r="AG18" s="148"/>
      <c r="AH18" s="148"/>
      <c r="AI18" s="148"/>
      <c r="AJ18" s="148"/>
      <c r="AK18" s="148"/>
      <c r="AL18" s="148"/>
      <c r="AM18" s="148"/>
      <c r="AN18" s="148"/>
      <c r="AO18" s="148"/>
      <c r="AP18" s="148"/>
      <c r="AQ18" s="148"/>
      <c r="AR18" s="61"/>
      <c r="AS18" s="83"/>
    </row>
    <row r="19" spans="1:45" x14ac:dyDescent="0.25">
      <c r="A19" s="83"/>
      <c r="B19" s="71" t="s">
        <v>109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48"/>
      <c r="AF19" s="148"/>
      <c r="AG19" s="148"/>
      <c r="AH19" s="148"/>
      <c r="AI19" s="148"/>
      <c r="AJ19" s="148"/>
      <c r="AK19" s="148"/>
      <c r="AL19" s="148"/>
      <c r="AM19" s="148"/>
      <c r="AN19" s="148"/>
      <c r="AO19" s="148"/>
      <c r="AP19" s="148"/>
      <c r="AQ19" s="148"/>
      <c r="AR19" s="61"/>
      <c r="AS19" s="83"/>
    </row>
    <row r="20" spans="1:45" x14ac:dyDescent="0.25">
      <c r="A20" s="83"/>
      <c r="B20" s="71" t="s">
        <v>110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148"/>
      <c r="AF20" s="148"/>
      <c r="AG20" s="148"/>
      <c r="AH20" s="148"/>
      <c r="AI20" s="148"/>
      <c r="AJ20" s="148"/>
      <c r="AK20" s="148"/>
      <c r="AL20" s="148"/>
      <c r="AM20" s="148"/>
      <c r="AN20" s="148"/>
      <c r="AO20" s="148"/>
      <c r="AP20" s="148"/>
      <c r="AQ20" s="148"/>
      <c r="AR20" s="61"/>
      <c r="AS20" s="83"/>
    </row>
    <row r="21" spans="1:45" x14ac:dyDescent="0.25">
      <c r="A21" s="83"/>
      <c r="B21" s="71" t="s">
        <v>111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1"/>
      <c r="AS21" s="83"/>
    </row>
    <row r="22" spans="1:45" x14ac:dyDescent="0.25">
      <c r="A22" s="83"/>
      <c r="B22" s="145" t="s">
        <v>194</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61"/>
      <c r="AS22" s="83"/>
    </row>
    <row r="23" spans="1:45" x14ac:dyDescent="0.2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5" x14ac:dyDescent="0.25">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5" x14ac:dyDescent="0.25">
      <c r="B25" s="73"/>
      <c r="C25" s="241" t="s">
        <v>126</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3"/>
      <c r="AQ25" s="61"/>
      <c r="AR25" s="61"/>
    </row>
    <row r="26" spans="1:45" x14ac:dyDescent="0.25">
      <c r="B26" s="74" t="s">
        <v>0</v>
      </c>
      <c r="C26" s="64" t="s">
        <v>69</v>
      </c>
      <c r="D26" s="150" t="s">
        <v>70</v>
      </c>
      <c r="E26" s="150" t="s">
        <v>71</v>
      </c>
      <c r="F26" s="150" t="s">
        <v>72</v>
      </c>
      <c r="G26" s="150" t="s">
        <v>73</v>
      </c>
      <c r="H26" s="150" t="s">
        <v>74</v>
      </c>
      <c r="I26" s="150" t="s">
        <v>75</v>
      </c>
      <c r="J26" s="150" t="s">
        <v>76</v>
      </c>
      <c r="K26" s="150" t="s">
        <v>77</v>
      </c>
      <c r="L26" s="150" t="s">
        <v>78</v>
      </c>
      <c r="M26" s="150" t="s">
        <v>79</v>
      </c>
      <c r="N26" s="150" t="s">
        <v>80</v>
      </c>
      <c r="O26" s="150" t="s">
        <v>81</v>
      </c>
      <c r="P26" s="150" t="s">
        <v>82</v>
      </c>
      <c r="Q26" s="150" t="s">
        <v>83</v>
      </c>
      <c r="R26" s="150" t="s">
        <v>84</v>
      </c>
      <c r="S26" s="150" t="s">
        <v>85</v>
      </c>
      <c r="T26" s="150" t="s">
        <v>86</v>
      </c>
      <c r="U26" s="150" t="s">
        <v>87</v>
      </c>
      <c r="V26" s="150" t="s">
        <v>88</v>
      </c>
      <c r="W26" s="150" t="s">
        <v>89</v>
      </c>
      <c r="X26" s="150" t="s">
        <v>90</v>
      </c>
      <c r="Y26" s="150" t="s">
        <v>91</v>
      </c>
      <c r="Z26" s="150" t="s">
        <v>92</v>
      </c>
      <c r="AA26" s="150" t="s">
        <v>93</v>
      </c>
      <c r="AB26" s="150" t="s">
        <v>94</v>
      </c>
      <c r="AC26" s="150" t="s">
        <v>95</v>
      </c>
      <c r="AD26" s="150" t="s">
        <v>96</v>
      </c>
      <c r="AE26" s="150" t="s">
        <v>97</v>
      </c>
      <c r="AF26" s="150" t="s">
        <v>98</v>
      </c>
      <c r="AG26" s="150" t="s">
        <v>99</v>
      </c>
      <c r="AH26" s="150" t="s">
        <v>100</v>
      </c>
      <c r="AI26" s="150" t="s">
        <v>101</v>
      </c>
      <c r="AJ26" s="150" t="s">
        <v>102</v>
      </c>
      <c r="AK26" s="150" t="s">
        <v>103</v>
      </c>
      <c r="AL26" s="150" t="s">
        <v>104</v>
      </c>
      <c r="AM26" s="150" t="s">
        <v>105</v>
      </c>
      <c r="AN26" s="150" t="s">
        <v>106</v>
      </c>
      <c r="AO26" s="150" t="s">
        <v>107</v>
      </c>
      <c r="AP26" s="151" t="s">
        <v>108</v>
      </c>
      <c r="AQ26" s="61"/>
      <c r="AR26" s="61"/>
    </row>
    <row r="27" spans="1:45" x14ac:dyDescent="0.25">
      <c r="B27" s="84">
        <v>2006</v>
      </c>
      <c r="C27" s="86">
        <v>2</v>
      </c>
      <c r="D27" s="87">
        <v>2</v>
      </c>
      <c r="E27" s="87">
        <v>3</v>
      </c>
      <c r="F27" s="87">
        <v>4</v>
      </c>
      <c r="G27" s="87">
        <v>7</v>
      </c>
      <c r="H27" s="87">
        <v>5</v>
      </c>
      <c r="I27" s="87">
        <v>9</v>
      </c>
      <c r="J27" s="87">
        <v>14</v>
      </c>
      <c r="K27" s="87">
        <v>17</v>
      </c>
      <c r="L27" s="87">
        <v>18</v>
      </c>
      <c r="M27" s="87">
        <v>25</v>
      </c>
      <c r="N27" s="87">
        <v>21</v>
      </c>
      <c r="O27" s="87">
        <v>22</v>
      </c>
      <c r="P27" s="87">
        <v>9</v>
      </c>
      <c r="Q27" s="87">
        <v>13</v>
      </c>
      <c r="R27" s="87">
        <v>7</v>
      </c>
      <c r="S27" s="87">
        <v>10</v>
      </c>
      <c r="T27" s="87">
        <v>10</v>
      </c>
      <c r="U27" s="87">
        <v>13</v>
      </c>
      <c r="V27" s="87">
        <v>5</v>
      </c>
      <c r="W27" s="87">
        <v>4</v>
      </c>
      <c r="X27" s="87">
        <v>7</v>
      </c>
      <c r="Y27" s="87">
        <v>5</v>
      </c>
      <c r="Z27" s="87">
        <v>8</v>
      </c>
      <c r="AA27" s="87">
        <v>2</v>
      </c>
      <c r="AB27" s="87">
        <v>0</v>
      </c>
      <c r="AC27" s="87">
        <v>1</v>
      </c>
      <c r="AD27" s="87">
        <v>0</v>
      </c>
      <c r="AE27" s="87">
        <v>3</v>
      </c>
      <c r="AF27" s="87">
        <v>2</v>
      </c>
      <c r="AG27" s="87">
        <v>2</v>
      </c>
      <c r="AH27" s="87">
        <v>0</v>
      </c>
      <c r="AI27" s="87">
        <v>1</v>
      </c>
      <c r="AJ27" s="87">
        <v>4</v>
      </c>
      <c r="AK27" s="87">
        <v>1</v>
      </c>
      <c r="AL27" s="87">
        <v>0</v>
      </c>
      <c r="AM27" s="87">
        <v>3</v>
      </c>
      <c r="AN27" s="87">
        <v>1</v>
      </c>
      <c r="AO27" s="87">
        <v>1</v>
      </c>
      <c r="AP27" s="88">
        <v>1</v>
      </c>
      <c r="AQ27" s="61"/>
      <c r="AR27" s="61"/>
    </row>
    <row r="28" spans="1:45" x14ac:dyDescent="0.25">
      <c r="B28" s="68">
        <f>B27+1</f>
        <v>2007</v>
      </c>
      <c r="C28" s="86">
        <v>1</v>
      </c>
      <c r="D28" s="87">
        <v>1</v>
      </c>
      <c r="E28" s="87">
        <v>1</v>
      </c>
      <c r="F28" s="87">
        <v>3</v>
      </c>
      <c r="G28" s="87">
        <v>7</v>
      </c>
      <c r="H28" s="87">
        <v>13</v>
      </c>
      <c r="I28" s="87">
        <v>12</v>
      </c>
      <c r="J28" s="87">
        <v>28</v>
      </c>
      <c r="K28" s="87">
        <v>24</v>
      </c>
      <c r="L28" s="87">
        <v>16</v>
      </c>
      <c r="M28" s="87">
        <v>23</v>
      </c>
      <c r="N28" s="87">
        <v>15</v>
      </c>
      <c r="O28" s="87">
        <v>15</v>
      </c>
      <c r="P28" s="87">
        <v>17</v>
      </c>
      <c r="Q28" s="87">
        <v>22</v>
      </c>
      <c r="R28" s="87">
        <v>16</v>
      </c>
      <c r="S28" s="87">
        <v>12</v>
      </c>
      <c r="T28" s="87">
        <v>10</v>
      </c>
      <c r="U28" s="87">
        <v>10</v>
      </c>
      <c r="V28" s="87">
        <v>7</v>
      </c>
      <c r="W28" s="87">
        <v>6</v>
      </c>
      <c r="X28" s="87">
        <v>3</v>
      </c>
      <c r="Y28" s="87">
        <v>4</v>
      </c>
      <c r="Z28" s="87">
        <v>10</v>
      </c>
      <c r="AA28" s="87">
        <v>5</v>
      </c>
      <c r="AB28" s="87">
        <v>3</v>
      </c>
      <c r="AC28" s="87">
        <v>0</v>
      </c>
      <c r="AD28" s="87">
        <v>2</v>
      </c>
      <c r="AE28" s="87">
        <v>0</v>
      </c>
      <c r="AF28" s="87">
        <v>2</v>
      </c>
      <c r="AG28" s="87">
        <v>1</v>
      </c>
      <c r="AH28" s="87">
        <v>3</v>
      </c>
      <c r="AI28" s="87">
        <v>1</v>
      </c>
      <c r="AJ28" s="87">
        <v>1</v>
      </c>
      <c r="AK28" s="87">
        <v>1</v>
      </c>
      <c r="AL28" s="87">
        <v>1</v>
      </c>
      <c r="AM28" s="89">
        <v>0</v>
      </c>
      <c r="AN28" s="89">
        <v>0</v>
      </c>
      <c r="AO28" s="89">
        <v>0</v>
      </c>
      <c r="AP28" s="90">
        <v>0</v>
      </c>
      <c r="AQ28" s="61"/>
      <c r="AR28" s="61"/>
    </row>
    <row r="29" spans="1:45" x14ac:dyDescent="0.25">
      <c r="B29" s="68">
        <f t="shared" ref="B29:B36" si="2">B28+1</f>
        <v>2008</v>
      </c>
      <c r="C29" s="86">
        <v>1</v>
      </c>
      <c r="D29" s="87">
        <v>2</v>
      </c>
      <c r="E29" s="87">
        <v>4</v>
      </c>
      <c r="F29" s="87">
        <v>8</v>
      </c>
      <c r="G29" s="87">
        <v>16</v>
      </c>
      <c r="H29" s="87">
        <v>21</v>
      </c>
      <c r="I29" s="87">
        <v>20</v>
      </c>
      <c r="J29" s="87">
        <v>16</v>
      </c>
      <c r="K29" s="87">
        <v>15</v>
      </c>
      <c r="L29" s="87">
        <v>23</v>
      </c>
      <c r="M29" s="87">
        <v>22</v>
      </c>
      <c r="N29" s="87">
        <v>24</v>
      </c>
      <c r="O29" s="87">
        <v>21</v>
      </c>
      <c r="P29" s="87">
        <v>10</v>
      </c>
      <c r="Q29" s="87">
        <v>16</v>
      </c>
      <c r="R29" s="87">
        <v>24</v>
      </c>
      <c r="S29" s="87">
        <v>16</v>
      </c>
      <c r="T29" s="87">
        <v>13</v>
      </c>
      <c r="U29" s="87">
        <v>6</v>
      </c>
      <c r="V29" s="87">
        <v>7</v>
      </c>
      <c r="W29" s="87">
        <v>11</v>
      </c>
      <c r="X29" s="87">
        <v>7</v>
      </c>
      <c r="Y29" s="87">
        <v>0</v>
      </c>
      <c r="Z29" s="87">
        <v>4</v>
      </c>
      <c r="AA29" s="87">
        <v>8</v>
      </c>
      <c r="AB29" s="87">
        <v>2</v>
      </c>
      <c r="AC29" s="87">
        <v>3</v>
      </c>
      <c r="AD29" s="87">
        <v>9</v>
      </c>
      <c r="AE29" s="87">
        <v>1</v>
      </c>
      <c r="AF29" s="87">
        <v>2</v>
      </c>
      <c r="AG29" s="87">
        <v>3</v>
      </c>
      <c r="AH29" s="87">
        <v>1</v>
      </c>
      <c r="AI29" s="89">
        <v>0</v>
      </c>
      <c r="AJ29" s="89">
        <v>0</v>
      </c>
      <c r="AK29" s="89">
        <v>0</v>
      </c>
      <c r="AL29" s="89">
        <v>0</v>
      </c>
      <c r="AM29" s="89">
        <v>0</v>
      </c>
      <c r="AN29" s="89">
        <v>0</v>
      </c>
      <c r="AO29" s="89">
        <v>0</v>
      </c>
      <c r="AP29" s="90">
        <v>0</v>
      </c>
      <c r="AQ29" s="61"/>
      <c r="AR29" s="61"/>
    </row>
    <row r="30" spans="1:45" x14ac:dyDescent="0.25">
      <c r="B30" s="68">
        <f t="shared" si="2"/>
        <v>2009</v>
      </c>
      <c r="C30" s="86">
        <v>1</v>
      </c>
      <c r="D30" s="87">
        <v>1</v>
      </c>
      <c r="E30" s="87">
        <v>1</v>
      </c>
      <c r="F30" s="87">
        <v>4</v>
      </c>
      <c r="G30" s="87">
        <v>10</v>
      </c>
      <c r="H30" s="87">
        <v>14</v>
      </c>
      <c r="I30" s="87">
        <v>8</v>
      </c>
      <c r="J30" s="87">
        <v>15</v>
      </c>
      <c r="K30" s="87">
        <v>22</v>
      </c>
      <c r="L30" s="87">
        <v>9</v>
      </c>
      <c r="M30" s="87">
        <v>16</v>
      </c>
      <c r="N30" s="87">
        <v>25</v>
      </c>
      <c r="O30" s="87">
        <v>24</v>
      </c>
      <c r="P30" s="87">
        <v>22</v>
      </c>
      <c r="Q30" s="87">
        <v>13</v>
      </c>
      <c r="R30" s="87">
        <v>26</v>
      </c>
      <c r="S30" s="87">
        <v>18</v>
      </c>
      <c r="T30" s="87">
        <v>6</v>
      </c>
      <c r="U30" s="87">
        <v>12</v>
      </c>
      <c r="V30" s="87">
        <v>12</v>
      </c>
      <c r="W30" s="87">
        <v>10</v>
      </c>
      <c r="X30" s="87">
        <v>8</v>
      </c>
      <c r="Y30" s="87">
        <v>5</v>
      </c>
      <c r="Z30" s="87">
        <v>9</v>
      </c>
      <c r="AA30" s="87">
        <v>5</v>
      </c>
      <c r="AB30" s="87">
        <v>5</v>
      </c>
      <c r="AC30" s="87">
        <v>4</v>
      </c>
      <c r="AD30" s="87">
        <v>6</v>
      </c>
      <c r="AE30" s="89">
        <v>0</v>
      </c>
      <c r="AF30" s="89">
        <v>0</v>
      </c>
      <c r="AG30" s="89">
        <v>0</v>
      </c>
      <c r="AH30" s="89">
        <v>0</v>
      </c>
      <c r="AI30" s="89">
        <v>0</v>
      </c>
      <c r="AJ30" s="89">
        <v>0</v>
      </c>
      <c r="AK30" s="89">
        <v>0</v>
      </c>
      <c r="AL30" s="89">
        <v>0</v>
      </c>
      <c r="AM30" s="89">
        <v>0</v>
      </c>
      <c r="AN30" s="89">
        <v>0</v>
      </c>
      <c r="AO30" s="89">
        <v>0</v>
      </c>
      <c r="AP30" s="90">
        <v>0</v>
      </c>
      <c r="AQ30" s="61"/>
      <c r="AR30" s="61"/>
    </row>
    <row r="31" spans="1:45" x14ac:dyDescent="0.25">
      <c r="B31" s="68">
        <f t="shared" si="2"/>
        <v>2010</v>
      </c>
      <c r="C31" s="86">
        <v>1</v>
      </c>
      <c r="D31" s="87">
        <v>2</v>
      </c>
      <c r="E31" s="87">
        <v>7</v>
      </c>
      <c r="F31" s="87">
        <v>5</v>
      </c>
      <c r="G31" s="87">
        <v>7</v>
      </c>
      <c r="H31" s="87">
        <v>14</v>
      </c>
      <c r="I31" s="87">
        <v>13</v>
      </c>
      <c r="J31" s="87">
        <v>22</v>
      </c>
      <c r="K31" s="87">
        <v>17</v>
      </c>
      <c r="L31" s="87">
        <v>24</v>
      </c>
      <c r="M31" s="87">
        <v>24</v>
      </c>
      <c r="N31" s="87">
        <v>31</v>
      </c>
      <c r="O31" s="87">
        <v>29</v>
      </c>
      <c r="P31" s="87">
        <v>24</v>
      </c>
      <c r="Q31" s="87">
        <v>14</v>
      </c>
      <c r="R31" s="87">
        <v>27</v>
      </c>
      <c r="S31" s="87">
        <v>18</v>
      </c>
      <c r="T31" s="87">
        <v>23</v>
      </c>
      <c r="U31" s="87">
        <v>15</v>
      </c>
      <c r="V31" s="87">
        <v>14</v>
      </c>
      <c r="W31" s="87">
        <v>19</v>
      </c>
      <c r="X31" s="87">
        <v>13</v>
      </c>
      <c r="Y31" s="87">
        <v>5</v>
      </c>
      <c r="Z31" s="87">
        <v>3</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90">
        <v>0</v>
      </c>
      <c r="AQ31" s="61"/>
      <c r="AR31" s="61"/>
    </row>
    <row r="32" spans="1:45" x14ac:dyDescent="0.25">
      <c r="B32" s="68">
        <f t="shared" si="2"/>
        <v>2011</v>
      </c>
      <c r="C32" s="86">
        <v>1</v>
      </c>
      <c r="D32" s="87">
        <v>0</v>
      </c>
      <c r="E32" s="87">
        <v>3</v>
      </c>
      <c r="F32" s="87">
        <v>13</v>
      </c>
      <c r="G32" s="87">
        <v>8</v>
      </c>
      <c r="H32" s="87">
        <v>15</v>
      </c>
      <c r="I32" s="87">
        <v>16</v>
      </c>
      <c r="J32" s="87">
        <v>16</v>
      </c>
      <c r="K32" s="87">
        <v>19</v>
      </c>
      <c r="L32" s="87">
        <v>22</v>
      </c>
      <c r="M32" s="87">
        <v>31</v>
      </c>
      <c r="N32" s="87">
        <v>23</v>
      </c>
      <c r="O32" s="87">
        <v>27</v>
      </c>
      <c r="P32" s="87">
        <v>37</v>
      </c>
      <c r="Q32" s="87">
        <v>42</v>
      </c>
      <c r="R32" s="87">
        <v>24</v>
      </c>
      <c r="S32" s="87">
        <v>24</v>
      </c>
      <c r="T32" s="87">
        <v>24</v>
      </c>
      <c r="U32" s="87">
        <v>25</v>
      </c>
      <c r="V32" s="87">
        <v>16</v>
      </c>
      <c r="W32" s="89">
        <v>0</v>
      </c>
      <c r="X32" s="89">
        <v>0</v>
      </c>
      <c r="Y32" s="89">
        <v>0</v>
      </c>
      <c r="Z32" s="89">
        <v>0</v>
      </c>
      <c r="AA32" s="89">
        <v>0</v>
      </c>
      <c r="AB32" s="89">
        <v>0</v>
      </c>
      <c r="AC32" s="89">
        <v>0</v>
      </c>
      <c r="AD32" s="89">
        <v>0</v>
      </c>
      <c r="AE32" s="89">
        <v>0</v>
      </c>
      <c r="AF32" s="89">
        <v>0</v>
      </c>
      <c r="AG32" s="89">
        <v>0</v>
      </c>
      <c r="AH32" s="89">
        <v>0</v>
      </c>
      <c r="AI32" s="89">
        <v>0</v>
      </c>
      <c r="AJ32" s="89">
        <v>0</v>
      </c>
      <c r="AK32" s="89">
        <v>0</v>
      </c>
      <c r="AL32" s="89">
        <v>0</v>
      </c>
      <c r="AM32" s="89">
        <v>0</v>
      </c>
      <c r="AN32" s="89">
        <v>0</v>
      </c>
      <c r="AO32" s="89">
        <v>0</v>
      </c>
      <c r="AP32" s="90">
        <v>0</v>
      </c>
      <c r="AQ32" s="61"/>
      <c r="AR32" s="61"/>
    </row>
    <row r="33" spans="1:45" x14ac:dyDescent="0.25">
      <c r="B33" s="68">
        <f t="shared" si="2"/>
        <v>2012</v>
      </c>
      <c r="C33" s="86">
        <v>2</v>
      </c>
      <c r="D33" s="87">
        <v>1</v>
      </c>
      <c r="E33" s="87">
        <v>4</v>
      </c>
      <c r="F33" s="87">
        <v>5</v>
      </c>
      <c r="G33" s="87">
        <v>12</v>
      </c>
      <c r="H33" s="87">
        <v>10</v>
      </c>
      <c r="I33" s="87">
        <v>21</v>
      </c>
      <c r="J33" s="87">
        <v>25</v>
      </c>
      <c r="K33" s="87">
        <v>30</v>
      </c>
      <c r="L33" s="87">
        <v>25</v>
      </c>
      <c r="M33" s="87">
        <v>33</v>
      </c>
      <c r="N33" s="87">
        <v>33</v>
      </c>
      <c r="O33" s="87">
        <v>34</v>
      </c>
      <c r="P33" s="87">
        <v>28</v>
      </c>
      <c r="Q33" s="87">
        <v>13</v>
      </c>
      <c r="R33" s="87">
        <v>17</v>
      </c>
      <c r="S33" s="89">
        <v>0</v>
      </c>
      <c r="T33" s="89">
        <v>0</v>
      </c>
      <c r="U33" s="89">
        <v>0</v>
      </c>
      <c r="V33" s="89">
        <v>0</v>
      </c>
      <c r="W33" s="89">
        <v>0</v>
      </c>
      <c r="X33" s="89">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90">
        <v>0</v>
      </c>
      <c r="AQ33" s="61"/>
      <c r="AR33" s="61"/>
    </row>
    <row r="34" spans="1:45" x14ac:dyDescent="0.25">
      <c r="B34" s="68">
        <f t="shared" si="2"/>
        <v>2013</v>
      </c>
      <c r="C34" s="86">
        <v>2</v>
      </c>
      <c r="D34" s="87">
        <v>0</v>
      </c>
      <c r="E34" s="87">
        <v>1</v>
      </c>
      <c r="F34" s="87">
        <v>10</v>
      </c>
      <c r="G34" s="87">
        <v>16</v>
      </c>
      <c r="H34" s="87">
        <v>15</v>
      </c>
      <c r="I34" s="87">
        <v>15</v>
      </c>
      <c r="J34" s="87">
        <v>33</v>
      </c>
      <c r="K34" s="87">
        <v>26</v>
      </c>
      <c r="L34" s="87">
        <v>25</v>
      </c>
      <c r="M34" s="87">
        <v>11</v>
      </c>
      <c r="N34" s="87">
        <v>10</v>
      </c>
      <c r="O34" s="89">
        <v>0</v>
      </c>
      <c r="P34" s="89">
        <v>0</v>
      </c>
      <c r="Q34" s="89">
        <v>0</v>
      </c>
      <c r="R34" s="89">
        <v>0</v>
      </c>
      <c r="S34" s="89">
        <v>0</v>
      </c>
      <c r="T34" s="89">
        <v>0</v>
      </c>
      <c r="U34" s="89">
        <v>0</v>
      </c>
      <c r="V34" s="89">
        <v>0</v>
      </c>
      <c r="W34" s="89">
        <v>0</v>
      </c>
      <c r="X34" s="89">
        <v>0</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90">
        <v>0</v>
      </c>
      <c r="AQ34" s="61"/>
      <c r="AR34" s="61"/>
    </row>
    <row r="35" spans="1:45" x14ac:dyDescent="0.25">
      <c r="B35" s="68">
        <f t="shared" si="2"/>
        <v>2014</v>
      </c>
      <c r="C35" s="86">
        <v>0</v>
      </c>
      <c r="D35" s="87">
        <v>4</v>
      </c>
      <c r="E35" s="87">
        <v>12</v>
      </c>
      <c r="F35" s="87">
        <v>7</v>
      </c>
      <c r="G35" s="87">
        <v>17</v>
      </c>
      <c r="H35" s="87">
        <v>11</v>
      </c>
      <c r="I35" s="87">
        <v>14</v>
      </c>
      <c r="J35" s="87">
        <v>22</v>
      </c>
      <c r="K35" s="89">
        <v>0</v>
      </c>
      <c r="L35" s="89">
        <v>0</v>
      </c>
      <c r="M35" s="89">
        <v>0</v>
      </c>
      <c r="N35" s="89">
        <v>0</v>
      </c>
      <c r="O35" s="89">
        <v>0</v>
      </c>
      <c r="P35" s="89">
        <v>0</v>
      </c>
      <c r="Q35" s="89">
        <v>0</v>
      </c>
      <c r="R35" s="89">
        <v>0</v>
      </c>
      <c r="S35" s="89">
        <v>0</v>
      </c>
      <c r="T35" s="89">
        <v>0</v>
      </c>
      <c r="U35" s="89">
        <v>0</v>
      </c>
      <c r="V35" s="89">
        <v>0</v>
      </c>
      <c r="W35" s="89">
        <v>0</v>
      </c>
      <c r="X35" s="89">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90">
        <v>0</v>
      </c>
      <c r="AQ35" s="61"/>
      <c r="AR35" s="61"/>
    </row>
    <row r="36" spans="1:45" x14ac:dyDescent="0.25">
      <c r="B36" s="69">
        <f t="shared" si="2"/>
        <v>2015</v>
      </c>
      <c r="C36" s="91">
        <v>2</v>
      </c>
      <c r="D36" s="92">
        <v>4</v>
      </c>
      <c r="E36" s="92">
        <v>0</v>
      </c>
      <c r="F36" s="92">
        <v>7</v>
      </c>
      <c r="G36" s="93">
        <v>0</v>
      </c>
      <c r="H36" s="93">
        <v>0</v>
      </c>
      <c r="I36" s="93">
        <v>0</v>
      </c>
      <c r="J36" s="93">
        <v>0</v>
      </c>
      <c r="K36" s="93">
        <v>0</v>
      </c>
      <c r="L36" s="93">
        <v>0</v>
      </c>
      <c r="M36" s="93">
        <v>0</v>
      </c>
      <c r="N36" s="93">
        <v>0</v>
      </c>
      <c r="O36" s="93">
        <v>0</v>
      </c>
      <c r="P36" s="93">
        <v>0</v>
      </c>
      <c r="Q36" s="93">
        <v>0</v>
      </c>
      <c r="R36" s="93">
        <v>0</v>
      </c>
      <c r="S36" s="93">
        <v>0</v>
      </c>
      <c r="T36" s="93">
        <v>0</v>
      </c>
      <c r="U36" s="93">
        <v>0</v>
      </c>
      <c r="V36" s="93">
        <v>0</v>
      </c>
      <c r="W36" s="93">
        <v>0</v>
      </c>
      <c r="X36" s="93">
        <v>0</v>
      </c>
      <c r="Y36" s="93">
        <v>0</v>
      </c>
      <c r="Z36" s="93">
        <v>0</v>
      </c>
      <c r="AA36" s="93">
        <v>0</v>
      </c>
      <c r="AB36" s="93">
        <v>0</v>
      </c>
      <c r="AC36" s="93">
        <v>0</v>
      </c>
      <c r="AD36" s="93">
        <v>0</v>
      </c>
      <c r="AE36" s="93">
        <v>0</v>
      </c>
      <c r="AF36" s="93">
        <v>0</v>
      </c>
      <c r="AG36" s="93">
        <v>0</v>
      </c>
      <c r="AH36" s="93">
        <v>0</v>
      </c>
      <c r="AI36" s="93">
        <v>0</v>
      </c>
      <c r="AJ36" s="93">
        <v>0</v>
      </c>
      <c r="AK36" s="93">
        <v>0</v>
      </c>
      <c r="AL36" s="93">
        <v>0</v>
      </c>
      <c r="AM36" s="93">
        <v>0</v>
      </c>
      <c r="AN36" s="93">
        <v>0</v>
      </c>
      <c r="AO36" s="93">
        <v>0</v>
      </c>
      <c r="AP36" s="94">
        <v>0</v>
      </c>
      <c r="AQ36" s="61"/>
      <c r="AR36" s="61"/>
    </row>
    <row r="37" spans="1:45" x14ac:dyDescent="0.25">
      <c r="AR37" s="75"/>
    </row>
    <row r="38" spans="1:45" x14ac:dyDescent="0.25">
      <c r="B38" s="82" t="s">
        <v>12</v>
      </c>
      <c r="AR38" s="75"/>
    </row>
    <row r="39" spans="1:45" x14ac:dyDescent="0.25">
      <c r="B39" s="71" t="s">
        <v>125</v>
      </c>
      <c r="AR39" s="75"/>
    </row>
    <row r="40" spans="1:45" x14ac:dyDescent="0.25">
      <c r="B40" s="71" t="s">
        <v>113</v>
      </c>
      <c r="AR40" s="75"/>
    </row>
    <row r="41" spans="1:45" x14ac:dyDescent="0.25">
      <c r="B41" s="71" t="s">
        <v>110</v>
      </c>
      <c r="AR41" s="75"/>
    </row>
    <row r="42" spans="1:45" x14ac:dyDescent="0.25">
      <c r="B42" s="71" t="s">
        <v>111</v>
      </c>
      <c r="AR42" s="75"/>
    </row>
    <row r="43" spans="1:45" x14ac:dyDescent="0.25">
      <c r="A43" s="83"/>
      <c r="B43" s="145" t="s">
        <v>194</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75"/>
      <c r="AS43" s="83"/>
    </row>
    <row r="44" spans="1:45" x14ac:dyDescent="0.25">
      <c r="AR44" s="75"/>
    </row>
    <row r="45" spans="1:45" x14ac:dyDescent="0.25">
      <c r="AR45" s="75"/>
    </row>
    <row r="46" spans="1:45" x14ac:dyDescent="0.25">
      <c r="B46" s="73"/>
      <c r="C46" s="238" t="s">
        <v>127</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R46" s="75"/>
    </row>
    <row r="47" spans="1:45" x14ac:dyDescent="0.25">
      <c r="B47" s="74" t="s">
        <v>0</v>
      </c>
      <c r="C47" s="74" t="s">
        <v>69</v>
      </c>
      <c r="D47" s="63" t="s">
        <v>70</v>
      </c>
      <c r="E47" s="63" t="s">
        <v>71</v>
      </c>
      <c r="F47" s="63" t="s">
        <v>72</v>
      </c>
      <c r="G47" s="63" t="s">
        <v>73</v>
      </c>
      <c r="H47" s="63" t="s">
        <v>74</v>
      </c>
      <c r="I47" s="63" t="s">
        <v>75</v>
      </c>
      <c r="J47" s="63" t="s">
        <v>76</v>
      </c>
      <c r="K47" s="63" t="s">
        <v>77</v>
      </c>
      <c r="L47" s="63" t="s">
        <v>78</v>
      </c>
      <c r="M47" s="63" t="s">
        <v>79</v>
      </c>
      <c r="N47" s="63" t="s">
        <v>80</v>
      </c>
      <c r="O47" s="63" t="s">
        <v>81</v>
      </c>
      <c r="P47" s="63" t="s">
        <v>82</v>
      </c>
      <c r="Q47" s="63" t="s">
        <v>83</v>
      </c>
      <c r="R47" s="63" t="s">
        <v>84</v>
      </c>
      <c r="S47" s="63" t="s">
        <v>85</v>
      </c>
      <c r="T47" s="63" t="s">
        <v>86</v>
      </c>
      <c r="U47" s="63" t="s">
        <v>87</v>
      </c>
      <c r="V47" s="63" t="s">
        <v>88</v>
      </c>
      <c r="W47" s="63" t="s">
        <v>89</v>
      </c>
      <c r="X47" s="63" t="s">
        <v>90</v>
      </c>
      <c r="Y47" s="63" t="s">
        <v>91</v>
      </c>
      <c r="Z47" s="63" t="s">
        <v>92</v>
      </c>
      <c r="AA47" s="63" t="s">
        <v>93</v>
      </c>
      <c r="AB47" s="63" t="s">
        <v>94</v>
      </c>
      <c r="AC47" s="63" t="s">
        <v>95</v>
      </c>
      <c r="AD47" s="63" t="s">
        <v>96</v>
      </c>
      <c r="AE47" s="63" t="s">
        <v>97</v>
      </c>
      <c r="AF47" s="63" t="s">
        <v>98</v>
      </c>
      <c r="AG47" s="63" t="s">
        <v>99</v>
      </c>
      <c r="AH47" s="63" t="s">
        <v>100</v>
      </c>
      <c r="AI47" s="63" t="s">
        <v>101</v>
      </c>
      <c r="AJ47" s="63" t="s">
        <v>102</v>
      </c>
      <c r="AK47" s="63" t="s">
        <v>103</v>
      </c>
      <c r="AL47" s="63" t="s">
        <v>104</v>
      </c>
      <c r="AM47" s="63" t="s">
        <v>105</v>
      </c>
      <c r="AN47" s="63" t="s">
        <v>106</v>
      </c>
      <c r="AO47" s="63" t="s">
        <v>107</v>
      </c>
      <c r="AP47" s="65" t="s">
        <v>108</v>
      </c>
    </row>
    <row r="48" spans="1:45" x14ac:dyDescent="0.25">
      <c r="B48" s="84">
        <f>B27</f>
        <v>2006</v>
      </c>
      <c r="C48" s="86">
        <f>C6+C27</f>
        <v>7</v>
      </c>
      <c r="D48" s="87">
        <f t="shared" ref="D48:AP48" si="3">D6+D27</f>
        <v>8</v>
      </c>
      <c r="E48" s="87">
        <f t="shared" si="3"/>
        <v>16</v>
      </c>
      <c r="F48" s="87">
        <f t="shared" si="3"/>
        <v>20</v>
      </c>
      <c r="G48" s="87">
        <f t="shared" si="3"/>
        <v>22</v>
      </c>
      <c r="H48" s="87">
        <f t="shared" si="3"/>
        <v>22</v>
      </c>
      <c r="I48" s="87">
        <f t="shared" si="3"/>
        <v>25</v>
      </c>
      <c r="J48" s="87">
        <f t="shared" si="3"/>
        <v>43</v>
      </c>
      <c r="K48" s="87">
        <f t="shared" si="3"/>
        <v>25</v>
      </c>
      <c r="L48" s="87">
        <f t="shared" si="3"/>
        <v>27</v>
      </c>
      <c r="M48" s="87">
        <f t="shared" si="3"/>
        <v>29</v>
      </c>
      <c r="N48" s="87">
        <f t="shared" si="3"/>
        <v>31</v>
      </c>
      <c r="O48" s="87">
        <f t="shared" si="3"/>
        <v>28</v>
      </c>
      <c r="P48" s="87">
        <f t="shared" si="3"/>
        <v>11</v>
      </c>
      <c r="Q48" s="87">
        <f t="shared" si="3"/>
        <v>20</v>
      </c>
      <c r="R48" s="87">
        <f t="shared" si="3"/>
        <v>8</v>
      </c>
      <c r="S48" s="87">
        <f t="shared" si="3"/>
        <v>11</v>
      </c>
      <c r="T48" s="87">
        <f t="shared" si="3"/>
        <v>10</v>
      </c>
      <c r="U48" s="87">
        <f t="shared" si="3"/>
        <v>15</v>
      </c>
      <c r="V48" s="87">
        <f t="shared" si="3"/>
        <v>5</v>
      </c>
      <c r="W48" s="87">
        <f t="shared" si="3"/>
        <v>4</v>
      </c>
      <c r="X48" s="87">
        <f t="shared" si="3"/>
        <v>8</v>
      </c>
      <c r="Y48" s="87">
        <f t="shared" si="3"/>
        <v>6</v>
      </c>
      <c r="Z48" s="87">
        <f t="shared" si="3"/>
        <v>9</v>
      </c>
      <c r="AA48" s="87">
        <f t="shared" si="3"/>
        <v>3</v>
      </c>
      <c r="AB48" s="87">
        <f t="shared" si="3"/>
        <v>0</v>
      </c>
      <c r="AC48" s="87">
        <f t="shared" si="3"/>
        <v>1</v>
      </c>
      <c r="AD48" s="87">
        <f t="shared" si="3"/>
        <v>0</v>
      </c>
      <c r="AE48" s="87">
        <f t="shared" si="3"/>
        <v>4</v>
      </c>
      <c r="AF48" s="87">
        <f t="shared" si="3"/>
        <v>3</v>
      </c>
      <c r="AG48" s="87">
        <f t="shared" si="3"/>
        <v>2</v>
      </c>
      <c r="AH48" s="87">
        <f t="shared" si="3"/>
        <v>0</v>
      </c>
      <c r="AI48" s="87">
        <f t="shared" si="3"/>
        <v>1</v>
      </c>
      <c r="AJ48" s="87">
        <f t="shared" si="3"/>
        <v>4</v>
      </c>
      <c r="AK48" s="87">
        <f t="shared" si="3"/>
        <v>1</v>
      </c>
      <c r="AL48" s="87">
        <f t="shared" si="3"/>
        <v>0</v>
      </c>
      <c r="AM48" s="87">
        <f t="shared" si="3"/>
        <v>4</v>
      </c>
      <c r="AN48" s="87">
        <f t="shared" si="3"/>
        <v>1</v>
      </c>
      <c r="AO48" s="87">
        <f t="shared" si="3"/>
        <v>1</v>
      </c>
      <c r="AP48" s="88">
        <f t="shared" si="3"/>
        <v>1</v>
      </c>
    </row>
    <row r="49" spans="2:44" x14ac:dyDescent="0.25">
      <c r="B49" s="68">
        <f>B48+1</f>
        <v>2007</v>
      </c>
      <c r="C49" s="86">
        <f t="shared" ref="C49:AL57" si="4">C7+C28</f>
        <v>5</v>
      </c>
      <c r="D49" s="87">
        <f t="shared" si="4"/>
        <v>19</v>
      </c>
      <c r="E49" s="87">
        <f t="shared" si="4"/>
        <v>23</v>
      </c>
      <c r="F49" s="87">
        <f t="shared" si="4"/>
        <v>28</v>
      </c>
      <c r="G49" s="87">
        <f t="shared" si="4"/>
        <v>35</v>
      </c>
      <c r="H49" s="87">
        <f t="shared" si="4"/>
        <v>26</v>
      </c>
      <c r="I49" s="87">
        <f t="shared" si="4"/>
        <v>28</v>
      </c>
      <c r="J49" s="87">
        <f t="shared" si="4"/>
        <v>44</v>
      </c>
      <c r="K49" s="87">
        <f t="shared" si="4"/>
        <v>45</v>
      </c>
      <c r="L49" s="87">
        <f t="shared" si="4"/>
        <v>26</v>
      </c>
      <c r="M49" s="87">
        <f t="shared" si="4"/>
        <v>34</v>
      </c>
      <c r="N49" s="87">
        <f t="shared" si="4"/>
        <v>28</v>
      </c>
      <c r="O49" s="87">
        <f t="shared" si="4"/>
        <v>18</v>
      </c>
      <c r="P49" s="87">
        <f t="shared" si="4"/>
        <v>20</v>
      </c>
      <c r="Q49" s="87">
        <f t="shared" si="4"/>
        <v>28</v>
      </c>
      <c r="R49" s="87">
        <f t="shared" si="4"/>
        <v>20</v>
      </c>
      <c r="S49" s="87">
        <f t="shared" si="4"/>
        <v>14</v>
      </c>
      <c r="T49" s="87">
        <f t="shared" si="4"/>
        <v>12</v>
      </c>
      <c r="U49" s="87">
        <f t="shared" si="4"/>
        <v>11</v>
      </c>
      <c r="V49" s="87">
        <f t="shared" si="4"/>
        <v>8</v>
      </c>
      <c r="W49" s="87">
        <f t="shared" si="4"/>
        <v>6</v>
      </c>
      <c r="X49" s="87">
        <f t="shared" si="4"/>
        <v>3</v>
      </c>
      <c r="Y49" s="87">
        <f t="shared" si="4"/>
        <v>4</v>
      </c>
      <c r="Z49" s="87">
        <f t="shared" si="4"/>
        <v>11</v>
      </c>
      <c r="AA49" s="87">
        <f t="shared" si="4"/>
        <v>5</v>
      </c>
      <c r="AB49" s="87">
        <f t="shared" si="4"/>
        <v>3</v>
      </c>
      <c r="AC49" s="87">
        <f t="shared" si="4"/>
        <v>0</v>
      </c>
      <c r="AD49" s="87">
        <f t="shared" si="4"/>
        <v>2</v>
      </c>
      <c r="AE49" s="87">
        <f t="shared" si="4"/>
        <v>0</v>
      </c>
      <c r="AF49" s="87">
        <f t="shared" si="4"/>
        <v>2</v>
      </c>
      <c r="AG49" s="87">
        <f t="shared" si="4"/>
        <v>1</v>
      </c>
      <c r="AH49" s="87">
        <f t="shared" si="4"/>
        <v>3</v>
      </c>
      <c r="AI49" s="87">
        <f t="shared" si="4"/>
        <v>1</v>
      </c>
      <c r="AJ49" s="87">
        <f t="shared" si="4"/>
        <v>1</v>
      </c>
      <c r="AK49" s="87">
        <f t="shared" si="4"/>
        <v>1</v>
      </c>
      <c r="AL49" s="87">
        <f t="shared" si="4"/>
        <v>1</v>
      </c>
      <c r="AM49" s="89"/>
      <c r="AN49" s="89"/>
      <c r="AO49" s="89"/>
      <c r="AP49" s="90"/>
    </row>
    <row r="50" spans="2:44" x14ac:dyDescent="0.25">
      <c r="B50" s="68">
        <f t="shared" ref="B50:B57" si="5">B49+1</f>
        <v>2008</v>
      </c>
      <c r="C50" s="86">
        <f t="shared" si="4"/>
        <v>7</v>
      </c>
      <c r="D50" s="87">
        <f t="shared" si="4"/>
        <v>19</v>
      </c>
      <c r="E50" s="87">
        <f t="shared" si="4"/>
        <v>18</v>
      </c>
      <c r="F50" s="87">
        <f t="shared" si="4"/>
        <v>34</v>
      </c>
      <c r="G50" s="87">
        <f t="shared" si="4"/>
        <v>37</v>
      </c>
      <c r="H50" s="87">
        <f t="shared" si="4"/>
        <v>34</v>
      </c>
      <c r="I50" s="87">
        <f t="shared" si="4"/>
        <v>44</v>
      </c>
      <c r="J50" s="87">
        <f t="shared" si="4"/>
        <v>32</v>
      </c>
      <c r="K50" s="87">
        <f t="shared" si="4"/>
        <v>32</v>
      </c>
      <c r="L50" s="87">
        <f t="shared" si="4"/>
        <v>26</v>
      </c>
      <c r="M50" s="87">
        <f t="shared" si="4"/>
        <v>32</v>
      </c>
      <c r="N50" s="87">
        <f t="shared" si="4"/>
        <v>30</v>
      </c>
      <c r="O50" s="87">
        <f t="shared" si="4"/>
        <v>30</v>
      </c>
      <c r="P50" s="87">
        <f t="shared" si="4"/>
        <v>23</v>
      </c>
      <c r="Q50" s="87">
        <f t="shared" si="4"/>
        <v>17</v>
      </c>
      <c r="R50" s="87">
        <f t="shared" si="4"/>
        <v>25</v>
      </c>
      <c r="S50" s="87">
        <f t="shared" si="4"/>
        <v>23</v>
      </c>
      <c r="T50" s="87">
        <f t="shared" si="4"/>
        <v>14</v>
      </c>
      <c r="U50" s="87">
        <f t="shared" si="4"/>
        <v>6</v>
      </c>
      <c r="V50" s="87">
        <f t="shared" si="4"/>
        <v>7</v>
      </c>
      <c r="W50" s="87">
        <f t="shared" si="4"/>
        <v>11</v>
      </c>
      <c r="X50" s="87">
        <f t="shared" si="4"/>
        <v>9</v>
      </c>
      <c r="Y50" s="87">
        <f t="shared" si="4"/>
        <v>0</v>
      </c>
      <c r="Z50" s="87">
        <f t="shared" si="4"/>
        <v>4</v>
      </c>
      <c r="AA50" s="87">
        <f t="shared" si="4"/>
        <v>8</v>
      </c>
      <c r="AB50" s="87">
        <f t="shared" si="4"/>
        <v>4</v>
      </c>
      <c r="AC50" s="87">
        <f t="shared" si="4"/>
        <v>3</v>
      </c>
      <c r="AD50" s="87">
        <f t="shared" si="4"/>
        <v>11</v>
      </c>
      <c r="AE50" s="87">
        <f t="shared" si="4"/>
        <v>1</v>
      </c>
      <c r="AF50" s="87">
        <f t="shared" si="4"/>
        <v>2</v>
      </c>
      <c r="AG50" s="87">
        <f t="shared" si="4"/>
        <v>3</v>
      </c>
      <c r="AH50" s="87">
        <f t="shared" si="4"/>
        <v>1</v>
      </c>
      <c r="AI50" s="89"/>
      <c r="AJ50" s="89"/>
      <c r="AK50" s="89"/>
      <c r="AL50" s="89"/>
      <c r="AM50" s="89"/>
      <c r="AN50" s="89"/>
      <c r="AO50" s="89"/>
      <c r="AP50" s="90"/>
    </row>
    <row r="51" spans="2:44" x14ac:dyDescent="0.25">
      <c r="B51" s="68">
        <f t="shared" si="5"/>
        <v>2009</v>
      </c>
      <c r="C51" s="86">
        <f t="shared" si="4"/>
        <v>17</v>
      </c>
      <c r="D51" s="87">
        <f t="shared" si="4"/>
        <v>16</v>
      </c>
      <c r="E51" s="87">
        <f t="shared" si="4"/>
        <v>22</v>
      </c>
      <c r="F51" s="87">
        <f t="shared" si="4"/>
        <v>25</v>
      </c>
      <c r="G51" s="87">
        <f t="shared" si="4"/>
        <v>31</v>
      </c>
      <c r="H51" s="87">
        <f t="shared" si="4"/>
        <v>38</v>
      </c>
      <c r="I51" s="87">
        <f t="shared" si="4"/>
        <v>25</v>
      </c>
      <c r="J51" s="87">
        <f t="shared" si="4"/>
        <v>30</v>
      </c>
      <c r="K51" s="87">
        <f t="shared" si="4"/>
        <v>33</v>
      </c>
      <c r="L51" s="87">
        <f t="shared" si="4"/>
        <v>23</v>
      </c>
      <c r="M51" s="87">
        <f t="shared" si="4"/>
        <v>22</v>
      </c>
      <c r="N51" s="87">
        <f t="shared" si="4"/>
        <v>32</v>
      </c>
      <c r="O51" s="87">
        <f t="shared" si="4"/>
        <v>29</v>
      </c>
      <c r="P51" s="87">
        <f t="shared" si="4"/>
        <v>22</v>
      </c>
      <c r="Q51" s="87">
        <f t="shared" si="4"/>
        <v>16</v>
      </c>
      <c r="R51" s="87">
        <f t="shared" si="4"/>
        <v>31</v>
      </c>
      <c r="S51" s="87">
        <f t="shared" si="4"/>
        <v>21</v>
      </c>
      <c r="T51" s="87">
        <f t="shared" si="4"/>
        <v>7</v>
      </c>
      <c r="U51" s="87">
        <f t="shared" si="4"/>
        <v>13</v>
      </c>
      <c r="V51" s="87">
        <f t="shared" si="4"/>
        <v>14</v>
      </c>
      <c r="W51" s="87">
        <f t="shared" si="4"/>
        <v>12</v>
      </c>
      <c r="X51" s="87">
        <f t="shared" si="4"/>
        <v>10</v>
      </c>
      <c r="Y51" s="87">
        <f t="shared" si="4"/>
        <v>7</v>
      </c>
      <c r="Z51" s="87">
        <f t="shared" si="4"/>
        <v>13</v>
      </c>
      <c r="AA51" s="87">
        <f t="shared" si="4"/>
        <v>5</v>
      </c>
      <c r="AB51" s="87">
        <f t="shared" si="4"/>
        <v>7</v>
      </c>
      <c r="AC51" s="87">
        <f t="shared" si="4"/>
        <v>7</v>
      </c>
      <c r="AD51" s="87">
        <f t="shared" si="4"/>
        <v>8</v>
      </c>
      <c r="AE51" s="89"/>
      <c r="AF51" s="89"/>
      <c r="AG51" s="89"/>
      <c r="AH51" s="89"/>
      <c r="AI51" s="89"/>
      <c r="AJ51" s="89"/>
      <c r="AK51" s="89"/>
      <c r="AL51" s="89"/>
      <c r="AM51" s="89"/>
      <c r="AN51" s="89"/>
      <c r="AO51" s="89"/>
      <c r="AP51" s="90"/>
    </row>
    <row r="52" spans="2:44" x14ac:dyDescent="0.25">
      <c r="B52" s="68">
        <f t="shared" si="5"/>
        <v>2010</v>
      </c>
      <c r="C52" s="86">
        <f t="shared" si="4"/>
        <v>11</v>
      </c>
      <c r="D52" s="87">
        <f t="shared" si="4"/>
        <v>24</v>
      </c>
      <c r="E52" s="87">
        <f t="shared" si="4"/>
        <v>21</v>
      </c>
      <c r="F52" s="87">
        <f t="shared" si="4"/>
        <v>20</v>
      </c>
      <c r="G52" s="87">
        <f t="shared" si="4"/>
        <v>37</v>
      </c>
      <c r="H52" s="87">
        <f t="shared" si="4"/>
        <v>39</v>
      </c>
      <c r="I52" s="87">
        <f t="shared" si="4"/>
        <v>33</v>
      </c>
      <c r="J52" s="87">
        <f t="shared" si="4"/>
        <v>39</v>
      </c>
      <c r="K52" s="87">
        <f t="shared" si="4"/>
        <v>32</v>
      </c>
      <c r="L52" s="87">
        <f t="shared" si="4"/>
        <v>34</v>
      </c>
      <c r="M52" s="87">
        <f t="shared" si="4"/>
        <v>35</v>
      </c>
      <c r="N52" s="87">
        <f t="shared" si="4"/>
        <v>38</v>
      </c>
      <c r="O52" s="87">
        <f t="shared" si="4"/>
        <v>33</v>
      </c>
      <c r="P52" s="87">
        <f t="shared" si="4"/>
        <v>24</v>
      </c>
      <c r="Q52" s="87">
        <f t="shared" si="4"/>
        <v>17</v>
      </c>
      <c r="R52" s="87">
        <f t="shared" si="4"/>
        <v>32</v>
      </c>
      <c r="S52" s="87">
        <f t="shared" si="4"/>
        <v>26</v>
      </c>
      <c r="T52" s="87">
        <f t="shared" si="4"/>
        <v>29</v>
      </c>
      <c r="U52" s="87">
        <f t="shared" si="4"/>
        <v>17</v>
      </c>
      <c r="V52" s="87">
        <f t="shared" si="4"/>
        <v>16</v>
      </c>
      <c r="W52" s="87">
        <f t="shared" si="4"/>
        <v>23</v>
      </c>
      <c r="X52" s="87">
        <f t="shared" si="4"/>
        <v>19</v>
      </c>
      <c r="Y52" s="87">
        <f t="shared" si="4"/>
        <v>8</v>
      </c>
      <c r="Z52" s="87">
        <f t="shared" si="4"/>
        <v>5</v>
      </c>
      <c r="AA52" s="89"/>
      <c r="AB52" s="89"/>
      <c r="AC52" s="89"/>
      <c r="AD52" s="89"/>
      <c r="AE52" s="89"/>
      <c r="AF52" s="89"/>
      <c r="AG52" s="89"/>
      <c r="AH52" s="89"/>
      <c r="AI52" s="89"/>
      <c r="AJ52" s="89"/>
      <c r="AK52" s="89"/>
      <c r="AL52" s="89"/>
      <c r="AM52" s="89"/>
      <c r="AN52" s="89"/>
      <c r="AO52" s="89"/>
      <c r="AP52" s="90"/>
    </row>
    <row r="53" spans="2:44" x14ac:dyDescent="0.25">
      <c r="B53" s="68">
        <f t="shared" si="5"/>
        <v>2011</v>
      </c>
      <c r="C53" s="86">
        <f t="shared" si="4"/>
        <v>10</v>
      </c>
      <c r="D53" s="87">
        <f t="shared" si="4"/>
        <v>14</v>
      </c>
      <c r="E53" s="87">
        <f t="shared" si="4"/>
        <v>24</v>
      </c>
      <c r="F53" s="87">
        <f t="shared" si="4"/>
        <v>44</v>
      </c>
      <c r="G53" s="87">
        <f t="shared" si="4"/>
        <v>35</v>
      </c>
      <c r="H53" s="87">
        <f t="shared" si="4"/>
        <v>32</v>
      </c>
      <c r="I53" s="87">
        <f t="shared" si="4"/>
        <v>32</v>
      </c>
      <c r="J53" s="87">
        <f t="shared" si="4"/>
        <v>23</v>
      </c>
      <c r="K53" s="87">
        <f t="shared" si="4"/>
        <v>29</v>
      </c>
      <c r="L53" s="87">
        <f t="shared" si="4"/>
        <v>34</v>
      </c>
      <c r="M53" s="87">
        <f t="shared" si="4"/>
        <v>43</v>
      </c>
      <c r="N53" s="87">
        <f t="shared" si="4"/>
        <v>30</v>
      </c>
      <c r="O53" s="87">
        <f t="shared" si="4"/>
        <v>43</v>
      </c>
      <c r="P53" s="87">
        <f t="shared" si="4"/>
        <v>49</v>
      </c>
      <c r="Q53" s="87">
        <f t="shared" si="4"/>
        <v>46</v>
      </c>
      <c r="R53" s="87">
        <f t="shared" si="4"/>
        <v>29</v>
      </c>
      <c r="S53" s="87">
        <f t="shared" si="4"/>
        <v>31</v>
      </c>
      <c r="T53" s="87">
        <f t="shared" si="4"/>
        <v>27</v>
      </c>
      <c r="U53" s="87">
        <f t="shared" si="4"/>
        <v>29</v>
      </c>
      <c r="V53" s="87">
        <f t="shared" si="4"/>
        <v>17</v>
      </c>
      <c r="W53" s="89"/>
      <c r="X53" s="89"/>
      <c r="Y53" s="89"/>
      <c r="Z53" s="89"/>
      <c r="AA53" s="89"/>
      <c r="AB53" s="89"/>
      <c r="AC53" s="89"/>
      <c r="AD53" s="89"/>
      <c r="AE53" s="89"/>
      <c r="AF53" s="89"/>
      <c r="AG53" s="89"/>
      <c r="AH53" s="89"/>
      <c r="AI53" s="89"/>
      <c r="AJ53" s="89"/>
      <c r="AK53" s="89"/>
      <c r="AL53" s="89"/>
      <c r="AM53" s="89"/>
      <c r="AN53" s="89"/>
      <c r="AO53" s="89"/>
      <c r="AP53" s="90"/>
    </row>
    <row r="54" spans="2:44" x14ac:dyDescent="0.25">
      <c r="B54" s="68">
        <f t="shared" si="5"/>
        <v>2012</v>
      </c>
      <c r="C54" s="86">
        <f t="shared" si="4"/>
        <v>9</v>
      </c>
      <c r="D54" s="87">
        <f t="shared" si="4"/>
        <v>17</v>
      </c>
      <c r="E54" s="87">
        <f t="shared" si="4"/>
        <v>24</v>
      </c>
      <c r="F54" s="87">
        <f t="shared" si="4"/>
        <v>19</v>
      </c>
      <c r="G54" s="87">
        <f t="shared" si="4"/>
        <v>28</v>
      </c>
      <c r="H54" s="87">
        <f t="shared" si="4"/>
        <v>25</v>
      </c>
      <c r="I54" s="87">
        <f t="shared" si="4"/>
        <v>35</v>
      </c>
      <c r="J54" s="87">
        <f t="shared" si="4"/>
        <v>39</v>
      </c>
      <c r="K54" s="87">
        <f t="shared" si="4"/>
        <v>53</v>
      </c>
      <c r="L54" s="87">
        <f t="shared" si="4"/>
        <v>40</v>
      </c>
      <c r="M54" s="87">
        <f t="shared" si="4"/>
        <v>47</v>
      </c>
      <c r="N54" s="87">
        <f t="shared" si="4"/>
        <v>42</v>
      </c>
      <c r="O54" s="87">
        <f t="shared" si="4"/>
        <v>49</v>
      </c>
      <c r="P54" s="87">
        <f t="shared" si="4"/>
        <v>37</v>
      </c>
      <c r="Q54" s="87">
        <f t="shared" si="4"/>
        <v>20</v>
      </c>
      <c r="R54" s="87">
        <f t="shared" si="4"/>
        <v>23</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90"/>
    </row>
    <row r="55" spans="2:44" x14ac:dyDescent="0.25">
      <c r="B55" s="68">
        <f t="shared" si="5"/>
        <v>2013</v>
      </c>
      <c r="C55" s="86">
        <f t="shared" si="4"/>
        <v>14</v>
      </c>
      <c r="D55" s="87">
        <f t="shared" si="4"/>
        <v>17</v>
      </c>
      <c r="E55" s="87">
        <f t="shared" si="4"/>
        <v>19</v>
      </c>
      <c r="F55" s="87">
        <f t="shared" si="4"/>
        <v>34</v>
      </c>
      <c r="G55" s="87">
        <f t="shared" si="4"/>
        <v>36</v>
      </c>
      <c r="H55" s="87">
        <f t="shared" si="4"/>
        <v>35</v>
      </c>
      <c r="I55" s="87">
        <f t="shared" si="4"/>
        <v>29</v>
      </c>
      <c r="J55" s="87">
        <f t="shared" si="4"/>
        <v>58</v>
      </c>
      <c r="K55" s="87">
        <f t="shared" si="4"/>
        <v>49</v>
      </c>
      <c r="L55" s="87">
        <f t="shared" si="4"/>
        <v>40</v>
      </c>
      <c r="M55" s="87">
        <f t="shared" si="4"/>
        <v>23</v>
      </c>
      <c r="N55" s="87">
        <f t="shared" si="4"/>
        <v>13</v>
      </c>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90"/>
    </row>
    <row r="56" spans="2:44" x14ac:dyDescent="0.25">
      <c r="B56" s="68">
        <f t="shared" si="5"/>
        <v>2014</v>
      </c>
      <c r="C56" s="86">
        <f t="shared" si="4"/>
        <v>7</v>
      </c>
      <c r="D56" s="87">
        <f t="shared" si="4"/>
        <v>21</v>
      </c>
      <c r="E56" s="87">
        <f t="shared" si="4"/>
        <v>20</v>
      </c>
      <c r="F56" s="87">
        <f t="shared" si="4"/>
        <v>24</v>
      </c>
      <c r="G56" s="87">
        <f t="shared" si="4"/>
        <v>45</v>
      </c>
      <c r="H56" s="87">
        <f t="shared" si="4"/>
        <v>31</v>
      </c>
      <c r="I56" s="87">
        <f t="shared" si="4"/>
        <v>31</v>
      </c>
      <c r="J56" s="87">
        <f t="shared" si="4"/>
        <v>37</v>
      </c>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90"/>
    </row>
    <row r="57" spans="2:44" x14ac:dyDescent="0.25">
      <c r="B57" s="69">
        <f t="shared" si="5"/>
        <v>2015</v>
      </c>
      <c r="C57" s="91">
        <f t="shared" si="4"/>
        <v>8</v>
      </c>
      <c r="D57" s="92">
        <f t="shared" si="4"/>
        <v>17</v>
      </c>
      <c r="E57" s="92">
        <f t="shared" si="4"/>
        <v>9</v>
      </c>
      <c r="F57" s="92">
        <f t="shared" si="4"/>
        <v>17</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4"/>
    </row>
    <row r="58" spans="2:44" x14ac:dyDescent="0.25">
      <c r="AR58" s="75"/>
    </row>
    <row r="59" spans="2:44" x14ac:dyDescent="0.25"/>
    <row r="60" spans="2:44" x14ac:dyDescent="0.25">
      <c r="B60" s="73"/>
      <c r="C60" s="238" t="s">
        <v>145</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40"/>
    </row>
    <row r="61" spans="2:44" x14ac:dyDescent="0.25">
      <c r="B61" s="74" t="s">
        <v>0</v>
      </c>
      <c r="C61" s="74" t="s">
        <v>69</v>
      </c>
      <c r="D61" s="63" t="s">
        <v>70</v>
      </c>
      <c r="E61" s="63" t="s">
        <v>71</v>
      </c>
      <c r="F61" s="63" t="s">
        <v>72</v>
      </c>
      <c r="G61" s="63" t="s">
        <v>73</v>
      </c>
      <c r="H61" s="63" t="s">
        <v>74</v>
      </c>
      <c r="I61" s="63" t="s">
        <v>75</v>
      </c>
      <c r="J61" s="63" t="s">
        <v>76</v>
      </c>
      <c r="K61" s="63" t="s">
        <v>77</v>
      </c>
      <c r="L61" s="63" t="s">
        <v>78</v>
      </c>
      <c r="M61" s="63" t="s">
        <v>79</v>
      </c>
      <c r="N61" s="63" t="s">
        <v>80</v>
      </c>
      <c r="O61" s="63" t="s">
        <v>81</v>
      </c>
      <c r="P61" s="63" t="s">
        <v>82</v>
      </c>
      <c r="Q61" s="63" t="s">
        <v>83</v>
      </c>
      <c r="R61" s="63" t="s">
        <v>84</v>
      </c>
      <c r="S61" s="63" t="s">
        <v>85</v>
      </c>
      <c r="T61" s="63" t="s">
        <v>86</v>
      </c>
      <c r="U61" s="63" t="s">
        <v>87</v>
      </c>
      <c r="V61" s="63" t="s">
        <v>88</v>
      </c>
      <c r="W61" s="63" t="s">
        <v>89</v>
      </c>
      <c r="X61" s="63" t="s">
        <v>90</v>
      </c>
      <c r="Y61" s="63" t="s">
        <v>91</v>
      </c>
      <c r="Z61" s="63" t="s">
        <v>92</v>
      </c>
      <c r="AA61" s="63" t="s">
        <v>93</v>
      </c>
      <c r="AB61" s="63" t="s">
        <v>94</v>
      </c>
      <c r="AC61" s="63" t="s">
        <v>95</v>
      </c>
      <c r="AD61" s="63" t="s">
        <v>96</v>
      </c>
      <c r="AE61" s="63" t="s">
        <v>97</v>
      </c>
      <c r="AF61" s="63" t="s">
        <v>98</v>
      </c>
      <c r="AG61" s="63" t="s">
        <v>99</v>
      </c>
      <c r="AH61" s="63" t="s">
        <v>100</v>
      </c>
      <c r="AI61" s="63" t="s">
        <v>101</v>
      </c>
      <c r="AJ61" s="63" t="s">
        <v>102</v>
      </c>
      <c r="AK61" s="63" t="s">
        <v>103</v>
      </c>
      <c r="AL61" s="63" t="s">
        <v>104</v>
      </c>
      <c r="AM61" s="63" t="s">
        <v>105</v>
      </c>
      <c r="AN61" s="63" t="s">
        <v>106</v>
      </c>
      <c r="AO61" s="63" t="s">
        <v>107</v>
      </c>
      <c r="AP61" s="65" t="s">
        <v>108</v>
      </c>
    </row>
    <row r="62" spans="2:44" x14ac:dyDescent="0.25">
      <c r="B62" s="84">
        <f>B48</f>
        <v>2006</v>
      </c>
      <c r="C62" s="86">
        <f>SUM($C6:C6)</f>
        <v>5</v>
      </c>
      <c r="D62" s="87">
        <f>SUM($C6:D6)</f>
        <v>11</v>
      </c>
      <c r="E62" s="87">
        <f>SUM($C6:E6)</f>
        <v>24</v>
      </c>
      <c r="F62" s="87">
        <f>SUM($C6:F6)</f>
        <v>40</v>
      </c>
      <c r="G62" s="87">
        <f>SUM($C6:G6)</f>
        <v>55</v>
      </c>
      <c r="H62" s="87">
        <f>SUM($C6:H6)</f>
        <v>72</v>
      </c>
      <c r="I62" s="87">
        <f>SUM($C6:I6)</f>
        <v>88</v>
      </c>
      <c r="J62" s="87">
        <f>SUM($C6:J6)</f>
        <v>117</v>
      </c>
      <c r="K62" s="87">
        <f>SUM($C6:K6)</f>
        <v>125</v>
      </c>
      <c r="L62" s="87">
        <f>SUM($C6:L6)</f>
        <v>134</v>
      </c>
      <c r="M62" s="87">
        <f>SUM($C6:M6)</f>
        <v>138</v>
      </c>
      <c r="N62" s="87">
        <f>SUM($C6:N6)</f>
        <v>148</v>
      </c>
      <c r="O62" s="87">
        <f>SUM($C6:O6)</f>
        <v>154</v>
      </c>
      <c r="P62" s="87">
        <f>SUM($C6:P6)</f>
        <v>156</v>
      </c>
      <c r="Q62" s="87">
        <f>SUM($C6:Q6)</f>
        <v>163</v>
      </c>
      <c r="R62" s="87">
        <f>SUM($C6:R6)</f>
        <v>164</v>
      </c>
      <c r="S62" s="87">
        <f>SUM($C6:S6)</f>
        <v>165</v>
      </c>
      <c r="T62" s="87">
        <f>SUM($C6:T6)</f>
        <v>165</v>
      </c>
      <c r="U62" s="87">
        <f>SUM($C6:U6)</f>
        <v>167</v>
      </c>
      <c r="V62" s="87">
        <f>SUM($C6:V6)</f>
        <v>167</v>
      </c>
      <c r="W62" s="87">
        <f>SUM($C6:W6)</f>
        <v>167</v>
      </c>
      <c r="X62" s="87">
        <f>SUM($C6:X6)</f>
        <v>168</v>
      </c>
      <c r="Y62" s="87">
        <f>SUM($C6:Y6)</f>
        <v>169</v>
      </c>
      <c r="Z62" s="87">
        <f>SUM($C6:Z6)</f>
        <v>170</v>
      </c>
      <c r="AA62" s="87">
        <f>SUM($C6:AA6)</f>
        <v>171</v>
      </c>
      <c r="AB62" s="87">
        <f>SUM($C6:AB6)</f>
        <v>171</v>
      </c>
      <c r="AC62" s="87">
        <f>SUM($C6:AC6)</f>
        <v>171</v>
      </c>
      <c r="AD62" s="87">
        <f>SUM($C6:AD6)</f>
        <v>171</v>
      </c>
      <c r="AE62" s="87">
        <f>SUM($C6:AE6)</f>
        <v>172</v>
      </c>
      <c r="AF62" s="87">
        <f>SUM($C6:AF6)</f>
        <v>173</v>
      </c>
      <c r="AG62" s="87">
        <f>SUM($C6:AG6)</f>
        <v>173</v>
      </c>
      <c r="AH62" s="87">
        <f>SUM($C6:AH6)</f>
        <v>173</v>
      </c>
      <c r="AI62" s="87">
        <f>SUM($C6:AI6)</f>
        <v>173</v>
      </c>
      <c r="AJ62" s="87">
        <f>SUM($C6:AJ6)</f>
        <v>173</v>
      </c>
      <c r="AK62" s="87">
        <f>SUM($C6:AK6)</f>
        <v>173</v>
      </c>
      <c r="AL62" s="87">
        <f>SUM($C6:AL6)</f>
        <v>173</v>
      </c>
      <c r="AM62" s="87">
        <f>SUM($C6:AM6)</f>
        <v>174</v>
      </c>
      <c r="AN62" s="87">
        <f>SUM($C6:AN6)</f>
        <v>174</v>
      </c>
      <c r="AO62" s="87">
        <f>SUM($C6:AO6)</f>
        <v>174</v>
      </c>
      <c r="AP62" s="88">
        <f>SUM($C6:AP6)</f>
        <v>174</v>
      </c>
    </row>
    <row r="63" spans="2:44" x14ac:dyDescent="0.25">
      <c r="B63" s="68">
        <f>B62+1</f>
        <v>2007</v>
      </c>
      <c r="C63" s="86">
        <f>SUM($C7:C7)</f>
        <v>4</v>
      </c>
      <c r="D63" s="87">
        <f>SUM($C7:D7)</f>
        <v>22</v>
      </c>
      <c r="E63" s="87">
        <f>SUM($C7:E7)</f>
        <v>44</v>
      </c>
      <c r="F63" s="87">
        <f>SUM($C7:F7)</f>
        <v>69</v>
      </c>
      <c r="G63" s="87">
        <f>SUM($C7:G7)</f>
        <v>97</v>
      </c>
      <c r="H63" s="87">
        <f>SUM($C7:H7)</f>
        <v>110</v>
      </c>
      <c r="I63" s="87">
        <f>SUM($C7:I7)</f>
        <v>126</v>
      </c>
      <c r="J63" s="87">
        <f>SUM($C7:J7)</f>
        <v>142</v>
      </c>
      <c r="K63" s="87">
        <f>SUM($C7:K7)</f>
        <v>163</v>
      </c>
      <c r="L63" s="87">
        <f>SUM($C7:L7)</f>
        <v>173</v>
      </c>
      <c r="M63" s="87">
        <f>SUM($C7:M7)</f>
        <v>184</v>
      </c>
      <c r="N63" s="87">
        <f>SUM($C7:N7)</f>
        <v>197</v>
      </c>
      <c r="O63" s="87">
        <f>SUM($C7:O7)</f>
        <v>200</v>
      </c>
      <c r="P63" s="87">
        <f>SUM($C7:P7)</f>
        <v>203</v>
      </c>
      <c r="Q63" s="87">
        <f>SUM($C7:Q7)</f>
        <v>209</v>
      </c>
      <c r="R63" s="87">
        <f>SUM($C7:R7)</f>
        <v>213</v>
      </c>
      <c r="S63" s="87">
        <f>SUM($C7:S7)</f>
        <v>215</v>
      </c>
      <c r="T63" s="87">
        <f>SUM($C7:T7)</f>
        <v>217</v>
      </c>
      <c r="U63" s="87">
        <f>SUM($C7:U7)</f>
        <v>218</v>
      </c>
      <c r="V63" s="87">
        <f>SUM($C7:V7)</f>
        <v>219</v>
      </c>
      <c r="W63" s="87">
        <f>SUM($C7:W7)</f>
        <v>219</v>
      </c>
      <c r="X63" s="87">
        <f>SUM($C7:X7)</f>
        <v>219</v>
      </c>
      <c r="Y63" s="87">
        <f>SUM($C7:Y7)</f>
        <v>219</v>
      </c>
      <c r="Z63" s="87">
        <f>SUM($C7:Z7)</f>
        <v>220</v>
      </c>
      <c r="AA63" s="87">
        <f>SUM($C7:AA7)</f>
        <v>220</v>
      </c>
      <c r="AB63" s="87">
        <f>SUM($C7:AB7)</f>
        <v>220</v>
      </c>
      <c r="AC63" s="87">
        <f>SUM($C7:AC7)</f>
        <v>220</v>
      </c>
      <c r="AD63" s="87">
        <f>SUM($C7:AD7)</f>
        <v>220</v>
      </c>
      <c r="AE63" s="87">
        <f>SUM($C7:AE7)</f>
        <v>220</v>
      </c>
      <c r="AF63" s="87">
        <f>SUM($C7:AF7)</f>
        <v>220</v>
      </c>
      <c r="AG63" s="87">
        <f>SUM($C7:AG7)</f>
        <v>220</v>
      </c>
      <c r="AH63" s="87">
        <f>SUM($C7:AH7)</f>
        <v>220</v>
      </c>
      <c r="AI63" s="87">
        <f>SUM($C7:AI7)</f>
        <v>220</v>
      </c>
      <c r="AJ63" s="87">
        <f>SUM($C7:AJ7)</f>
        <v>220</v>
      </c>
      <c r="AK63" s="87">
        <f>SUM($C7:AK7)</f>
        <v>220</v>
      </c>
      <c r="AL63" s="87">
        <f>SUM($C7:AL7)</f>
        <v>220</v>
      </c>
      <c r="AM63" s="89"/>
      <c r="AN63" s="89"/>
      <c r="AO63" s="89"/>
      <c r="AP63" s="90"/>
    </row>
    <row r="64" spans="2:44" x14ac:dyDescent="0.25">
      <c r="B64" s="68">
        <f t="shared" ref="B64:B71" si="6">B63+1</f>
        <v>2008</v>
      </c>
      <c r="C64" s="86">
        <f>SUM($C8:C8)</f>
        <v>6</v>
      </c>
      <c r="D64" s="87">
        <f>SUM($C8:D8)</f>
        <v>23</v>
      </c>
      <c r="E64" s="87">
        <f>SUM($C8:E8)</f>
        <v>37</v>
      </c>
      <c r="F64" s="87">
        <f>SUM($C8:F8)</f>
        <v>63</v>
      </c>
      <c r="G64" s="87">
        <f>SUM($C8:G8)</f>
        <v>84</v>
      </c>
      <c r="H64" s="87">
        <f>SUM($C8:H8)</f>
        <v>97</v>
      </c>
      <c r="I64" s="87">
        <f>SUM($C8:I8)</f>
        <v>121</v>
      </c>
      <c r="J64" s="87">
        <f>SUM($C8:J8)</f>
        <v>137</v>
      </c>
      <c r="K64" s="87">
        <f>SUM($C8:K8)</f>
        <v>154</v>
      </c>
      <c r="L64" s="87">
        <f>SUM($C8:L8)</f>
        <v>157</v>
      </c>
      <c r="M64" s="87">
        <f>SUM($C8:M8)</f>
        <v>167</v>
      </c>
      <c r="N64" s="87">
        <f>SUM($C8:N8)</f>
        <v>173</v>
      </c>
      <c r="O64" s="87">
        <f>SUM($C8:O8)</f>
        <v>182</v>
      </c>
      <c r="P64" s="87">
        <f>SUM($C8:P8)</f>
        <v>195</v>
      </c>
      <c r="Q64" s="87">
        <f>SUM($C8:Q8)</f>
        <v>196</v>
      </c>
      <c r="R64" s="87">
        <f>SUM($C8:R8)</f>
        <v>197</v>
      </c>
      <c r="S64" s="87">
        <f>SUM($C8:S8)</f>
        <v>204</v>
      </c>
      <c r="T64" s="87">
        <f>SUM($C8:T8)</f>
        <v>205</v>
      </c>
      <c r="U64" s="87">
        <f>SUM($C8:U8)</f>
        <v>205</v>
      </c>
      <c r="V64" s="87">
        <f>SUM($C8:V8)</f>
        <v>205</v>
      </c>
      <c r="W64" s="87">
        <f>SUM($C8:W8)</f>
        <v>205</v>
      </c>
      <c r="X64" s="87">
        <f>SUM($C8:X8)</f>
        <v>207</v>
      </c>
      <c r="Y64" s="87">
        <f>SUM($C8:Y8)</f>
        <v>207</v>
      </c>
      <c r="Z64" s="87">
        <f>SUM($C8:Z8)</f>
        <v>207</v>
      </c>
      <c r="AA64" s="87">
        <f>SUM($C8:AA8)</f>
        <v>207</v>
      </c>
      <c r="AB64" s="87">
        <f>SUM($C8:AB8)</f>
        <v>209</v>
      </c>
      <c r="AC64" s="87">
        <f>SUM($C8:AC8)</f>
        <v>209</v>
      </c>
      <c r="AD64" s="87">
        <f>SUM($C8:AD8)</f>
        <v>211</v>
      </c>
      <c r="AE64" s="87">
        <f>SUM($C8:AE8)</f>
        <v>211</v>
      </c>
      <c r="AF64" s="87">
        <f>SUM($C8:AF8)</f>
        <v>211</v>
      </c>
      <c r="AG64" s="87">
        <f>SUM($C8:AG8)</f>
        <v>211</v>
      </c>
      <c r="AH64" s="87">
        <f>SUM($C8:AH8)</f>
        <v>211</v>
      </c>
      <c r="AI64" s="89"/>
      <c r="AJ64" s="89"/>
      <c r="AK64" s="89"/>
      <c r="AL64" s="89"/>
      <c r="AM64" s="89"/>
      <c r="AN64" s="89"/>
      <c r="AO64" s="89"/>
      <c r="AP64" s="90"/>
    </row>
    <row r="65" spans="2:42" x14ac:dyDescent="0.25">
      <c r="B65" s="68">
        <f t="shared" si="6"/>
        <v>2009</v>
      </c>
      <c r="C65" s="86">
        <f>SUM($C9:C9)</f>
        <v>16</v>
      </c>
      <c r="D65" s="87">
        <f>SUM($C9:D9)</f>
        <v>31</v>
      </c>
      <c r="E65" s="87">
        <f>SUM($C9:E9)</f>
        <v>52</v>
      </c>
      <c r="F65" s="87">
        <f>SUM($C9:F9)</f>
        <v>73</v>
      </c>
      <c r="G65" s="87">
        <f>SUM($C9:G9)</f>
        <v>94</v>
      </c>
      <c r="H65" s="87">
        <f>SUM($C9:H9)</f>
        <v>118</v>
      </c>
      <c r="I65" s="87">
        <f>SUM($C9:I9)</f>
        <v>135</v>
      </c>
      <c r="J65" s="87">
        <f>SUM($C9:J9)</f>
        <v>150</v>
      </c>
      <c r="K65" s="87">
        <f>SUM($C9:K9)</f>
        <v>161</v>
      </c>
      <c r="L65" s="87">
        <f>SUM($C9:L9)</f>
        <v>175</v>
      </c>
      <c r="M65" s="87">
        <f>SUM($C9:M9)</f>
        <v>181</v>
      </c>
      <c r="N65" s="87">
        <f>SUM($C9:N9)</f>
        <v>188</v>
      </c>
      <c r="O65" s="87">
        <f>SUM($C9:O9)</f>
        <v>193</v>
      </c>
      <c r="P65" s="87">
        <f>SUM($C9:P9)</f>
        <v>193</v>
      </c>
      <c r="Q65" s="87">
        <f>SUM($C9:Q9)</f>
        <v>196</v>
      </c>
      <c r="R65" s="87">
        <f>SUM($C9:R9)</f>
        <v>201</v>
      </c>
      <c r="S65" s="87">
        <f>SUM($C9:S9)</f>
        <v>204</v>
      </c>
      <c r="T65" s="87">
        <f>SUM($C9:T9)</f>
        <v>205</v>
      </c>
      <c r="U65" s="87">
        <f>SUM($C9:U9)</f>
        <v>206</v>
      </c>
      <c r="V65" s="87">
        <f>SUM($C9:V9)</f>
        <v>208</v>
      </c>
      <c r="W65" s="87">
        <f>SUM($C9:W9)</f>
        <v>210</v>
      </c>
      <c r="X65" s="87">
        <f>SUM($C9:X9)</f>
        <v>212</v>
      </c>
      <c r="Y65" s="87">
        <f>SUM($C9:Y9)</f>
        <v>214</v>
      </c>
      <c r="Z65" s="87">
        <f>SUM($C9:Z9)</f>
        <v>218</v>
      </c>
      <c r="AA65" s="87">
        <f>SUM($C9:AA9)</f>
        <v>218</v>
      </c>
      <c r="AB65" s="87">
        <f>SUM($C9:AB9)</f>
        <v>220</v>
      </c>
      <c r="AC65" s="87">
        <f>SUM($C9:AC9)</f>
        <v>223</v>
      </c>
      <c r="AD65" s="87">
        <f>SUM($C9:AD9)</f>
        <v>225</v>
      </c>
      <c r="AE65" s="89"/>
      <c r="AF65" s="89"/>
      <c r="AG65" s="89"/>
      <c r="AH65" s="89"/>
      <c r="AI65" s="89"/>
      <c r="AJ65" s="89"/>
      <c r="AK65" s="89"/>
      <c r="AL65" s="89"/>
      <c r="AM65" s="89"/>
      <c r="AN65" s="89"/>
      <c r="AO65" s="89"/>
      <c r="AP65" s="90"/>
    </row>
    <row r="66" spans="2:42" x14ac:dyDescent="0.25">
      <c r="B66" s="68">
        <f t="shared" si="6"/>
        <v>2010</v>
      </c>
      <c r="C66" s="86">
        <f>SUM($C10:C10)</f>
        <v>10</v>
      </c>
      <c r="D66" s="87">
        <f>SUM($C10:D10)</f>
        <v>32</v>
      </c>
      <c r="E66" s="87">
        <f>SUM($C10:E10)</f>
        <v>46</v>
      </c>
      <c r="F66" s="87">
        <f>SUM($C10:F10)</f>
        <v>61</v>
      </c>
      <c r="G66" s="87">
        <f>SUM($C10:G10)</f>
        <v>91</v>
      </c>
      <c r="H66" s="87">
        <f>SUM($C10:H10)</f>
        <v>116</v>
      </c>
      <c r="I66" s="87">
        <f>SUM($C10:I10)</f>
        <v>136</v>
      </c>
      <c r="J66" s="87">
        <f>SUM($C10:J10)</f>
        <v>153</v>
      </c>
      <c r="K66" s="87">
        <f>SUM($C10:K10)</f>
        <v>168</v>
      </c>
      <c r="L66" s="87">
        <f>SUM($C10:L10)</f>
        <v>178</v>
      </c>
      <c r="M66" s="87">
        <f>SUM($C10:M10)</f>
        <v>189</v>
      </c>
      <c r="N66" s="87">
        <f>SUM($C10:N10)</f>
        <v>196</v>
      </c>
      <c r="O66" s="87">
        <f>SUM($C10:O10)</f>
        <v>200</v>
      </c>
      <c r="P66" s="87">
        <f>SUM($C10:P10)</f>
        <v>200</v>
      </c>
      <c r="Q66" s="87">
        <f>SUM($C10:Q10)</f>
        <v>203</v>
      </c>
      <c r="R66" s="87">
        <f>SUM($C10:R10)</f>
        <v>208</v>
      </c>
      <c r="S66" s="87">
        <f>SUM($C10:S10)</f>
        <v>216</v>
      </c>
      <c r="T66" s="87">
        <f>SUM($C10:T10)</f>
        <v>222</v>
      </c>
      <c r="U66" s="87">
        <f>SUM($C10:U10)</f>
        <v>224</v>
      </c>
      <c r="V66" s="87">
        <f>SUM($C10:V10)</f>
        <v>226</v>
      </c>
      <c r="W66" s="87">
        <f>SUM($C10:W10)</f>
        <v>230</v>
      </c>
      <c r="X66" s="87">
        <f>SUM($C10:X10)</f>
        <v>236</v>
      </c>
      <c r="Y66" s="87">
        <f>SUM($C10:Y10)</f>
        <v>239</v>
      </c>
      <c r="Z66" s="87">
        <f>SUM($C10:Z10)</f>
        <v>241</v>
      </c>
      <c r="AA66" s="89"/>
      <c r="AB66" s="89"/>
      <c r="AC66" s="89"/>
      <c r="AD66" s="89"/>
      <c r="AE66" s="89"/>
      <c r="AF66" s="89"/>
      <c r="AG66" s="89"/>
      <c r="AH66" s="89"/>
      <c r="AI66" s="89"/>
      <c r="AJ66" s="89"/>
      <c r="AK66" s="89"/>
      <c r="AL66" s="89"/>
      <c r="AM66" s="89"/>
      <c r="AN66" s="89"/>
      <c r="AO66" s="89"/>
      <c r="AP66" s="90"/>
    </row>
    <row r="67" spans="2:42" x14ac:dyDescent="0.25">
      <c r="B67" s="68">
        <f t="shared" si="6"/>
        <v>2011</v>
      </c>
      <c r="C67" s="86">
        <f>SUM($C11:C11)</f>
        <v>9</v>
      </c>
      <c r="D67" s="87">
        <f>SUM($C11:D11)</f>
        <v>23</v>
      </c>
      <c r="E67" s="87">
        <f>SUM($C11:E11)</f>
        <v>44</v>
      </c>
      <c r="F67" s="87">
        <f>SUM($C11:F11)</f>
        <v>75</v>
      </c>
      <c r="G67" s="87">
        <f>SUM($C11:G11)</f>
        <v>102</v>
      </c>
      <c r="H67" s="87">
        <f>SUM($C11:H11)</f>
        <v>119</v>
      </c>
      <c r="I67" s="87">
        <f>SUM($C11:I11)</f>
        <v>135</v>
      </c>
      <c r="J67" s="87">
        <f>SUM($C11:J11)</f>
        <v>142</v>
      </c>
      <c r="K67" s="87">
        <f>SUM($C11:K11)</f>
        <v>152</v>
      </c>
      <c r="L67" s="87">
        <f>SUM($C11:L11)</f>
        <v>164</v>
      </c>
      <c r="M67" s="87">
        <f>SUM($C11:M11)</f>
        <v>176</v>
      </c>
      <c r="N67" s="87">
        <f>SUM($C11:N11)</f>
        <v>183</v>
      </c>
      <c r="O67" s="87">
        <f>SUM($C11:O11)</f>
        <v>199</v>
      </c>
      <c r="P67" s="87">
        <f>SUM($C11:P11)</f>
        <v>211</v>
      </c>
      <c r="Q67" s="87">
        <f>SUM($C11:Q11)</f>
        <v>215</v>
      </c>
      <c r="R67" s="87">
        <f>SUM($C11:R11)</f>
        <v>220</v>
      </c>
      <c r="S67" s="87">
        <f>SUM($C11:S11)</f>
        <v>227</v>
      </c>
      <c r="T67" s="87">
        <f>SUM($C11:T11)</f>
        <v>230</v>
      </c>
      <c r="U67" s="87">
        <f>SUM($C11:U11)</f>
        <v>234</v>
      </c>
      <c r="V67" s="87">
        <f>SUM($C11:V11)</f>
        <v>235</v>
      </c>
      <c r="W67" s="89"/>
      <c r="X67" s="89"/>
      <c r="Y67" s="89"/>
      <c r="Z67" s="89"/>
      <c r="AA67" s="89"/>
      <c r="AB67" s="89"/>
      <c r="AC67" s="89"/>
      <c r="AD67" s="89"/>
      <c r="AE67" s="89"/>
      <c r="AF67" s="89"/>
      <c r="AG67" s="89"/>
      <c r="AH67" s="89"/>
      <c r="AI67" s="89"/>
      <c r="AJ67" s="89"/>
      <c r="AK67" s="89"/>
      <c r="AL67" s="89"/>
      <c r="AM67" s="89"/>
      <c r="AN67" s="89"/>
      <c r="AO67" s="89"/>
      <c r="AP67" s="90"/>
    </row>
    <row r="68" spans="2:42" x14ac:dyDescent="0.25">
      <c r="B68" s="68">
        <f t="shared" si="6"/>
        <v>2012</v>
      </c>
      <c r="C68" s="86">
        <f>SUM($C12:C12)</f>
        <v>7</v>
      </c>
      <c r="D68" s="87">
        <f>SUM($C12:D12)</f>
        <v>23</v>
      </c>
      <c r="E68" s="87">
        <f>SUM($C12:E12)</f>
        <v>43</v>
      </c>
      <c r="F68" s="87">
        <f>SUM($C12:F12)</f>
        <v>57</v>
      </c>
      <c r="G68" s="87">
        <f>SUM($C12:G12)</f>
        <v>73</v>
      </c>
      <c r="H68" s="87">
        <f>SUM($C12:H12)</f>
        <v>88</v>
      </c>
      <c r="I68" s="87">
        <f>SUM($C12:I12)</f>
        <v>102</v>
      </c>
      <c r="J68" s="87">
        <f>SUM($C12:J12)</f>
        <v>116</v>
      </c>
      <c r="K68" s="87">
        <f>SUM($C12:K12)</f>
        <v>139</v>
      </c>
      <c r="L68" s="87">
        <f>SUM($C12:L12)</f>
        <v>154</v>
      </c>
      <c r="M68" s="87">
        <f>SUM($C12:M12)</f>
        <v>168</v>
      </c>
      <c r="N68" s="87">
        <f>SUM($C12:N12)</f>
        <v>177</v>
      </c>
      <c r="O68" s="87">
        <f>SUM($C12:O12)</f>
        <v>192</v>
      </c>
      <c r="P68" s="87">
        <f>SUM($C12:P12)</f>
        <v>201</v>
      </c>
      <c r="Q68" s="87">
        <f>SUM($C12:Q12)</f>
        <v>208</v>
      </c>
      <c r="R68" s="87">
        <f>SUM($C12:R12)</f>
        <v>214</v>
      </c>
      <c r="S68" s="89"/>
      <c r="T68" s="89"/>
      <c r="U68" s="89"/>
      <c r="V68" s="89"/>
      <c r="W68" s="89"/>
      <c r="X68" s="89"/>
      <c r="Y68" s="89"/>
      <c r="Z68" s="89"/>
      <c r="AA68" s="89"/>
      <c r="AB68" s="89"/>
      <c r="AC68" s="89"/>
      <c r="AD68" s="89"/>
      <c r="AE68" s="89"/>
      <c r="AF68" s="89"/>
      <c r="AG68" s="89"/>
      <c r="AH68" s="89"/>
      <c r="AI68" s="89"/>
      <c r="AJ68" s="89"/>
      <c r="AK68" s="89"/>
      <c r="AL68" s="89"/>
      <c r="AM68" s="89"/>
      <c r="AN68" s="89"/>
      <c r="AO68" s="89"/>
      <c r="AP68" s="90"/>
    </row>
    <row r="69" spans="2:42" x14ac:dyDescent="0.25">
      <c r="B69" s="68">
        <f t="shared" si="6"/>
        <v>2013</v>
      </c>
      <c r="C69" s="86">
        <f>SUM($C13:C13)</f>
        <v>12</v>
      </c>
      <c r="D69" s="87">
        <f>SUM($C13:D13)</f>
        <v>29</v>
      </c>
      <c r="E69" s="87">
        <f>SUM($C13:E13)</f>
        <v>47</v>
      </c>
      <c r="F69" s="87">
        <f>SUM($C13:F13)</f>
        <v>71</v>
      </c>
      <c r="G69" s="87">
        <f>SUM($C13:G13)</f>
        <v>91</v>
      </c>
      <c r="H69" s="87">
        <f>SUM($C13:H13)</f>
        <v>111</v>
      </c>
      <c r="I69" s="87">
        <f>SUM($C13:I13)</f>
        <v>125</v>
      </c>
      <c r="J69" s="87">
        <f>SUM($C13:J13)</f>
        <v>150</v>
      </c>
      <c r="K69" s="87">
        <f>SUM($C13:K13)</f>
        <v>173</v>
      </c>
      <c r="L69" s="87">
        <f>SUM($C13:L13)</f>
        <v>188</v>
      </c>
      <c r="M69" s="87">
        <f>SUM($C13:M13)</f>
        <v>200</v>
      </c>
      <c r="N69" s="87">
        <f>SUM($C13:N13)</f>
        <v>203</v>
      </c>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90"/>
    </row>
    <row r="70" spans="2:42" x14ac:dyDescent="0.25">
      <c r="B70" s="68">
        <f t="shared" si="6"/>
        <v>2014</v>
      </c>
      <c r="C70" s="86">
        <f>SUM($C14:C14)</f>
        <v>7</v>
      </c>
      <c r="D70" s="87">
        <f>SUM($C14:D14)</f>
        <v>24</v>
      </c>
      <c r="E70" s="87">
        <f>SUM($C14:E14)</f>
        <v>32</v>
      </c>
      <c r="F70" s="87">
        <f>SUM($C14:F14)</f>
        <v>49</v>
      </c>
      <c r="G70" s="87">
        <f>SUM($C14:G14)</f>
        <v>77</v>
      </c>
      <c r="H70" s="87">
        <f>SUM($C14:H14)</f>
        <v>97</v>
      </c>
      <c r="I70" s="87">
        <f>SUM($C14:I14)</f>
        <v>114</v>
      </c>
      <c r="J70" s="87">
        <f>SUM($C14:J14)</f>
        <v>129</v>
      </c>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90"/>
    </row>
    <row r="71" spans="2:42" x14ac:dyDescent="0.25">
      <c r="B71" s="69">
        <f t="shared" si="6"/>
        <v>2015</v>
      </c>
      <c r="C71" s="91">
        <f>SUM($C15:C15)</f>
        <v>6</v>
      </c>
      <c r="D71" s="92">
        <f>SUM($C15:D15)</f>
        <v>19</v>
      </c>
      <c r="E71" s="92">
        <f>SUM($C15:E15)</f>
        <v>28</v>
      </c>
      <c r="F71" s="92">
        <f>SUM($C15:F15)</f>
        <v>38</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4"/>
    </row>
    <row r="72" spans="2:42" x14ac:dyDescent="0.25"/>
    <row r="73" spans="2:42" x14ac:dyDescent="0.25"/>
    <row r="74" spans="2:42" x14ac:dyDescent="0.25">
      <c r="B74" s="73"/>
      <c r="C74" s="238" t="s">
        <v>146</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40"/>
    </row>
    <row r="75" spans="2:42" x14ac:dyDescent="0.25">
      <c r="B75" s="74" t="s">
        <v>0</v>
      </c>
      <c r="C75" s="74" t="s">
        <v>69</v>
      </c>
      <c r="D75" s="63" t="s">
        <v>70</v>
      </c>
      <c r="E75" s="63" t="s">
        <v>71</v>
      </c>
      <c r="F75" s="63" t="s">
        <v>72</v>
      </c>
      <c r="G75" s="63" t="s">
        <v>73</v>
      </c>
      <c r="H75" s="63" t="s">
        <v>74</v>
      </c>
      <c r="I75" s="63" t="s">
        <v>75</v>
      </c>
      <c r="J75" s="63" t="s">
        <v>76</v>
      </c>
      <c r="K75" s="63" t="s">
        <v>77</v>
      </c>
      <c r="L75" s="63" t="s">
        <v>78</v>
      </c>
      <c r="M75" s="63" t="s">
        <v>79</v>
      </c>
      <c r="N75" s="63" t="s">
        <v>80</v>
      </c>
      <c r="O75" s="63" t="s">
        <v>81</v>
      </c>
      <c r="P75" s="63" t="s">
        <v>82</v>
      </c>
      <c r="Q75" s="63" t="s">
        <v>83</v>
      </c>
      <c r="R75" s="63" t="s">
        <v>84</v>
      </c>
      <c r="S75" s="63" t="s">
        <v>85</v>
      </c>
      <c r="T75" s="63" t="s">
        <v>86</v>
      </c>
      <c r="U75" s="63" t="s">
        <v>87</v>
      </c>
      <c r="V75" s="63" t="s">
        <v>88</v>
      </c>
      <c r="W75" s="63" t="s">
        <v>89</v>
      </c>
      <c r="X75" s="63" t="s">
        <v>90</v>
      </c>
      <c r="Y75" s="63" t="s">
        <v>91</v>
      </c>
      <c r="Z75" s="63" t="s">
        <v>92</v>
      </c>
      <c r="AA75" s="63" t="s">
        <v>93</v>
      </c>
      <c r="AB75" s="63" t="s">
        <v>94</v>
      </c>
      <c r="AC75" s="63" t="s">
        <v>95</v>
      </c>
      <c r="AD75" s="63" t="s">
        <v>96</v>
      </c>
      <c r="AE75" s="63" t="s">
        <v>97</v>
      </c>
      <c r="AF75" s="63" t="s">
        <v>98</v>
      </c>
      <c r="AG75" s="63" t="s">
        <v>99</v>
      </c>
      <c r="AH75" s="63" t="s">
        <v>100</v>
      </c>
      <c r="AI75" s="63" t="s">
        <v>101</v>
      </c>
      <c r="AJ75" s="63" t="s">
        <v>102</v>
      </c>
      <c r="AK75" s="63" t="s">
        <v>103</v>
      </c>
      <c r="AL75" s="63" t="s">
        <v>104</v>
      </c>
      <c r="AM75" s="63" t="s">
        <v>105</v>
      </c>
      <c r="AN75" s="63" t="s">
        <v>106</v>
      </c>
      <c r="AO75" s="63" t="s">
        <v>107</v>
      </c>
      <c r="AP75" s="65" t="s">
        <v>108</v>
      </c>
    </row>
    <row r="76" spans="2:42" x14ac:dyDescent="0.25">
      <c r="B76" s="84">
        <f>B62</f>
        <v>2006</v>
      </c>
      <c r="C76" s="86">
        <f>SUM($C27:C27)</f>
        <v>2</v>
      </c>
      <c r="D76" s="87">
        <f>SUM($C27:D27)</f>
        <v>4</v>
      </c>
      <c r="E76" s="87">
        <f>SUM($C27:E27)</f>
        <v>7</v>
      </c>
      <c r="F76" s="87">
        <f>SUM($C27:F27)</f>
        <v>11</v>
      </c>
      <c r="G76" s="87">
        <f>SUM($C27:G27)</f>
        <v>18</v>
      </c>
      <c r="H76" s="87">
        <f>SUM($C27:H27)</f>
        <v>23</v>
      </c>
      <c r="I76" s="87">
        <f>SUM($C27:I27)</f>
        <v>32</v>
      </c>
      <c r="J76" s="87">
        <f>SUM($C27:J27)</f>
        <v>46</v>
      </c>
      <c r="K76" s="87">
        <f>SUM($C27:K27)</f>
        <v>63</v>
      </c>
      <c r="L76" s="87">
        <f>SUM($C27:L27)</f>
        <v>81</v>
      </c>
      <c r="M76" s="87">
        <f>SUM($C27:M27)</f>
        <v>106</v>
      </c>
      <c r="N76" s="87">
        <f>SUM($C27:N27)</f>
        <v>127</v>
      </c>
      <c r="O76" s="87">
        <f>SUM($C27:O27)</f>
        <v>149</v>
      </c>
      <c r="P76" s="87">
        <f>SUM($C27:P27)</f>
        <v>158</v>
      </c>
      <c r="Q76" s="87">
        <f>SUM($C27:Q27)</f>
        <v>171</v>
      </c>
      <c r="R76" s="87">
        <f>SUM($C27:R27)</f>
        <v>178</v>
      </c>
      <c r="S76" s="87">
        <f>SUM($C27:S27)</f>
        <v>188</v>
      </c>
      <c r="T76" s="87">
        <f>SUM($C27:T27)</f>
        <v>198</v>
      </c>
      <c r="U76" s="87">
        <f>SUM($C27:U27)</f>
        <v>211</v>
      </c>
      <c r="V76" s="87">
        <f>SUM($C27:V27)</f>
        <v>216</v>
      </c>
      <c r="W76" s="87">
        <f>SUM($C27:W27)</f>
        <v>220</v>
      </c>
      <c r="X76" s="87">
        <f>SUM($C27:X27)</f>
        <v>227</v>
      </c>
      <c r="Y76" s="87">
        <f>SUM($C27:Y27)</f>
        <v>232</v>
      </c>
      <c r="Z76" s="87">
        <f>SUM($C27:Z27)</f>
        <v>240</v>
      </c>
      <c r="AA76" s="87">
        <f>SUM($C27:AA27)</f>
        <v>242</v>
      </c>
      <c r="AB76" s="87">
        <f>SUM($C27:AB27)</f>
        <v>242</v>
      </c>
      <c r="AC76" s="87">
        <f>SUM($C27:AC27)</f>
        <v>243</v>
      </c>
      <c r="AD76" s="87">
        <f>SUM($C27:AD27)</f>
        <v>243</v>
      </c>
      <c r="AE76" s="87">
        <f>SUM($C27:AE27)</f>
        <v>246</v>
      </c>
      <c r="AF76" s="87">
        <f>SUM($C27:AF27)</f>
        <v>248</v>
      </c>
      <c r="AG76" s="87">
        <f>SUM($C27:AG27)</f>
        <v>250</v>
      </c>
      <c r="AH76" s="87">
        <f>SUM($C27:AH27)</f>
        <v>250</v>
      </c>
      <c r="AI76" s="87">
        <f>SUM($C27:AI27)</f>
        <v>251</v>
      </c>
      <c r="AJ76" s="87">
        <f>SUM($C27:AJ27)</f>
        <v>255</v>
      </c>
      <c r="AK76" s="87">
        <f>SUM($C27:AK27)</f>
        <v>256</v>
      </c>
      <c r="AL76" s="87">
        <f>SUM($C27:AL27)</f>
        <v>256</v>
      </c>
      <c r="AM76" s="87">
        <f>SUM($C27:AM27)</f>
        <v>259</v>
      </c>
      <c r="AN76" s="87">
        <f>SUM($C27:AN27)</f>
        <v>260</v>
      </c>
      <c r="AO76" s="87">
        <f>SUM($C27:AO27)</f>
        <v>261</v>
      </c>
      <c r="AP76" s="88">
        <f>SUM($C27:AP27)</f>
        <v>262</v>
      </c>
    </row>
    <row r="77" spans="2:42" x14ac:dyDescent="0.25">
      <c r="B77" s="68">
        <f>B76+1</f>
        <v>2007</v>
      </c>
      <c r="C77" s="86">
        <f>SUM($C28:C28)</f>
        <v>1</v>
      </c>
      <c r="D77" s="87">
        <f>SUM($C28:D28)</f>
        <v>2</v>
      </c>
      <c r="E77" s="87">
        <f>SUM($C28:E28)</f>
        <v>3</v>
      </c>
      <c r="F77" s="87">
        <f>SUM($C28:F28)</f>
        <v>6</v>
      </c>
      <c r="G77" s="87">
        <f>SUM($C28:G28)</f>
        <v>13</v>
      </c>
      <c r="H77" s="87">
        <f>SUM($C28:H28)</f>
        <v>26</v>
      </c>
      <c r="I77" s="87">
        <f>SUM($C28:I28)</f>
        <v>38</v>
      </c>
      <c r="J77" s="87">
        <f>SUM($C28:J28)</f>
        <v>66</v>
      </c>
      <c r="K77" s="87">
        <f>SUM($C28:K28)</f>
        <v>90</v>
      </c>
      <c r="L77" s="87">
        <f>SUM($C28:L28)</f>
        <v>106</v>
      </c>
      <c r="M77" s="87">
        <f>SUM($C28:M28)</f>
        <v>129</v>
      </c>
      <c r="N77" s="87">
        <f>SUM($C28:N28)</f>
        <v>144</v>
      </c>
      <c r="O77" s="87">
        <f>SUM($C28:O28)</f>
        <v>159</v>
      </c>
      <c r="P77" s="87">
        <f>SUM($C28:P28)</f>
        <v>176</v>
      </c>
      <c r="Q77" s="87">
        <f>SUM($C28:Q28)</f>
        <v>198</v>
      </c>
      <c r="R77" s="87">
        <f>SUM($C28:R28)</f>
        <v>214</v>
      </c>
      <c r="S77" s="87">
        <f>SUM($C28:S28)</f>
        <v>226</v>
      </c>
      <c r="T77" s="87">
        <f>SUM($C28:T28)</f>
        <v>236</v>
      </c>
      <c r="U77" s="87">
        <f>SUM($C28:U28)</f>
        <v>246</v>
      </c>
      <c r="V77" s="87">
        <f>SUM($C28:V28)</f>
        <v>253</v>
      </c>
      <c r="W77" s="87">
        <f>SUM($C28:W28)</f>
        <v>259</v>
      </c>
      <c r="X77" s="87">
        <f>SUM($C28:X28)</f>
        <v>262</v>
      </c>
      <c r="Y77" s="87">
        <f>SUM($C28:Y28)</f>
        <v>266</v>
      </c>
      <c r="Z77" s="87">
        <f>SUM($C28:Z28)</f>
        <v>276</v>
      </c>
      <c r="AA77" s="87">
        <f>SUM($C28:AA28)</f>
        <v>281</v>
      </c>
      <c r="AB77" s="87">
        <f>SUM($C28:AB28)</f>
        <v>284</v>
      </c>
      <c r="AC77" s="87">
        <f>SUM($C28:AC28)</f>
        <v>284</v>
      </c>
      <c r="AD77" s="87">
        <f>SUM($C28:AD28)</f>
        <v>286</v>
      </c>
      <c r="AE77" s="87">
        <f>SUM($C28:AE28)</f>
        <v>286</v>
      </c>
      <c r="AF77" s="87">
        <f>SUM($C28:AF28)</f>
        <v>288</v>
      </c>
      <c r="AG77" s="87">
        <f>SUM($C28:AG28)</f>
        <v>289</v>
      </c>
      <c r="AH77" s="87">
        <f>SUM($C28:AH28)</f>
        <v>292</v>
      </c>
      <c r="AI77" s="87">
        <f>SUM($C28:AI28)</f>
        <v>293</v>
      </c>
      <c r="AJ77" s="87">
        <f>SUM($C28:AJ28)</f>
        <v>294</v>
      </c>
      <c r="AK77" s="87">
        <f>SUM($C28:AK28)</f>
        <v>295</v>
      </c>
      <c r="AL77" s="87">
        <f>SUM($C28:AL28)</f>
        <v>296</v>
      </c>
      <c r="AM77" s="89"/>
      <c r="AN77" s="89"/>
      <c r="AO77" s="89"/>
      <c r="AP77" s="90"/>
    </row>
    <row r="78" spans="2:42" x14ac:dyDescent="0.25">
      <c r="B78" s="68">
        <f t="shared" ref="B78:B85" si="7">B77+1</f>
        <v>2008</v>
      </c>
      <c r="C78" s="86">
        <f>SUM($C29:C29)</f>
        <v>1</v>
      </c>
      <c r="D78" s="87">
        <f>SUM($C29:D29)</f>
        <v>3</v>
      </c>
      <c r="E78" s="87">
        <f>SUM($C29:E29)</f>
        <v>7</v>
      </c>
      <c r="F78" s="87">
        <f>SUM($C29:F29)</f>
        <v>15</v>
      </c>
      <c r="G78" s="87">
        <f>SUM($C29:G29)</f>
        <v>31</v>
      </c>
      <c r="H78" s="87">
        <f>SUM($C29:H29)</f>
        <v>52</v>
      </c>
      <c r="I78" s="87">
        <f>SUM($C29:I29)</f>
        <v>72</v>
      </c>
      <c r="J78" s="87">
        <f>SUM($C29:J29)</f>
        <v>88</v>
      </c>
      <c r="K78" s="87">
        <f>SUM($C29:K29)</f>
        <v>103</v>
      </c>
      <c r="L78" s="87">
        <f>SUM($C29:L29)</f>
        <v>126</v>
      </c>
      <c r="M78" s="87">
        <f>SUM($C29:M29)</f>
        <v>148</v>
      </c>
      <c r="N78" s="87">
        <f>SUM($C29:N29)</f>
        <v>172</v>
      </c>
      <c r="O78" s="87">
        <f>SUM($C29:O29)</f>
        <v>193</v>
      </c>
      <c r="P78" s="87">
        <f>SUM($C29:P29)</f>
        <v>203</v>
      </c>
      <c r="Q78" s="87">
        <f>SUM($C29:Q29)</f>
        <v>219</v>
      </c>
      <c r="R78" s="87">
        <f>SUM($C29:R29)</f>
        <v>243</v>
      </c>
      <c r="S78" s="87">
        <f>SUM($C29:S29)</f>
        <v>259</v>
      </c>
      <c r="T78" s="87">
        <f>SUM($C29:T29)</f>
        <v>272</v>
      </c>
      <c r="U78" s="87">
        <f>SUM($C29:U29)</f>
        <v>278</v>
      </c>
      <c r="V78" s="87">
        <f>SUM($C29:V29)</f>
        <v>285</v>
      </c>
      <c r="W78" s="87">
        <f>SUM($C29:W29)</f>
        <v>296</v>
      </c>
      <c r="X78" s="87">
        <f>SUM($C29:X29)</f>
        <v>303</v>
      </c>
      <c r="Y78" s="87">
        <f>SUM($C29:Y29)</f>
        <v>303</v>
      </c>
      <c r="Z78" s="87">
        <f>SUM($C29:Z29)</f>
        <v>307</v>
      </c>
      <c r="AA78" s="87">
        <f>SUM($C29:AA29)</f>
        <v>315</v>
      </c>
      <c r="AB78" s="87">
        <f>SUM($C29:AB29)</f>
        <v>317</v>
      </c>
      <c r="AC78" s="87">
        <f>SUM($C29:AC29)</f>
        <v>320</v>
      </c>
      <c r="AD78" s="87">
        <f>SUM($C29:AD29)</f>
        <v>329</v>
      </c>
      <c r="AE78" s="87">
        <f>SUM($C29:AE29)</f>
        <v>330</v>
      </c>
      <c r="AF78" s="87">
        <f>SUM($C29:AF29)</f>
        <v>332</v>
      </c>
      <c r="AG78" s="87">
        <f>SUM($C29:AG29)</f>
        <v>335</v>
      </c>
      <c r="AH78" s="87">
        <f>SUM($C29:AH29)</f>
        <v>336</v>
      </c>
      <c r="AI78" s="89"/>
      <c r="AJ78" s="89"/>
      <c r="AK78" s="89"/>
      <c r="AL78" s="89"/>
      <c r="AM78" s="89"/>
      <c r="AN78" s="89"/>
      <c r="AO78" s="89"/>
      <c r="AP78" s="90"/>
    </row>
    <row r="79" spans="2:42" x14ac:dyDescent="0.25">
      <c r="B79" s="68">
        <f t="shared" si="7"/>
        <v>2009</v>
      </c>
      <c r="C79" s="86">
        <f>SUM($C30:C30)</f>
        <v>1</v>
      </c>
      <c r="D79" s="87">
        <f>SUM($C30:D30)</f>
        <v>2</v>
      </c>
      <c r="E79" s="87">
        <f>SUM($C30:E30)</f>
        <v>3</v>
      </c>
      <c r="F79" s="87">
        <f>SUM($C30:F30)</f>
        <v>7</v>
      </c>
      <c r="G79" s="87">
        <f>SUM($C30:G30)</f>
        <v>17</v>
      </c>
      <c r="H79" s="87">
        <f>SUM($C30:H30)</f>
        <v>31</v>
      </c>
      <c r="I79" s="87">
        <f>SUM($C30:I30)</f>
        <v>39</v>
      </c>
      <c r="J79" s="87">
        <f>SUM($C30:J30)</f>
        <v>54</v>
      </c>
      <c r="K79" s="87">
        <f>SUM($C30:K30)</f>
        <v>76</v>
      </c>
      <c r="L79" s="87">
        <f>SUM($C30:L30)</f>
        <v>85</v>
      </c>
      <c r="M79" s="87">
        <f>SUM($C30:M30)</f>
        <v>101</v>
      </c>
      <c r="N79" s="87">
        <f>SUM($C30:N30)</f>
        <v>126</v>
      </c>
      <c r="O79" s="87">
        <f>SUM($C30:O30)</f>
        <v>150</v>
      </c>
      <c r="P79" s="87">
        <f>SUM($C30:P30)</f>
        <v>172</v>
      </c>
      <c r="Q79" s="87">
        <f>SUM($C30:Q30)</f>
        <v>185</v>
      </c>
      <c r="R79" s="87">
        <f>SUM($C30:R30)</f>
        <v>211</v>
      </c>
      <c r="S79" s="87">
        <f>SUM($C30:S30)</f>
        <v>229</v>
      </c>
      <c r="T79" s="87">
        <f>SUM($C30:T30)</f>
        <v>235</v>
      </c>
      <c r="U79" s="87">
        <f>SUM($C30:U30)</f>
        <v>247</v>
      </c>
      <c r="V79" s="87">
        <f>SUM($C30:V30)</f>
        <v>259</v>
      </c>
      <c r="W79" s="87">
        <f>SUM($C30:W30)</f>
        <v>269</v>
      </c>
      <c r="X79" s="87">
        <f>SUM($C30:X30)</f>
        <v>277</v>
      </c>
      <c r="Y79" s="87">
        <f>SUM($C30:Y30)</f>
        <v>282</v>
      </c>
      <c r="Z79" s="87">
        <f>SUM($C30:Z30)</f>
        <v>291</v>
      </c>
      <c r="AA79" s="87">
        <f>SUM($C30:AA30)</f>
        <v>296</v>
      </c>
      <c r="AB79" s="87">
        <f>SUM($C30:AB30)</f>
        <v>301</v>
      </c>
      <c r="AC79" s="87">
        <f>SUM($C30:AC30)</f>
        <v>305</v>
      </c>
      <c r="AD79" s="87">
        <f>SUM($C30:AD30)</f>
        <v>311</v>
      </c>
      <c r="AE79" s="89"/>
      <c r="AF79" s="89"/>
      <c r="AG79" s="89"/>
      <c r="AH79" s="89"/>
      <c r="AI79" s="89"/>
      <c r="AJ79" s="89"/>
      <c r="AK79" s="89"/>
      <c r="AL79" s="89"/>
      <c r="AM79" s="89"/>
      <c r="AN79" s="89"/>
      <c r="AO79" s="89"/>
      <c r="AP79" s="90"/>
    </row>
    <row r="80" spans="2:42" x14ac:dyDescent="0.25">
      <c r="B80" s="68">
        <f t="shared" si="7"/>
        <v>2010</v>
      </c>
      <c r="C80" s="86">
        <f>SUM($C31:C31)</f>
        <v>1</v>
      </c>
      <c r="D80" s="87">
        <f>SUM($C31:D31)</f>
        <v>3</v>
      </c>
      <c r="E80" s="87">
        <f>SUM($C31:E31)</f>
        <v>10</v>
      </c>
      <c r="F80" s="87">
        <f>SUM($C31:F31)</f>
        <v>15</v>
      </c>
      <c r="G80" s="87">
        <f>SUM($C31:G31)</f>
        <v>22</v>
      </c>
      <c r="H80" s="87">
        <f>SUM($C31:H31)</f>
        <v>36</v>
      </c>
      <c r="I80" s="87">
        <f>SUM($C31:I31)</f>
        <v>49</v>
      </c>
      <c r="J80" s="87">
        <f>SUM($C31:J31)</f>
        <v>71</v>
      </c>
      <c r="K80" s="87">
        <f>SUM($C31:K31)</f>
        <v>88</v>
      </c>
      <c r="L80" s="87">
        <f>SUM($C31:L31)</f>
        <v>112</v>
      </c>
      <c r="M80" s="87">
        <f>SUM($C31:M31)</f>
        <v>136</v>
      </c>
      <c r="N80" s="87">
        <f>SUM($C31:N31)</f>
        <v>167</v>
      </c>
      <c r="O80" s="87">
        <f>SUM($C31:O31)</f>
        <v>196</v>
      </c>
      <c r="P80" s="87">
        <f>SUM($C31:P31)</f>
        <v>220</v>
      </c>
      <c r="Q80" s="87">
        <f>SUM($C31:Q31)</f>
        <v>234</v>
      </c>
      <c r="R80" s="87">
        <f>SUM($C31:R31)</f>
        <v>261</v>
      </c>
      <c r="S80" s="87">
        <f>SUM($C31:S31)</f>
        <v>279</v>
      </c>
      <c r="T80" s="87">
        <f>SUM($C31:T31)</f>
        <v>302</v>
      </c>
      <c r="U80" s="87">
        <f>SUM($C31:U31)</f>
        <v>317</v>
      </c>
      <c r="V80" s="87">
        <f>SUM($C31:V31)</f>
        <v>331</v>
      </c>
      <c r="W80" s="87">
        <f>SUM($C31:W31)</f>
        <v>350</v>
      </c>
      <c r="X80" s="87">
        <f>SUM($C31:X31)</f>
        <v>363</v>
      </c>
      <c r="Y80" s="87">
        <f>SUM($C31:Y31)</f>
        <v>368</v>
      </c>
      <c r="Z80" s="87">
        <f>SUM($C31:Z31)</f>
        <v>371</v>
      </c>
      <c r="AA80" s="89"/>
      <c r="AB80" s="89"/>
      <c r="AC80" s="89"/>
      <c r="AD80" s="89"/>
      <c r="AE80" s="89"/>
      <c r="AF80" s="89"/>
      <c r="AG80" s="89"/>
      <c r="AH80" s="89"/>
      <c r="AI80" s="89"/>
      <c r="AJ80" s="89"/>
      <c r="AK80" s="89"/>
      <c r="AL80" s="89"/>
      <c r="AM80" s="89"/>
      <c r="AN80" s="89"/>
      <c r="AO80" s="89"/>
      <c r="AP80" s="90"/>
    </row>
    <row r="81" spans="2:42" x14ac:dyDescent="0.25">
      <c r="B81" s="68">
        <f t="shared" si="7"/>
        <v>2011</v>
      </c>
      <c r="C81" s="86">
        <f>SUM($C32:C32)</f>
        <v>1</v>
      </c>
      <c r="D81" s="87">
        <f>SUM($C32:D32)</f>
        <v>1</v>
      </c>
      <c r="E81" s="87">
        <f>SUM($C32:E32)</f>
        <v>4</v>
      </c>
      <c r="F81" s="87">
        <f>SUM($C32:F32)</f>
        <v>17</v>
      </c>
      <c r="G81" s="87">
        <f>SUM($C32:G32)</f>
        <v>25</v>
      </c>
      <c r="H81" s="87">
        <f>SUM($C32:H32)</f>
        <v>40</v>
      </c>
      <c r="I81" s="87">
        <f>SUM($C32:I32)</f>
        <v>56</v>
      </c>
      <c r="J81" s="87">
        <f>SUM($C32:J32)</f>
        <v>72</v>
      </c>
      <c r="K81" s="87">
        <f>SUM($C32:K32)</f>
        <v>91</v>
      </c>
      <c r="L81" s="87">
        <f>SUM($C32:L32)</f>
        <v>113</v>
      </c>
      <c r="M81" s="87">
        <f>SUM($C32:M32)</f>
        <v>144</v>
      </c>
      <c r="N81" s="87">
        <f>SUM($C32:N32)</f>
        <v>167</v>
      </c>
      <c r="O81" s="87">
        <f>SUM($C32:O32)</f>
        <v>194</v>
      </c>
      <c r="P81" s="87">
        <f>SUM($C32:P32)</f>
        <v>231</v>
      </c>
      <c r="Q81" s="87">
        <f>SUM($C32:Q32)</f>
        <v>273</v>
      </c>
      <c r="R81" s="87">
        <f>SUM($C32:R32)</f>
        <v>297</v>
      </c>
      <c r="S81" s="87">
        <f>SUM($C32:S32)</f>
        <v>321</v>
      </c>
      <c r="T81" s="87">
        <f>SUM($C32:T32)</f>
        <v>345</v>
      </c>
      <c r="U81" s="87">
        <f>SUM($C32:U32)</f>
        <v>370</v>
      </c>
      <c r="V81" s="87">
        <f>SUM($C32:V32)</f>
        <v>386</v>
      </c>
      <c r="W81" s="89"/>
      <c r="X81" s="89"/>
      <c r="Y81" s="89"/>
      <c r="Z81" s="89"/>
      <c r="AA81" s="89"/>
      <c r="AB81" s="89"/>
      <c r="AC81" s="89"/>
      <c r="AD81" s="89"/>
      <c r="AE81" s="89"/>
      <c r="AF81" s="89"/>
      <c r="AG81" s="89"/>
      <c r="AH81" s="89"/>
      <c r="AI81" s="89"/>
      <c r="AJ81" s="89"/>
      <c r="AK81" s="89"/>
      <c r="AL81" s="89"/>
      <c r="AM81" s="89"/>
      <c r="AN81" s="89"/>
      <c r="AO81" s="89"/>
      <c r="AP81" s="90"/>
    </row>
    <row r="82" spans="2:42" x14ac:dyDescent="0.25">
      <c r="B82" s="68">
        <f t="shared" si="7"/>
        <v>2012</v>
      </c>
      <c r="C82" s="86">
        <f>SUM($C33:C33)</f>
        <v>2</v>
      </c>
      <c r="D82" s="87">
        <f>SUM($C33:D33)</f>
        <v>3</v>
      </c>
      <c r="E82" s="87">
        <f>SUM($C33:E33)</f>
        <v>7</v>
      </c>
      <c r="F82" s="87">
        <f>SUM($C33:F33)</f>
        <v>12</v>
      </c>
      <c r="G82" s="87">
        <f>SUM($C33:G33)</f>
        <v>24</v>
      </c>
      <c r="H82" s="87">
        <f>SUM($C33:H33)</f>
        <v>34</v>
      </c>
      <c r="I82" s="87">
        <f>SUM($C33:I33)</f>
        <v>55</v>
      </c>
      <c r="J82" s="87">
        <f>SUM($C33:J33)</f>
        <v>80</v>
      </c>
      <c r="K82" s="87">
        <f>SUM($C33:K33)</f>
        <v>110</v>
      </c>
      <c r="L82" s="87">
        <f>SUM($C33:L33)</f>
        <v>135</v>
      </c>
      <c r="M82" s="87">
        <f>SUM($C33:M33)</f>
        <v>168</v>
      </c>
      <c r="N82" s="87">
        <f>SUM($C33:N33)</f>
        <v>201</v>
      </c>
      <c r="O82" s="87">
        <f>SUM($C33:O33)</f>
        <v>235</v>
      </c>
      <c r="P82" s="87">
        <f>SUM($C33:P33)</f>
        <v>263</v>
      </c>
      <c r="Q82" s="87">
        <f>SUM($C33:Q33)</f>
        <v>276</v>
      </c>
      <c r="R82" s="87">
        <f>SUM($C33:R33)</f>
        <v>293</v>
      </c>
      <c r="S82" s="89"/>
      <c r="T82" s="89"/>
      <c r="U82" s="89"/>
      <c r="V82" s="89"/>
      <c r="W82" s="89"/>
      <c r="X82" s="89"/>
      <c r="Y82" s="89"/>
      <c r="Z82" s="89"/>
      <c r="AA82" s="89"/>
      <c r="AB82" s="89"/>
      <c r="AC82" s="89"/>
      <c r="AD82" s="89"/>
      <c r="AE82" s="89"/>
      <c r="AF82" s="89"/>
      <c r="AG82" s="89"/>
      <c r="AH82" s="89"/>
      <c r="AI82" s="89"/>
      <c r="AJ82" s="89"/>
      <c r="AK82" s="89"/>
      <c r="AL82" s="89"/>
      <c r="AM82" s="89"/>
      <c r="AN82" s="89"/>
      <c r="AO82" s="89"/>
      <c r="AP82" s="90"/>
    </row>
    <row r="83" spans="2:42" x14ac:dyDescent="0.25">
      <c r="B83" s="68">
        <f t="shared" si="7"/>
        <v>2013</v>
      </c>
      <c r="C83" s="86">
        <f>SUM($C34:C34)</f>
        <v>2</v>
      </c>
      <c r="D83" s="87">
        <f>SUM($C34:D34)</f>
        <v>2</v>
      </c>
      <c r="E83" s="87">
        <f>SUM($C34:E34)</f>
        <v>3</v>
      </c>
      <c r="F83" s="87">
        <f>SUM($C34:F34)</f>
        <v>13</v>
      </c>
      <c r="G83" s="87">
        <f>SUM($C34:G34)</f>
        <v>29</v>
      </c>
      <c r="H83" s="87">
        <f>SUM($C34:H34)</f>
        <v>44</v>
      </c>
      <c r="I83" s="87">
        <f>SUM($C34:I34)</f>
        <v>59</v>
      </c>
      <c r="J83" s="87">
        <f>SUM($C34:J34)</f>
        <v>92</v>
      </c>
      <c r="K83" s="87">
        <f>SUM($C34:K34)</f>
        <v>118</v>
      </c>
      <c r="L83" s="87">
        <f>SUM($C34:L34)</f>
        <v>143</v>
      </c>
      <c r="M83" s="87">
        <f>SUM($C34:M34)</f>
        <v>154</v>
      </c>
      <c r="N83" s="87">
        <f>SUM($C34:N34)</f>
        <v>164</v>
      </c>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90"/>
    </row>
    <row r="84" spans="2:42" x14ac:dyDescent="0.25">
      <c r="B84" s="68">
        <f t="shared" si="7"/>
        <v>2014</v>
      </c>
      <c r="C84" s="86">
        <f>SUM($C35:C35)</f>
        <v>0</v>
      </c>
      <c r="D84" s="87">
        <f>SUM($C35:D35)</f>
        <v>4</v>
      </c>
      <c r="E84" s="87">
        <f>SUM($C35:E35)</f>
        <v>16</v>
      </c>
      <c r="F84" s="87">
        <f>SUM($C35:F35)</f>
        <v>23</v>
      </c>
      <c r="G84" s="87">
        <f>SUM($C35:G35)</f>
        <v>40</v>
      </c>
      <c r="H84" s="87">
        <f>SUM($C35:H35)</f>
        <v>51</v>
      </c>
      <c r="I84" s="87">
        <f>SUM($C35:I35)</f>
        <v>65</v>
      </c>
      <c r="J84" s="87">
        <f>SUM($C35:J35)</f>
        <v>87</v>
      </c>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90"/>
    </row>
    <row r="85" spans="2:42" x14ac:dyDescent="0.25">
      <c r="B85" s="69">
        <f t="shared" si="7"/>
        <v>2015</v>
      </c>
      <c r="C85" s="91">
        <f>SUM($C36:C36)</f>
        <v>2</v>
      </c>
      <c r="D85" s="92">
        <f>SUM($C36:D36)</f>
        <v>6</v>
      </c>
      <c r="E85" s="92">
        <f>SUM($C36:E36)</f>
        <v>6</v>
      </c>
      <c r="F85" s="92">
        <f>SUM($C36:F36)</f>
        <v>13</v>
      </c>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4"/>
    </row>
    <row r="86" spans="2:42" x14ac:dyDescent="0.25"/>
    <row r="87" spans="2:42" x14ac:dyDescent="0.25"/>
    <row r="88" spans="2:42" x14ac:dyDescent="0.25">
      <c r="B88" s="73"/>
      <c r="C88" s="238" t="s">
        <v>173</v>
      </c>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40"/>
    </row>
    <row r="89" spans="2:42" x14ac:dyDescent="0.25">
      <c r="B89" s="74" t="s">
        <v>0</v>
      </c>
      <c r="C89" s="74" t="s">
        <v>69</v>
      </c>
      <c r="D89" s="63" t="s">
        <v>70</v>
      </c>
      <c r="E89" s="63" t="s">
        <v>71</v>
      </c>
      <c r="F89" s="63" t="s">
        <v>72</v>
      </c>
      <c r="G89" s="63" t="s">
        <v>73</v>
      </c>
      <c r="H89" s="63" t="s">
        <v>74</v>
      </c>
      <c r="I89" s="63" t="s">
        <v>75</v>
      </c>
      <c r="J89" s="63" t="s">
        <v>76</v>
      </c>
      <c r="K89" s="63" t="s">
        <v>77</v>
      </c>
      <c r="L89" s="63" t="s">
        <v>78</v>
      </c>
      <c r="M89" s="63" t="s">
        <v>79</v>
      </c>
      <c r="N89" s="63" t="s">
        <v>80</v>
      </c>
      <c r="O89" s="63" t="s">
        <v>81</v>
      </c>
      <c r="P89" s="63" t="s">
        <v>82</v>
      </c>
      <c r="Q89" s="63" t="s">
        <v>83</v>
      </c>
      <c r="R89" s="63" t="s">
        <v>84</v>
      </c>
      <c r="S89" s="63" t="s">
        <v>85</v>
      </c>
      <c r="T89" s="63" t="s">
        <v>86</v>
      </c>
      <c r="U89" s="63" t="s">
        <v>87</v>
      </c>
      <c r="V89" s="63" t="s">
        <v>88</v>
      </c>
      <c r="W89" s="63" t="s">
        <v>89</v>
      </c>
      <c r="X89" s="63" t="s">
        <v>90</v>
      </c>
      <c r="Y89" s="63" t="s">
        <v>91</v>
      </c>
      <c r="Z89" s="63" t="s">
        <v>92</v>
      </c>
      <c r="AA89" s="63" t="s">
        <v>93</v>
      </c>
      <c r="AB89" s="63" t="s">
        <v>94</v>
      </c>
      <c r="AC89" s="63" t="s">
        <v>95</v>
      </c>
      <c r="AD89" s="63" t="s">
        <v>96</v>
      </c>
      <c r="AE89" s="63" t="s">
        <v>97</v>
      </c>
      <c r="AF89" s="63" t="s">
        <v>98</v>
      </c>
      <c r="AG89" s="63" t="s">
        <v>99</v>
      </c>
      <c r="AH89" s="63" t="s">
        <v>100</v>
      </c>
      <c r="AI89" s="63" t="s">
        <v>101</v>
      </c>
      <c r="AJ89" s="63" t="s">
        <v>102</v>
      </c>
      <c r="AK89" s="63" t="s">
        <v>103</v>
      </c>
      <c r="AL89" s="63" t="s">
        <v>104</v>
      </c>
      <c r="AM89" s="63" t="s">
        <v>105</v>
      </c>
      <c r="AN89" s="63" t="s">
        <v>106</v>
      </c>
      <c r="AO89" s="63" t="s">
        <v>107</v>
      </c>
      <c r="AP89" s="65" t="s">
        <v>108</v>
      </c>
    </row>
    <row r="90" spans="2:42" x14ac:dyDescent="0.25">
      <c r="B90" s="84">
        <f>B76</f>
        <v>2006</v>
      </c>
      <c r="C90" s="97">
        <f>C62/(C62+C76)</f>
        <v>0.7142857142857143</v>
      </c>
      <c r="D90" s="98">
        <f t="shared" ref="D90:AP90" si="8">D62/(D62+D76)</f>
        <v>0.73333333333333328</v>
      </c>
      <c r="E90" s="98">
        <f t="shared" si="8"/>
        <v>0.77419354838709675</v>
      </c>
      <c r="F90" s="98">
        <f t="shared" si="8"/>
        <v>0.78431372549019607</v>
      </c>
      <c r="G90" s="98">
        <f t="shared" si="8"/>
        <v>0.75342465753424659</v>
      </c>
      <c r="H90" s="98">
        <f t="shared" si="8"/>
        <v>0.75789473684210529</v>
      </c>
      <c r="I90" s="98">
        <f t="shared" si="8"/>
        <v>0.73333333333333328</v>
      </c>
      <c r="J90" s="98">
        <f t="shared" si="8"/>
        <v>0.71779141104294475</v>
      </c>
      <c r="K90" s="98">
        <f t="shared" si="8"/>
        <v>0.66489361702127658</v>
      </c>
      <c r="L90" s="98">
        <f t="shared" si="8"/>
        <v>0.62325581395348839</v>
      </c>
      <c r="M90" s="98">
        <f t="shared" si="8"/>
        <v>0.56557377049180324</v>
      </c>
      <c r="N90" s="98">
        <f t="shared" si="8"/>
        <v>0.53818181818181821</v>
      </c>
      <c r="O90" s="98">
        <f t="shared" si="8"/>
        <v>0.5082508250825083</v>
      </c>
      <c r="P90" s="98">
        <f t="shared" si="8"/>
        <v>0.49681528662420382</v>
      </c>
      <c r="Q90" s="98">
        <f t="shared" si="8"/>
        <v>0.4880239520958084</v>
      </c>
      <c r="R90" s="98">
        <f t="shared" si="8"/>
        <v>0.47953216374269003</v>
      </c>
      <c r="S90" s="98">
        <f t="shared" si="8"/>
        <v>0.46742209631728043</v>
      </c>
      <c r="T90" s="98">
        <f t="shared" si="8"/>
        <v>0.45454545454545453</v>
      </c>
      <c r="U90" s="98">
        <f t="shared" si="8"/>
        <v>0.4417989417989418</v>
      </c>
      <c r="V90" s="98">
        <f t="shared" si="8"/>
        <v>0.43603133159268931</v>
      </c>
      <c r="W90" s="98">
        <f t="shared" si="8"/>
        <v>0.4315245478036176</v>
      </c>
      <c r="X90" s="98">
        <f t="shared" si="8"/>
        <v>0.42531645569620252</v>
      </c>
      <c r="Y90" s="98">
        <f t="shared" si="8"/>
        <v>0.42144638403990026</v>
      </c>
      <c r="Z90" s="98">
        <f t="shared" si="8"/>
        <v>0.41463414634146339</v>
      </c>
      <c r="AA90" s="98">
        <f t="shared" si="8"/>
        <v>0.41404358353510895</v>
      </c>
      <c r="AB90" s="98">
        <f t="shared" si="8"/>
        <v>0.41404358353510895</v>
      </c>
      <c r="AC90" s="98">
        <f t="shared" si="8"/>
        <v>0.41304347826086957</v>
      </c>
      <c r="AD90" s="98">
        <f t="shared" si="8"/>
        <v>0.41304347826086957</v>
      </c>
      <c r="AE90" s="98">
        <f t="shared" si="8"/>
        <v>0.41148325358851673</v>
      </c>
      <c r="AF90" s="98">
        <f t="shared" si="8"/>
        <v>0.41092636579572445</v>
      </c>
      <c r="AG90" s="98">
        <f t="shared" si="8"/>
        <v>0.40898345153664301</v>
      </c>
      <c r="AH90" s="98">
        <f t="shared" si="8"/>
        <v>0.40898345153664301</v>
      </c>
      <c r="AI90" s="98">
        <f t="shared" si="8"/>
        <v>0.40801886792452829</v>
      </c>
      <c r="AJ90" s="98">
        <f t="shared" si="8"/>
        <v>0.40420560747663553</v>
      </c>
      <c r="AK90" s="98">
        <f t="shared" si="8"/>
        <v>0.40326340326340326</v>
      </c>
      <c r="AL90" s="98">
        <f t="shared" si="8"/>
        <v>0.40326340326340326</v>
      </c>
      <c r="AM90" s="98">
        <f t="shared" si="8"/>
        <v>0.40184757505773672</v>
      </c>
      <c r="AN90" s="98">
        <f t="shared" si="8"/>
        <v>0.4009216589861751</v>
      </c>
      <c r="AO90" s="98">
        <f t="shared" si="8"/>
        <v>0.4</v>
      </c>
      <c r="AP90" s="99">
        <f t="shared" si="8"/>
        <v>0.39908256880733944</v>
      </c>
    </row>
    <row r="91" spans="2:42" x14ac:dyDescent="0.25">
      <c r="B91" s="68">
        <f>B90+1</f>
        <v>2007</v>
      </c>
      <c r="C91" s="97">
        <f t="shared" ref="C91:AL99" si="9">C63/(C63+C77)</f>
        <v>0.8</v>
      </c>
      <c r="D91" s="98">
        <f t="shared" si="9"/>
        <v>0.91666666666666663</v>
      </c>
      <c r="E91" s="98">
        <f t="shared" si="9"/>
        <v>0.93617021276595747</v>
      </c>
      <c r="F91" s="98">
        <f t="shared" si="9"/>
        <v>0.92</v>
      </c>
      <c r="G91" s="98">
        <f t="shared" si="9"/>
        <v>0.88181818181818183</v>
      </c>
      <c r="H91" s="98">
        <f t="shared" si="9"/>
        <v>0.80882352941176472</v>
      </c>
      <c r="I91" s="98">
        <f t="shared" si="9"/>
        <v>0.76829268292682928</v>
      </c>
      <c r="J91" s="98">
        <f t="shared" si="9"/>
        <v>0.68269230769230771</v>
      </c>
      <c r="K91" s="98">
        <f t="shared" si="9"/>
        <v>0.64426877470355737</v>
      </c>
      <c r="L91" s="98">
        <f t="shared" si="9"/>
        <v>0.62007168458781359</v>
      </c>
      <c r="M91" s="98">
        <f t="shared" si="9"/>
        <v>0.58785942492012777</v>
      </c>
      <c r="N91" s="98">
        <f t="shared" si="9"/>
        <v>0.57771260997067453</v>
      </c>
      <c r="O91" s="98">
        <f t="shared" si="9"/>
        <v>0.55710306406685239</v>
      </c>
      <c r="P91" s="98">
        <f t="shared" si="9"/>
        <v>0.53562005277044855</v>
      </c>
      <c r="Q91" s="98">
        <f t="shared" si="9"/>
        <v>0.51351351351351349</v>
      </c>
      <c r="R91" s="98">
        <f t="shared" si="9"/>
        <v>0.49882903981264637</v>
      </c>
      <c r="S91" s="98">
        <f t="shared" si="9"/>
        <v>0.48752834467120182</v>
      </c>
      <c r="T91" s="98">
        <f t="shared" si="9"/>
        <v>0.47902869757174393</v>
      </c>
      <c r="U91" s="98">
        <f t="shared" si="9"/>
        <v>0.46982758620689657</v>
      </c>
      <c r="V91" s="98">
        <f t="shared" si="9"/>
        <v>0.46398305084745761</v>
      </c>
      <c r="W91" s="98">
        <f t="shared" si="9"/>
        <v>0.45815899581589958</v>
      </c>
      <c r="X91" s="98">
        <f t="shared" si="9"/>
        <v>0.45530145530145533</v>
      </c>
      <c r="Y91" s="98">
        <f t="shared" si="9"/>
        <v>0.45154639175257733</v>
      </c>
      <c r="Z91" s="98">
        <f t="shared" si="9"/>
        <v>0.44354838709677419</v>
      </c>
      <c r="AA91" s="98">
        <f t="shared" si="9"/>
        <v>0.43912175648702595</v>
      </c>
      <c r="AB91" s="98">
        <f t="shared" si="9"/>
        <v>0.43650793650793651</v>
      </c>
      <c r="AC91" s="98">
        <f t="shared" si="9"/>
        <v>0.43650793650793651</v>
      </c>
      <c r="AD91" s="98">
        <f t="shared" si="9"/>
        <v>0.43478260869565216</v>
      </c>
      <c r="AE91" s="98">
        <f t="shared" si="9"/>
        <v>0.43478260869565216</v>
      </c>
      <c r="AF91" s="98">
        <f t="shared" si="9"/>
        <v>0.43307086614173229</v>
      </c>
      <c r="AG91" s="98">
        <f t="shared" si="9"/>
        <v>0.43222003929273084</v>
      </c>
      <c r="AH91" s="98">
        <f t="shared" si="9"/>
        <v>0.4296875</v>
      </c>
      <c r="AI91" s="98">
        <f t="shared" si="9"/>
        <v>0.42884990253411304</v>
      </c>
      <c r="AJ91" s="98">
        <f t="shared" si="9"/>
        <v>0.42801556420233461</v>
      </c>
      <c r="AK91" s="98">
        <f t="shared" si="9"/>
        <v>0.42718446601941745</v>
      </c>
      <c r="AL91" s="98">
        <f t="shared" si="9"/>
        <v>0.4263565891472868</v>
      </c>
      <c r="AM91" s="100"/>
      <c r="AN91" s="100"/>
      <c r="AO91" s="100"/>
      <c r="AP91" s="101"/>
    </row>
    <row r="92" spans="2:42" x14ac:dyDescent="0.25">
      <c r="B92" s="68">
        <f t="shared" ref="B92:B99" si="10">B91+1</f>
        <v>2008</v>
      </c>
      <c r="C92" s="97">
        <f t="shared" si="9"/>
        <v>0.8571428571428571</v>
      </c>
      <c r="D92" s="98">
        <f t="shared" si="9"/>
        <v>0.88461538461538458</v>
      </c>
      <c r="E92" s="98">
        <f t="shared" si="9"/>
        <v>0.84090909090909094</v>
      </c>
      <c r="F92" s="98">
        <f t="shared" si="9"/>
        <v>0.80769230769230771</v>
      </c>
      <c r="G92" s="98">
        <f t="shared" si="9"/>
        <v>0.73043478260869565</v>
      </c>
      <c r="H92" s="98">
        <f t="shared" si="9"/>
        <v>0.65100671140939592</v>
      </c>
      <c r="I92" s="98">
        <f t="shared" si="9"/>
        <v>0.62694300518134716</v>
      </c>
      <c r="J92" s="98">
        <f t="shared" si="9"/>
        <v>0.60888888888888892</v>
      </c>
      <c r="K92" s="98">
        <f t="shared" si="9"/>
        <v>0.59922178988326846</v>
      </c>
      <c r="L92" s="98">
        <f t="shared" si="9"/>
        <v>0.55477031802120136</v>
      </c>
      <c r="M92" s="98">
        <f t="shared" si="9"/>
        <v>0.53015873015873016</v>
      </c>
      <c r="N92" s="98">
        <f t="shared" si="9"/>
        <v>0.50144927536231887</v>
      </c>
      <c r="O92" s="98">
        <f t="shared" si="9"/>
        <v>0.48533333333333334</v>
      </c>
      <c r="P92" s="98">
        <f t="shared" si="9"/>
        <v>0.4899497487437186</v>
      </c>
      <c r="Q92" s="98">
        <f t="shared" si="9"/>
        <v>0.472289156626506</v>
      </c>
      <c r="R92" s="98">
        <f t="shared" si="9"/>
        <v>0.44772727272727275</v>
      </c>
      <c r="S92" s="98">
        <f t="shared" si="9"/>
        <v>0.44060475161987039</v>
      </c>
      <c r="T92" s="98">
        <f t="shared" si="9"/>
        <v>0.42976939203354297</v>
      </c>
      <c r="U92" s="98">
        <f t="shared" si="9"/>
        <v>0.42443064182194618</v>
      </c>
      <c r="V92" s="98">
        <f t="shared" si="9"/>
        <v>0.41836734693877553</v>
      </c>
      <c r="W92" s="98">
        <f t="shared" si="9"/>
        <v>0.40918163672654689</v>
      </c>
      <c r="X92" s="98">
        <f t="shared" si="9"/>
        <v>0.40588235294117647</v>
      </c>
      <c r="Y92" s="98">
        <f t="shared" si="9"/>
        <v>0.40588235294117647</v>
      </c>
      <c r="Z92" s="98">
        <f t="shared" si="9"/>
        <v>0.40272373540856032</v>
      </c>
      <c r="AA92" s="98">
        <f t="shared" si="9"/>
        <v>0.39655172413793105</v>
      </c>
      <c r="AB92" s="98">
        <f t="shared" si="9"/>
        <v>0.39733840304182511</v>
      </c>
      <c r="AC92" s="98">
        <f t="shared" si="9"/>
        <v>0.39508506616257089</v>
      </c>
      <c r="AD92" s="98">
        <f t="shared" si="9"/>
        <v>0.39074074074074072</v>
      </c>
      <c r="AE92" s="98">
        <f t="shared" si="9"/>
        <v>0.39001848428835489</v>
      </c>
      <c r="AF92" s="98">
        <f t="shared" si="9"/>
        <v>0.38858195211786373</v>
      </c>
      <c r="AG92" s="98">
        <f t="shared" si="9"/>
        <v>0.38644688644688646</v>
      </c>
      <c r="AH92" s="98">
        <f t="shared" si="9"/>
        <v>0.3857404021937843</v>
      </c>
      <c r="AI92" s="100"/>
      <c r="AJ92" s="100"/>
      <c r="AK92" s="100"/>
      <c r="AL92" s="100"/>
      <c r="AM92" s="100"/>
      <c r="AN92" s="100"/>
      <c r="AO92" s="100"/>
      <c r="AP92" s="101"/>
    </row>
    <row r="93" spans="2:42" x14ac:dyDescent="0.25">
      <c r="B93" s="68">
        <f t="shared" si="10"/>
        <v>2009</v>
      </c>
      <c r="C93" s="97">
        <f t="shared" si="9"/>
        <v>0.94117647058823528</v>
      </c>
      <c r="D93" s="98">
        <f t="shared" si="9"/>
        <v>0.93939393939393945</v>
      </c>
      <c r="E93" s="98">
        <f t="shared" si="9"/>
        <v>0.94545454545454544</v>
      </c>
      <c r="F93" s="98">
        <f t="shared" si="9"/>
        <v>0.91249999999999998</v>
      </c>
      <c r="G93" s="98">
        <f t="shared" si="9"/>
        <v>0.84684684684684686</v>
      </c>
      <c r="H93" s="98">
        <f t="shared" si="9"/>
        <v>0.79194630872483218</v>
      </c>
      <c r="I93" s="98">
        <f t="shared" si="9"/>
        <v>0.77586206896551724</v>
      </c>
      <c r="J93" s="98">
        <f t="shared" si="9"/>
        <v>0.73529411764705888</v>
      </c>
      <c r="K93" s="98">
        <f t="shared" si="9"/>
        <v>0.67932489451476796</v>
      </c>
      <c r="L93" s="98">
        <f t="shared" si="9"/>
        <v>0.67307692307692313</v>
      </c>
      <c r="M93" s="98">
        <f t="shared" si="9"/>
        <v>0.64184397163120566</v>
      </c>
      <c r="N93" s="98">
        <f t="shared" si="9"/>
        <v>0.59872611464968151</v>
      </c>
      <c r="O93" s="98">
        <f t="shared" si="9"/>
        <v>0.56268221574344024</v>
      </c>
      <c r="P93" s="98">
        <f t="shared" si="9"/>
        <v>0.52876712328767128</v>
      </c>
      <c r="Q93" s="98">
        <f t="shared" si="9"/>
        <v>0.51443569553805779</v>
      </c>
      <c r="R93" s="98">
        <f t="shared" si="9"/>
        <v>0.48786407766990292</v>
      </c>
      <c r="S93" s="98">
        <f t="shared" si="9"/>
        <v>0.47113163972286376</v>
      </c>
      <c r="T93" s="98">
        <f t="shared" si="9"/>
        <v>0.46590909090909088</v>
      </c>
      <c r="U93" s="98">
        <f t="shared" si="9"/>
        <v>0.45474613686534215</v>
      </c>
      <c r="V93" s="98">
        <f t="shared" si="9"/>
        <v>0.44539614561027835</v>
      </c>
      <c r="W93" s="98">
        <f t="shared" si="9"/>
        <v>0.43841336116910229</v>
      </c>
      <c r="X93" s="98">
        <f t="shared" si="9"/>
        <v>0.43353783231083842</v>
      </c>
      <c r="Y93" s="98">
        <f t="shared" si="9"/>
        <v>0.43145161290322581</v>
      </c>
      <c r="Z93" s="98">
        <f t="shared" si="9"/>
        <v>0.42829076620825146</v>
      </c>
      <c r="AA93" s="98">
        <f t="shared" si="9"/>
        <v>0.42412451361867703</v>
      </c>
      <c r="AB93" s="98">
        <f t="shared" si="9"/>
        <v>0.42226487523992323</v>
      </c>
      <c r="AC93" s="98">
        <f t="shared" si="9"/>
        <v>0.42234848484848486</v>
      </c>
      <c r="AD93" s="98">
        <f t="shared" si="9"/>
        <v>0.41977611940298509</v>
      </c>
      <c r="AE93" s="100"/>
      <c r="AF93" s="100"/>
      <c r="AG93" s="100"/>
      <c r="AH93" s="100"/>
      <c r="AI93" s="100"/>
      <c r="AJ93" s="100"/>
      <c r="AK93" s="100"/>
      <c r="AL93" s="100"/>
      <c r="AM93" s="100"/>
      <c r="AN93" s="100"/>
      <c r="AO93" s="100"/>
      <c r="AP93" s="101"/>
    </row>
    <row r="94" spans="2:42" x14ac:dyDescent="0.25">
      <c r="B94" s="68">
        <f t="shared" si="10"/>
        <v>2010</v>
      </c>
      <c r="C94" s="97">
        <f t="shared" si="9"/>
        <v>0.90909090909090906</v>
      </c>
      <c r="D94" s="98">
        <f t="shared" si="9"/>
        <v>0.91428571428571426</v>
      </c>
      <c r="E94" s="98">
        <f t="shared" si="9"/>
        <v>0.8214285714285714</v>
      </c>
      <c r="F94" s="98">
        <f t="shared" si="9"/>
        <v>0.80263157894736847</v>
      </c>
      <c r="G94" s="98">
        <f t="shared" si="9"/>
        <v>0.80530973451327437</v>
      </c>
      <c r="H94" s="98">
        <f t="shared" si="9"/>
        <v>0.76315789473684215</v>
      </c>
      <c r="I94" s="98">
        <f t="shared" si="9"/>
        <v>0.73513513513513518</v>
      </c>
      <c r="J94" s="98">
        <f t="shared" si="9"/>
        <v>0.6830357142857143</v>
      </c>
      <c r="K94" s="98">
        <f t="shared" si="9"/>
        <v>0.65625</v>
      </c>
      <c r="L94" s="98">
        <f t="shared" si="9"/>
        <v>0.61379310344827587</v>
      </c>
      <c r="M94" s="98">
        <f t="shared" si="9"/>
        <v>0.58153846153846156</v>
      </c>
      <c r="N94" s="98">
        <f t="shared" si="9"/>
        <v>0.53994490358126723</v>
      </c>
      <c r="O94" s="98">
        <f t="shared" si="9"/>
        <v>0.50505050505050508</v>
      </c>
      <c r="P94" s="98">
        <f t="shared" si="9"/>
        <v>0.47619047619047616</v>
      </c>
      <c r="Q94" s="98">
        <f t="shared" si="9"/>
        <v>0.46453089244851259</v>
      </c>
      <c r="R94" s="98">
        <f t="shared" si="9"/>
        <v>0.44349680170575695</v>
      </c>
      <c r="S94" s="98">
        <f t="shared" si="9"/>
        <v>0.43636363636363634</v>
      </c>
      <c r="T94" s="98">
        <f t="shared" si="9"/>
        <v>0.42366412213740456</v>
      </c>
      <c r="U94" s="98">
        <f t="shared" si="9"/>
        <v>0.41404805914972276</v>
      </c>
      <c r="V94" s="98">
        <f t="shared" si="9"/>
        <v>0.40574506283662476</v>
      </c>
      <c r="W94" s="98">
        <f t="shared" si="9"/>
        <v>0.39655172413793105</v>
      </c>
      <c r="X94" s="98">
        <f t="shared" si="9"/>
        <v>0.39398998330550916</v>
      </c>
      <c r="Y94" s="98">
        <f t="shared" si="9"/>
        <v>0.39373970345963755</v>
      </c>
      <c r="Z94" s="98">
        <f t="shared" si="9"/>
        <v>0.3937908496732026</v>
      </c>
      <c r="AA94" s="100"/>
      <c r="AB94" s="100"/>
      <c r="AC94" s="100"/>
      <c r="AD94" s="100"/>
      <c r="AE94" s="100"/>
      <c r="AF94" s="100"/>
      <c r="AG94" s="100"/>
      <c r="AH94" s="100"/>
      <c r="AI94" s="100"/>
      <c r="AJ94" s="100"/>
      <c r="AK94" s="100"/>
      <c r="AL94" s="100"/>
      <c r="AM94" s="100"/>
      <c r="AN94" s="100"/>
      <c r="AO94" s="100"/>
      <c r="AP94" s="101"/>
    </row>
    <row r="95" spans="2:42" x14ac:dyDescent="0.25">
      <c r="B95" s="68">
        <f t="shared" si="10"/>
        <v>2011</v>
      </c>
      <c r="C95" s="97">
        <f t="shared" si="9"/>
        <v>0.9</v>
      </c>
      <c r="D95" s="98">
        <f t="shared" si="9"/>
        <v>0.95833333333333337</v>
      </c>
      <c r="E95" s="98">
        <f t="shared" si="9"/>
        <v>0.91666666666666663</v>
      </c>
      <c r="F95" s="98">
        <f t="shared" si="9"/>
        <v>0.81521739130434778</v>
      </c>
      <c r="G95" s="98">
        <f t="shared" si="9"/>
        <v>0.80314960629921262</v>
      </c>
      <c r="H95" s="98">
        <f t="shared" si="9"/>
        <v>0.74842767295597479</v>
      </c>
      <c r="I95" s="98">
        <f t="shared" si="9"/>
        <v>0.70680628272251311</v>
      </c>
      <c r="J95" s="98">
        <f t="shared" si="9"/>
        <v>0.66355140186915884</v>
      </c>
      <c r="K95" s="98">
        <f t="shared" si="9"/>
        <v>0.62551440329218111</v>
      </c>
      <c r="L95" s="98">
        <f t="shared" si="9"/>
        <v>0.59205776173285196</v>
      </c>
      <c r="M95" s="98">
        <f t="shared" si="9"/>
        <v>0.55000000000000004</v>
      </c>
      <c r="N95" s="98">
        <f t="shared" si="9"/>
        <v>0.52285714285714291</v>
      </c>
      <c r="O95" s="98">
        <f t="shared" si="9"/>
        <v>0.50636132315521631</v>
      </c>
      <c r="P95" s="98">
        <f t="shared" si="9"/>
        <v>0.47737556561085975</v>
      </c>
      <c r="Q95" s="98">
        <f t="shared" si="9"/>
        <v>0.4405737704918033</v>
      </c>
      <c r="R95" s="98">
        <f t="shared" si="9"/>
        <v>0.42553191489361702</v>
      </c>
      <c r="S95" s="98">
        <f t="shared" si="9"/>
        <v>0.41423357664233579</v>
      </c>
      <c r="T95" s="98">
        <f t="shared" si="9"/>
        <v>0.4</v>
      </c>
      <c r="U95" s="98">
        <f t="shared" si="9"/>
        <v>0.38741721854304634</v>
      </c>
      <c r="V95" s="98">
        <f t="shared" si="9"/>
        <v>0.37842190016103061</v>
      </c>
      <c r="W95" s="100"/>
      <c r="X95" s="100"/>
      <c r="Y95" s="100"/>
      <c r="Z95" s="100"/>
      <c r="AA95" s="100"/>
      <c r="AB95" s="100"/>
      <c r="AC95" s="100"/>
      <c r="AD95" s="100"/>
      <c r="AE95" s="100"/>
      <c r="AF95" s="100"/>
      <c r="AG95" s="100"/>
      <c r="AH95" s="100"/>
      <c r="AI95" s="100"/>
      <c r="AJ95" s="100"/>
      <c r="AK95" s="100"/>
      <c r="AL95" s="100"/>
      <c r="AM95" s="100"/>
      <c r="AN95" s="100"/>
      <c r="AO95" s="100"/>
      <c r="AP95" s="101"/>
    </row>
    <row r="96" spans="2:42" x14ac:dyDescent="0.25">
      <c r="B96" s="68">
        <f t="shared" si="10"/>
        <v>2012</v>
      </c>
      <c r="C96" s="97">
        <f t="shared" si="9"/>
        <v>0.77777777777777779</v>
      </c>
      <c r="D96" s="98">
        <f t="shared" si="9"/>
        <v>0.88461538461538458</v>
      </c>
      <c r="E96" s="98">
        <f t="shared" si="9"/>
        <v>0.86</v>
      </c>
      <c r="F96" s="98">
        <f t="shared" si="9"/>
        <v>0.82608695652173914</v>
      </c>
      <c r="G96" s="98">
        <f t="shared" si="9"/>
        <v>0.75257731958762886</v>
      </c>
      <c r="H96" s="98">
        <f t="shared" si="9"/>
        <v>0.72131147540983609</v>
      </c>
      <c r="I96" s="98">
        <f t="shared" si="9"/>
        <v>0.64968152866242035</v>
      </c>
      <c r="J96" s="98">
        <f t="shared" si="9"/>
        <v>0.59183673469387754</v>
      </c>
      <c r="K96" s="98">
        <f t="shared" si="9"/>
        <v>0.55823293172690758</v>
      </c>
      <c r="L96" s="98">
        <f t="shared" si="9"/>
        <v>0.53287197231833905</v>
      </c>
      <c r="M96" s="98">
        <f t="shared" si="9"/>
        <v>0.5</v>
      </c>
      <c r="N96" s="98">
        <f t="shared" si="9"/>
        <v>0.46825396825396826</v>
      </c>
      <c r="O96" s="98">
        <f t="shared" si="9"/>
        <v>0.44964871194379391</v>
      </c>
      <c r="P96" s="98">
        <f t="shared" si="9"/>
        <v>0.43318965517241381</v>
      </c>
      <c r="Q96" s="98">
        <f t="shared" si="9"/>
        <v>0.42975206611570249</v>
      </c>
      <c r="R96" s="98">
        <f t="shared" si="9"/>
        <v>0.42209072978303747</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1"/>
    </row>
    <row r="97" spans="2:42" x14ac:dyDescent="0.25">
      <c r="B97" s="68">
        <f t="shared" si="10"/>
        <v>2013</v>
      </c>
      <c r="C97" s="97">
        <f t="shared" si="9"/>
        <v>0.8571428571428571</v>
      </c>
      <c r="D97" s="98">
        <f t="shared" si="9"/>
        <v>0.93548387096774188</v>
      </c>
      <c r="E97" s="98">
        <f t="shared" si="9"/>
        <v>0.94</v>
      </c>
      <c r="F97" s="98">
        <f t="shared" si="9"/>
        <v>0.84523809523809523</v>
      </c>
      <c r="G97" s="98">
        <f t="shared" si="9"/>
        <v>0.7583333333333333</v>
      </c>
      <c r="H97" s="98">
        <f t="shared" si="9"/>
        <v>0.71612903225806457</v>
      </c>
      <c r="I97" s="98">
        <f t="shared" si="9"/>
        <v>0.67934782608695654</v>
      </c>
      <c r="J97" s="98">
        <f t="shared" si="9"/>
        <v>0.6198347107438017</v>
      </c>
      <c r="K97" s="98">
        <f t="shared" si="9"/>
        <v>0.59450171821305842</v>
      </c>
      <c r="L97" s="98">
        <f t="shared" si="9"/>
        <v>0.56797583081571001</v>
      </c>
      <c r="M97" s="98">
        <f t="shared" si="9"/>
        <v>0.56497175141242939</v>
      </c>
      <c r="N97" s="98">
        <f t="shared" si="9"/>
        <v>0.55313351498637597</v>
      </c>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1"/>
    </row>
    <row r="98" spans="2:42" x14ac:dyDescent="0.25">
      <c r="B98" s="68">
        <f t="shared" si="10"/>
        <v>2014</v>
      </c>
      <c r="C98" s="97">
        <f t="shared" si="9"/>
        <v>1</v>
      </c>
      <c r="D98" s="98">
        <f t="shared" si="9"/>
        <v>0.8571428571428571</v>
      </c>
      <c r="E98" s="98">
        <f t="shared" si="9"/>
        <v>0.66666666666666663</v>
      </c>
      <c r="F98" s="98">
        <f t="shared" si="9"/>
        <v>0.68055555555555558</v>
      </c>
      <c r="G98" s="98">
        <f t="shared" si="9"/>
        <v>0.65811965811965811</v>
      </c>
      <c r="H98" s="98">
        <f t="shared" si="9"/>
        <v>0.65540540540540537</v>
      </c>
      <c r="I98" s="98">
        <f t="shared" si="9"/>
        <v>0.63687150837988826</v>
      </c>
      <c r="J98" s="98">
        <f t="shared" si="9"/>
        <v>0.59722222222222221</v>
      </c>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1"/>
    </row>
    <row r="99" spans="2:42" x14ac:dyDescent="0.25">
      <c r="B99" s="69">
        <f t="shared" si="10"/>
        <v>2015</v>
      </c>
      <c r="C99" s="102">
        <f t="shared" si="9"/>
        <v>0.75</v>
      </c>
      <c r="D99" s="103">
        <f t="shared" si="9"/>
        <v>0.76</v>
      </c>
      <c r="E99" s="103">
        <f t="shared" si="9"/>
        <v>0.82352941176470584</v>
      </c>
      <c r="F99" s="103">
        <f t="shared" si="9"/>
        <v>0.74509803921568629</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5"/>
    </row>
    <row r="100" spans="2:42" x14ac:dyDescent="0.25"/>
    <row r="101" spans="2:42" x14ac:dyDescent="0.25"/>
    <row r="102" spans="2:42" x14ac:dyDescent="0.25">
      <c r="B102" s="73"/>
      <c r="C102" s="238" t="s">
        <v>174</v>
      </c>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40"/>
    </row>
    <row r="103" spans="2:42" x14ac:dyDescent="0.25">
      <c r="B103" s="74" t="s">
        <v>0</v>
      </c>
      <c r="C103" s="74" t="s">
        <v>69</v>
      </c>
      <c r="D103" s="63" t="s">
        <v>70</v>
      </c>
      <c r="E103" s="63" t="s">
        <v>71</v>
      </c>
      <c r="F103" s="63" t="s">
        <v>72</v>
      </c>
      <c r="G103" s="63" t="s">
        <v>73</v>
      </c>
      <c r="H103" s="63" t="s">
        <v>74</v>
      </c>
      <c r="I103" s="63" t="s">
        <v>75</v>
      </c>
      <c r="J103" s="63" t="s">
        <v>76</v>
      </c>
      <c r="K103" s="63" t="s">
        <v>77</v>
      </c>
      <c r="L103" s="63" t="s">
        <v>78</v>
      </c>
      <c r="M103" s="63" t="s">
        <v>79</v>
      </c>
      <c r="N103" s="63" t="s">
        <v>80</v>
      </c>
      <c r="O103" s="63" t="s">
        <v>81</v>
      </c>
      <c r="P103" s="63" t="s">
        <v>82</v>
      </c>
      <c r="Q103" s="63" t="s">
        <v>83</v>
      </c>
      <c r="R103" s="63" t="s">
        <v>84</v>
      </c>
      <c r="S103" s="63" t="s">
        <v>85</v>
      </c>
      <c r="T103" s="63" t="s">
        <v>86</v>
      </c>
      <c r="U103" s="63" t="s">
        <v>87</v>
      </c>
      <c r="V103" s="63" t="s">
        <v>88</v>
      </c>
      <c r="W103" s="63" t="s">
        <v>89</v>
      </c>
      <c r="X103" s="63" t="s">
        <v>90</v>
      </c>
      <c r="Y103" s="63" t="s">
        <v>91</v>
      </c>
      <c r="Z103" s="63" t="s">
        <v>92</v>
      </c>
      <c r="AA103" s="63" t="s">
        <v>93</v>
      </c>
      <c r="AB103" s="63" t="s">
        <v>94</v>
      </c>
      <c r="AC103" s="63" t="s">
        <v>95</v>
      </c>
      <c r="AD103" s="63" t="s">
        <v>96</v>
      </c>
      <c r="AE103" s="63" t="s">
        <v>97</v>
      </c>
      <c r="AF103" s="63" t="s">
        <v>98</v>
      </c>
      <c r="AG103" s="63" t="s">
        <v>99</v>
      </c>
      <c r="AH103" s="63" t="s">
        <v>100</v>
      </c>
      <c r="AI103" s="63" t="s">
        <v>101</v>
      </c>
      <c r="AJ103" s="63" t="s">
        <v>102</v>
      </c>
      <c r="AK103" s="63" t="s">
        <v>103</v>
      </c>
      <c r="AL103" s="63" t="s">
        <v>104</v>
      </c>
      <c r="AM103" s="63" t="s">
        <v>105</v>
      </c>
      <c r="AN103" s="63" t="s">
        <v>106</v>
      </c>
      <c r="AO103" s="63" t="s">
        <v>107</v>
      </c>
      <c r="AP103" s="65" t="s">
        <v>108</v>
      </c>
    </row>
    <row r="104" spans="2:42" x14ac:dyDescent="0.25">
      <c r="B104" s="84">
        <f>B90</f>
        <v>2006</v>
      </c>
      <c r="C104" s="97">
        <f>C76/(C76+C62)</f>
        <v>0.2857142857142857</v>
      </c>
      <c r="D104" s="98">
        <f t="shared" ref="D104:AP104" si="11">D76/(D76+D62)</f>
        <v>0.26666666666666666</v>
      </c>
      <c r="E104" s="98">
        <f t="shared" si="11"/>
        <v>0.22580645161290322</v>
      </c>
      <c r="F104" s="98">
        <f t="shared" si="11"/>
        <v>0.21568627450980393</v>
      </c>
      <c r="G104" s="98">
        <f t="shared" si="11"/>
        <v>0.24657534246575341</v>
      </c>
      <c r="H104" s="98">
        <f t="shared" si="11"/>
        <v>0.24210526315789474</v>
      </c>
      <c r="I104" s="98">
        <f t="shared" si="11"/>
        <v>0.26666666666666666</v>
      </c>
      <c r="J104" s="98">
        <f t="shared" si="11"/>
        <v>0.2822085889570552</v>
      </c>
      <c r="K104" s="98">
        <f t="shared" si="11"/>
        <v>0.33510638297872342</v>
      </c>
      <c r="L104" s="98">
        <f t="shared" si="11"/>
        <v>0.37674418604651161</v>
      </c>
      <c r="M104" s="98">
        <f t="shared" si="11"/>
        <v>0.4344262295081967</v>
      </c>
      <c r="N104" s="98">
        <f t="shared" si="11"/>
        <v>0.46181818181818179</v>
      </c>
      <c r="O104" s="98">
        <f t="shared" si="11"/>
        <v>0.49174917491749176</v>
      </c>
      <c r="P104" s="98">
        <f t="shared" si="11"/>
        <v>0.50318471337579618</v>
      </c>
      <c r="Q104" s="98">
        <f t="shared" si="11"/>
        <v>0.5119760479041916</v>
      </c>
      <c r="R104" s="98">
        <f t="shared" si="11"/>
        <v>0.52046783625730997</v>
      </c>
      <c r="S104" s="98">
        <f t="shared" si="11"/>
        <v>0.53257790368271951</v>
      </c>
      <c r="T104" s="98">
        <f t="shared" si="11"/>
        <v>0.54545454545454541</v>
      </c>
      <c r="U104" s="98">
        <f t="shared" si="11"/>
        <v>0.55820105820105825</v>
      </c>
      <c r="V104" s="98">
        <f t="shared" si="11"/>
        <v>0.56396866840731075</v>
      </c>
      <c r="W104" s="98">
        <f t="shared" si="11"/>
        <v>0.5684754521963824</v>
      </c>
      <c r="X104" s="98">
        <f t="shared" si="11"/>
        <v>0.57468354430379742</v>
      </c>
      <c r="Y104" s="98">
        <f t="shared" si="11"/>
        <v>0.5785536159600998</v>
      </c>
      <c r="Z104" s="98">
        <f t="shared" si="11"/>
        <v>0.58536585365853655</v>
      </c>
      <c r="AA104" s="98">
        <f t="shared" si="11"/>
        <v>0.58595641646489105</v>
      </c>
      <c r="AB104" s="98">
        <f t="shared" si="11"/>
        <v>0.58595641646489105</v>
      </c>
      <c r="AC104" s="98">
        <f t="shared" si="11"/>
        <v>0.58695652173913049</v>
      </c>
      <c r="AD104" s="98">
        <f t="shared" si="11"/>
        <v>0.58695652173913049</v>
      </c>
      <c r="AE104" s="98">
        <f t="shared" si="11"/>
        <v>0.58851674641148322</v>
      </c>
      <c r="AF104" s="98">
        <f t="shared" si="11"/>
        <v>0.5890736342042755</v>
      </c>
      <c r="AG104" s="98">
        <f t="shared" si="11"/>
        <v>0.59101654846335694</v>
      </c>
      <c r="AH104" s="98">
        <f t="shared" si="11"/>
        <v>0.59101654846335694</v>
      </c>
      <c r="AI104" s="98">
        <f t="shared" si="11"/>
        <v>0.59198113207547165</v>
      </c>
      <c r="AJ104" s="98">
        <f t="shared" si="11"/>
        <v>0.59579439252336452</v>
      </c>
      <c r="AK104" s="98">
        <f t="shared" si="11"/>
        <v>0.59673659673659674</v>
      </c>
      <c r="AL104" s="98">
        <f t="shared" si="11"/>
        <v>0.59673659673659674</v>
      </c>
      <c r="AM104" s="98">
        <f t="shared" si="11"/>
        <v>0.59815242494226328</v>
      </c>
      <c r="AN104" s="98">
        <f t="shared" si="11"/>
        <v>0.59907834101382484</v>
      </c>
      <c r="AO104" s="98">
        <f t="shared" si="11"/>
        <v>0.6</v>
      </c>
      <c r="AP104" s="99">
        <f t="shared" si="11"/>
        <v>0.6009174311926605</v>
      </c>
    </row>
    <row r="105" spans="2:42" x14ac:dyDescent="0.25">
      <c r="B105" s="68">
        <f>B104+1</f>
        <v>2007</v>
      </c>
      <c r="C105" s="97">
        <f t="shared" ref="C105:AL113" si="12">C77/(C77+C63)</f>
        <v>0.2</v>
      </c>
      <c r="D105" s="98">
        <f t="shared" si="12"/>
        <v>8.3333333333333329E-2</v>
      </c>
      <c r="E105" s="98">
        <f t="shared" si="12"/>
        <v>6.3829787234042548E-2</v>
      </c>
      <c r="F105" s="98">
        <f t="shared" si="12"/>
        <v>0.08</v>
      </c>
      <c r="G105" s="98">
        <f t="shared" si="12"/>
        <v>0.11818181818181818</v>
      </c>
      <c r="H105" s="98">
        <f t="shared" si="12"/>
        <v>0.19117647058823528</v>
      </c>
      <c r="I105" s="98">
        <f t="shared" si="12"/>
        <v>0.23170731707317074</v>
      </c>
      <c r="J105" s="98">
        <f t="shared" si="12"/>
        <v>0.31730769230769229</v>
      </c>
      <c r="K105" s="98">
        <f t="shared" si="12"/>
        <v>0.35573122529644269</v>
      </c>
      <c r="L105" s="98">
        <f t="shared" si="12"/>
        <v>0.37992831541218636</v>
      </c>
      <c r="M105" s="98">
        <f t="shared" si="12"/>
        <v>0.41214057507987223</v>
      </c>
      <c r="N105" s="98">
        <f t="shared" si="12"/>
        <v>0.42228739002932553</v>
      </c>
      <c r="O105" s="98">
        <f t="shared" si="12"/>
        <v>0.44289693593314761</v>
      </c>
      <c r="P105" s="98">
        <f t="shared" si="12"/>
        <v>0.46437994722955145</v>
      </c>
      <c r="Q105" s="98">
        <f t="shared" si="12"/>
        <v>0.48648648648648651</v>
      </c>
      <c r="R105" s="98">
        <f t="shared" si="12"/>
        <v>0.50117096018735363</v>
      </c>
      <c r="S105" s="98">
        <f t="shared" si="12"/>
        <v>0.51247165532879824</v>
      </c>
      <c r="T105" s="98">
        <f t="shared" si="12"/>
        <v>0.52097130242825607</v>
      </c>
      <c r="U105" s="98">
        <f t="shared" si="12"/>
        <v>0.53017241379310343</v>
      </c>
      <c r="V105" s="98">
        <f t="shared" si="12"/>
        <v>0.53601694915254239</v>
      </c>
      <c r="W105" s="98">
        <f t="shared" si="12"/>
        <v>0.54184100418410042</v>
      </c>
      <c r="X105" s="98">
        <f t="shared" si="12"/>
        <v>0.54469854469854473</v>
      </c>
      <c r="Y105" s="98">
        <f t="shared" si="12"/>
        <v>0.54845360824742273</v>
      </c>
      <c r="Z105" s="98">
        <f t="shared" si="12"/>
        <v>0.55645161290322576</v>
      </c>
      <c r="AA105" s="98">
        <f t="shared" si="12"/>
        <v>0.56087824351297411</v>
      </c>
      <c r="AB105" s="98">
        <f t="shared" si="12"/>
        <v>0.56349206349206349</v>
      </c>
      <c r="AC105" s="98">
        <f t="shared" si="12"/>
        <v>0.56349206349206349</v>
      </c>
      <c r="AD105" s="98">
        <f t="shared" si="12"/>
        <v>0.56521739130434778</v>
      </c>
      <c r="AE105" s="98">
        <f t="shared" si="12"/>
        <v>0.56521739130434778</v>
      </c>
      <c r="AF105" s="98">
        <f t="shared" si="12"/>
        <v>0.56692913385826771</v>
      </c>
      <c r="AG105" s="98">
        <f t="shared" si="12"/>
        <v>0.5677799607072691</v>
      </c>
      <c r="AH105" s="98">
        <f t="shared" si="12"/>
        <v>0.5703125</v>
      </c>
      <c r="AI105" s="98">
        <f t="shared" si="12"/>
        <v>0.57115009746588696</v>
      </c>
      <c r="AJ105" s="98">
        <f t="shared" si="12"/>
        <v>0.57198443579766534</v>
      </c>
      <c r="AK105" s="98">
        <f t="shared" si="12"/>
        <v>0.57281553398058249</v>
      </c>
      <c r="AL105" s="98">
        <f t="shared" si="12"/>
        <v>0.5736434108527132</v>
      </c>
      <c r="AM105" s="100"/>
      <c r="AN105" s="100"/>
      <c r="AO105" s="100"/>
      <c r="AP105" s="101"/>
    </row>
    <row r="106" spans="2:42" x14ac:dyDescent="0.25">
      <c r="B106" s="68">
        <f t="shared" ref="B106:B113" si="13">B105+1</f>
        <v>2008</v>
      </c>
      <c r="C106" s="97">
        <f t="shared" si="12"/>
        <v>0.14285714285714285</v>
      </c>
      <c r="D106" s="98">
        <f t="shared" si="12"/>
        <v>0.11538461538461539</v>
      </c>
      <c r="E106" s="98">
        <f t="shared" si="12"/>
        <v>0.15909090909090909</v>
      </c>
      <c r="F106" s="98">
        <f t="shared" si="12"/>
        <v>0.19230769230769232</v>
      </c>
      <c r="G106" s="98">
        <f t="shared" si="12"/>
        <v>0.26956521739130435</v>
      </c>
      <c r="H106" s="98">
        <f t="shared" si="12"/>
        <v>0.34899328859060402</v>
      </c>
      <c r="I106" s="98">
        <f t="shared" si="12"/>
        <v>0.37305699481865284</v>
      </c>
      <c r="J106" s="98">
        <f t="shared" si="12"/>
        <v>0.39111111111111113</v>
      </c>
      <c r="K106" s="98">
        <f t="shared" si="12"/>
        <v>0.40077821011673154</v>
      </c>
      <c r="L106" s="98">
        <f t="shared" si="12"/>
        <v>0.44522968197879859</v>
      </c>
      <c r="M106" s="98">
        <f t="shared" si="12"/>
        <v>0.46984126984126984</v>
      </c>
      <c r="N106" s="98">
        <f t="shared" si="12"/>
        <v>0.49855072463768119</v>
      </c>
      <c r="O106" s="98">
        <f t="shared" si="12"/>
        <v>0.51466666666666672</v>
      </c>
      <c r="P106" s="98">
        <f t="shared" si="12"/>
        <v>0.51005025125628145</v>
      </c>
      <c r="Q106" s="98">
        <f t="shared" si="12"/>
        <v>0.52771084337349394</v>
      </c>
      <c r="R106" s="98">
        <f t="shared" si="12"/>
        <v>0.55227272727272725</v>
      </c>
      <c r="S106" s="98">
        <f t="shared" si="12"/>
        <v>0.55939524838012955</v>
      </c>
      <c r="T106" s="98">
        <f t="shared" si="12"/>
        <v>0.57023060796645697</v>
      </c>
      <c r="U106" s="98">
        <f t="shared" si="12"/>
        <v>0.57556935817805388</v>
      </c>
      <c r="V106" s="98">
        <f t="shared" si="12"/>
        <v>0.58163265306122447</v>
      </c>
      <c r="W106" s="98">
        <f t="shared" si="12"/>
        <v>0.59081836327345305</v>
      </c>
      <c r="X106" s="98">
        <f t="shared" si="12"/>
        <v>0.59411764705882353</v>
      </c>
      <c r="Y106" s="98">
        <f t="shared" si="12"/>
        <v>0.59411764705882353</v>
      </c>
      <c r="Z106" s="98">
        <f t="shared" si="12"/>
        <v>0.59727626459143968</v>
      </c>
      <c r="AA106" s="98">
        <f t="shared" si="12"/>
        <v>0.60344827586206895</v>
      </c>
      <c r="AB106" s="98">
        <f t="shared" si="12"/>
        <v>0.60266159695817489</v>
      </c>
      <c r="AC106" s="98">
        <f t="shared" si="12"/>
        <v>0.60491493383742911</v>
      </c>
      <c r="AD106" s="98">
        <f t="shared" si="12"/>
        <v>0.60925925925925928</v>
      </c>
      <c r="AE106" s="98">
        <f t="shared" si="12"/>
        <v>0.60998151571164505</v>
      </c>
      <c r="AF106" s="98">
        <f t="shared" si="12"/>
        <v>0.61141804788213627</v>
      </c>
      <c r="AG106" s="98">
        <f t="shared" si="12"/>
        <v>0.61355311355311359</v>
      </c>
      <c r="AH106" s="98">
        <f t="shared" si="12"/>
        <v>0.61425959780621575</v>
      </c>
      <c r="AI106" s="100"/>
      <c r="AJ106" s="100"/>
      <c r="AK106" s="100"/>
      <c r="AL106" s="100"/>
      <c r="AM106" s="100"/>
      <c r="AN106" s="100"/>
      <c r="AO106" s="100"/>
      <c r="AP106" s="101"/>
    </row>
    <row r="107" spans="2:42" x14ac:dyDescent="0.25">
      <c r="B107" s="68">
        <f t="shared" si="13"/>
        <v>2009</v>
      </c>
      <c r="C107" s="97">
        <f t="shared" si="12"/>
        <v>5.8823529411764705E-2</v>
      </c>
      <c r="D107" s="98">
        <f t="shared" si="12"/>
        <v>6.0606060606060608E-2</v>
      </c>
      <c r="E107" s="98">
        <f t="shared" si="12"/>
        <v>5.4545454545454543E-2</v>
      </c>
      <c r="F107" s="98">
        <f t="shared" si="12"/>
        <v>8.7499999999999994E-2</v>
      </c>
      <c r="G107" s="98">
        <f t="shared" si="12"/>
        <v>0.15315315315315314</v>
      </c>
      <c r="H107" s="98">
        <f t="shared" si="12"/>
        <v>0.20805369127516779</v>
      </c>
      <c r="I107" s="98">
        <f t="shared" si="12"/>
        <v>0.22413793103448276</v>
      </c>
      <c r="J107" s="98">
        <f t="shared" si="12"/>
        <v>0.26470588235294118</v>
      </c>
      <c r="K107" s="98">
        <f t="shared" si="12"/>
        <v>0.32067510548523209</v>
      </c>
      <c r="L107" s="98">
        <f t="shared" si="12"/>
        <v>0.32692307692307693</v>
      </c>
      <c r="M107" s="98">
        <f t="shared" si="12"/>
        <v>0.35815602836879434</v>
      </c>
      <c r="N107" s="98">
        <f t="shared" si="12"/>
        <v>0.40127388535031849</v>
      </c>
      <c r="O107" s="98">
        <f t="shared" si="12"/>
        <v>0.43731778425655976</v>
      </c>
      <c r="P107" s="98">
        <f t="shared" si="12"/>
        <v>0.47123287671232877</v>
      </c>
      <c r="Q107" s="98">
        <f t="shared" si="12"/>
        <v>0.48556430446194226</v>
      </c>
      <c r="R107" s="98">
        <f t="shared" si="12"/>
        <v>0.51213592233009708</v>
      </c>
      <c r="S107" s="98">
        <f t="shared" si="12"/>
        <v>0.52886836027713624</v>
      </c>
      <c r="T107" s="98">
        <f t="shared" si="12"/>
        <v>0.53409090909090906</v>
      </c>
      <c r="U107" s="98">
        <f t="shared" si="12"/>
        <v>0.54525386313465785</v>
      </c>
      <c r="V107" s="98">
        <f t="shared" si="12"/>
        <v>0.5546038543897216</v>
      </c>
      <c r="W107" s="98">
        <f t="shared" si="12"/>
        <v>0.56158663883089766</v>
      </c>
      <c r="X107" s="98">
        <f t="shared" si="12"/>
        <v>0.56646216768916158</v>
      </c>
      <c r="Y107" s="98">
        <f t="shared" si="12"/>
        <v>0.56854838709677424</v>
      </c>
      <c r="Z107" s="98">
        <f t="shared" si="12"/>
        <v>0.57170923379174854</v>
      </c>
      <c r="AA107" s="98">
        <f t="shared" si="12"/>
        <v>0.57587548638132291</v>
      </c>
      <c r="AB107" s="98">
        <f t="shared" si="12"/>
        <v>0.57773512476007682</v>
      </c>
      <c r="AC107" s="98">
        <f t="shared" si="12"/>
        <v>0.57765151515151514</v>
      </c>
      <c r="AD107" s="98">
        <f t="shared" si="12"/>
        <v>0.58022388059701491</v>
      </c>
      <c r="AE107" s="100"/>
      <c r="AF107" s="100"/>
      <c r="AG107" s="100"/>
      <c r="AH107" s="100"/>
      <c r="AI107" s="100"/>
      <c r="AJ107" s="100"/>
      <c r="AK107" s="100"/>
      <c r="AL107" s="100"/>
      <c r="AM107" s="100"/>
      <c r="AN107" s="100"/>
      <c r="AO107" s="100"/>
      <c r="AP107" s="101"/>
    </row>
    <row r="108" spans="2:42" x14ac:dyDescent="0.25">
      <c r="B108" s="68">
        <f t="shared" si="13"/>
        <v>2010</v>
      </c>
      <c r="C108" s="97">
        <f t="shared" si="12"/>
        <v>9.0909090909090912E-2</v>
      </c>
      <c r="D108" s="98">
        <f t="shared" si="12"/>
        <v>8.5714285714285715E-2</v>
      </c>
      <c r="E108" s="98">
        <f t="shared" si="12"/>
        <v>0.17857142857142858</v>
      </c>
      <c r="F108" s="98">
        <f t="shared" si="12"/>
        <v>0.19736842105263158</v>
      </c>
      <c r="G108" s="98">
        <f t="shared" si="12"/>
        <v>0.19469026548672566</v>
      </c>
      <c r="H108" s="98">
        <f t="shared" si="12"/>
        <v>0.23684210526315788</v>
      </c>
      <c r="I108" s="98">
        <f t="shared" si="12"/>
        <v>0.26486486486486488</v>
      </c>
      <c r="J108" s="98">
        <f t="shared" si="12"/>
        <v>0.3169642857142857</v>
      </c>
      <c r="K108" s="98">
        <f t="shared" si="12"/>
        <v>0.34375</v>
      </c>
      <c r="L108" s="98">
        <f t="shared" si="12"/>
        <v>0.38620689655172413</v>
      </c>
      <c r="M108" s="98">
        <f t="shared" si="12"/>
        <v>0.41846153846153844</v>
      </c>
      <c r="N108" s="98">
        <f t="shared" si="12"/>
        <v>0.46005509641873277</v>
      </c>
      <c r="O108" s="98">
        <f t="shared" si="12"/>
        <v>0.49494949494949497</v>
      </c>
      <c r="P108" s="98">
        <f t="shared" si="12"/>
        <v>0.52380952380952384</v>
      </c>
      <c r="Q108" s="98">
        <f t="shared" si="12"/>
        <v>0.53546910755148747</v>
      </c>
      <c r="R108" s="98">
        <f t="shared" si="12"/>
        <v>0.55650319829424311</v>
      </c>
      <c r="S108" s="98">
        <f t="shared" si="12"/>
        <v>0.5636363636363636</v>
      </c>
      <c r="T108" s="98">
        <f t="shared" si="12"/>
        <v>0.57633587786259544</v>
      </c>
      <c r="U108" s="98">
        <f t="shared" si="12"/>
        <v>0.58595194085027724</v>
      </c>
      <c r="V108" s="98">
        <f t="shared" si="12"/>
        <v>0.59425493716337519</v>
      </c>
      <c r="W108" s="98">
        <f t="shared" si="12"/>
        <v>0.60344827586206895</v>
      </c>
      <c r="X108" s="98">
        <f t="shared" si="12"/>
        <v>0.60601001669449084</v>
      </c>
      <c r="Y108" s="98">
        <f t="shared" si="12"/>
        <v>0.6062602965403624</v>
      </c>
      <c r="Z108" s="98">
        <f t="shared" si="12"/>
        <v>0.60620915032679734</v>
      </c>
      <c r="AA108" s="100"/>
      <c r="AB108" s="100"/>
      <c r="AC108" s="100"/>
      <c r="AD108" s="100"/>
      <c r="AE108" s="100"/>
      <c r="AF108" s="100"/>
      <c r="AG108" s="100"/>
      <c r="AH108" s="100"/>
      <c r="AI108" s="100"/>
      <c r="AJ108" s="100"/>
      <c r="AK108" s="100"/>
      <c r="AL108" s="100"/>
      <c r="AM108" s="100"/>
      <c r="AN108" s="100"/>
      <c r="AO108" s="100"/>
      <c r="AP108" s="101"/>
    </row>
    <row r="109" spans="2:42" x14ac:dyDescent="0.25">
      <c r="B109" s="68">
        <f t="shared" si="13"/>
        <v>2011</v>
      </c>
      <c r="C109" s="97">
        <f t="shared" si="12"/>
        <v>0.1</v>
      </c>
      <c r="D109" s="98">
        <f t="shared" si="12"/>
        <v>4.1666666666666664E-2</v>
      </c>
      <c r="E109" s="98">
        <f t="shared" si="12"/>
        <v>8.3333333333333329E-2</v>
      </c>
      <c r="F109" s="98">
        <f t="shared" si="12"/>
        <v>0.18478260869565216</v>
      </c>
      <c r="G109" s="98">
        <f t="shared" si="12"/>
        <v>0.19685039370078741</v>
      </c>
      <c r="H109" s="98">
        <f t="shared" si="12"/>
        <v>0.25157232704402516</v>
      </c>
      <c r="I109" s="98">
        <f t="shared" si="12"/>
        <v>0.29319371727748689</v>
      </c>
      <c r="J109" s="98">
        <f t="shared" si="12"/>
        <v>0.3364485981308411</v>
      </c>
      <c r="K109" s="98">
        <f t="shared" si="12"/>
        <v>0.37448559670781895</v>
      </c>
      <c r="L109" s="98">
        <f t="shared" si="12"/>
        <v>0.40794223826714804</v>
      </c>
      <c r="M109" s="98">
        <f t="shared" si="12"/>
        <v>0.45</v>
      </c>
      <c r="N109" s="98">
        <f t="shared" si="12"/>
        <v>0.47714285714285715</v>
      </c>
      <c r="O109" s="98">
        <f t="shared" si="12"/>
        <v>0.49363867684478374</v>
      </c>
      <c r="P109" s="98">
        <f t="shared" si="12"/>
        <v>0.5226244343891403</v>
      </c>
      <c r="Q109" s="98">
        <f t="shared" si="12"/>
        <v>0.55942622950819676</v>
      </c>
      <c r="R109" s="98">
        <f t="shared" si="12"/>
        <v>0.57446808510638303</v>
      </c>
      <c r="S109" s="98">
        <f t="shared" si="12"/>
        <v>0.58576642335766427</v>
      </c>
      <c r="T109" s="98">
        <f t="shared" si="12"/>
        <v>0.6</v>
      </c>
      <c r="U109" s="98">
        <f t="shared" si="12"/>
        <v>0.61258278145695366</v>
      </c>
      <c r="V109" s="98">
        <f t="shared" si="12"/>
        <v>0.62157809983896939</v>
      </c>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x14ac:dyDescent="0.25">
      <c r="B110" s="68">
        <f t="shared" si="13"/>
        <v>2012</v>
      </c>
      <c r="C110" s="97">
        <f t="shared" si="12"/>
        <v>0.22222222222222221</v>
      </c>
      <c r="D110" s="98">
        <f t="shared" si="12"/>
        <v>0.11538461538461539</v>
      </c>
      <c r="E110" s="98">
        <f t="shared" si="12"/>
        <v>0.14000000000000001</v>
      </c>
      <c r="F110" s="98">
        <f t="shared" si="12"/>
        <v>0.17391304347826086</v>
      </c>
      <c r="G110" s="98">
        <f t="shared" si="12"/>
        <v>0.24742268041237114</v>
      </c>
      <c r="H110" s="98">
        <f t="shared" si="12"/>
        <v>0.27868852459016391</v>
      </c>
      <c r="I110" s="98">
        <f t="shared" si="12"/>
        <v>0.3503184713375796</v>
      </c>
      <c r="J110" s="98">
        <f t="shared" si="12"/>
        <v>0.40816326530612246</v>
      </c>
      <c r="K110" s="98">
        <f t="shared" si="12"/>
        <v>0.44176706827309237</v>
      </c>
      <c r="L110" s="98">
        <f t="shared" si="12"/>
        <v>0.4671280276816609</v>
      </c>
      <c r="M110" s="98">
        <f t="shared" si="12"/>
        <v>0.5</v>
      </c>
      <c r="N110" s="98">
        <f t="shared" si="12"/>
        <v>0.53174603174603174</v>
      </c>
      <c r="O110" s="98">
        <f t="shared" si="12"/>
        <v>0.55035128805620603</v>
      </c>
      <c r="P110" s="98">
        <f t="shared" si="12"/>
        <v>0.56681034482758619</v>
      </c>
      <c r="Q110" s="98">
        <f t="shared" si="12"/>
        <v>0.57024793388429751</v>
      </c>
      <c r="R110" s="98">
        <f t="shared" si="12"/>
        <v>0.57790927021696248</v>
      </c>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x14ac:dyDescent="0.25">
      <c r="B111" s="68">
        <f t="shared" si="13"/>
        <v>2013</v>
      </c>
      <c r="C111" s="97">
        <f t="shared" si="12"/>
        <v>0.14285714285714285</v>
      </c>
      <c r="D111" s="98">
        <f t="shared" si="12"/>
        <v>6.4516129032258063E-2</v>
      </c>
      <c r="E111" s="98">
        <f t="shared" si="12"/>
        <v>0.06</v>
      </c>
      <c r="F111" s="98">
        <f t="shared" si="12"/>
        <v>0.15476190476190477</v>
      </c>
      <c r="G111" s="98">
        <f t="shared" si="12"/>
        <v>0.24166666666666667</v>
      </c>
      <c r="H111" s="98">
        <f t="shared" si="12"/>
        <v>0.28387096774193549</v>
      </c>
      <c r="I111" s="98">
        <f t="shared" si="12"/>
        <v>0.32065217391304346</v>
      </c>
      <c r="J111" s="98">
        <f t="shared" si="12"/>
        <v>0.38016528925619836</v>
      </c>
      <c r="K111" s="98">
        <f t="shared" si="12"/>
        <v>0.40549828178694158</v>
      </c>
      <c r="L111" s="98">
        <f t="shared" si="12"/>
        <v>0.43202416918429004</v>
      </c>
      <c r="M111" s="98">
        <f t="shared" si="12"/>
        <v>0.43502824858757061</v>
      </c>
      <c r="N111" s="98">
        <f t="shared" si="12"/>
        <v>0.44686648501362397</v>
      </c>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1"/>
    </row>
    <row r="112" spans="2:42" x14ac:dyDescent="0.25">
      <c r="B112" s="68">
        <f t="shared" si="13"/>
        <v>2014</v>
      </c>
      <c r="C112" s="97">
        <f t="shared" si="12"/>
        <v>0</v>
      </c>
      <c r="D112" s="98">
        <f t="shared" si="12"/>
        <v>0.14285714285714285</v>
      </c>
      <c r="E112" s="98">
        <f t="shared" si="12"/>
        <v>0.33333333333333331</v>
      </c>
      <c r="F112" s="98">
        <f t="shared" si="12"/>
        <v>0.31944444444444442</v>
      </c>
      <c r="G112" s="98">
        <f t="shared" si="12"/>
        <v>0.34188034188034189</v>
      </c>
      <c r="H112" s="98">
        <f t="shared" si="12"/>
        <v>0.34459459459459457</v>
      </c>
      <c r="I112" s="98">
        <f t="shared" si="12"/>
        <v>0.36312849162011174</v>
      </c>
      <c r="J112" s="98">
        <f t="shared" si="12"/>
        <v>0.40277777777777779</v>
      </c>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1"/>
    </row>
    <row r="113" spans="2:42" x14ac:dyDescent="0.25">
      <c r="B113" s="69">
        <f t="shared" si="13"/>
        <v>2015</v>
      </c>
      <c r="C113" s="102">
        <f t="shared" si="12"/>
        <v>0.25</v>
      </c>
      <c r="D113" s="103">
        <f t="shared" si="12"/>
        <v>0.24</v>
      </c>
      <c r="E113" s="103">
        <f t="shared" si="12"/>
        <v>0.17647058823529413</v>
      </c>
      <c r="F113" s="103">
        <f t="shared" si="12"/>
        <v>0.25490196078431371</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5"/>
    </row>
    <row r="114" spans="2:42" x14ac:dyDescent="0.25"/>
    <row r="115" spans="2:42" x14ac:dyDescent="0.25"/>
    <row r="116" spans="2:42" x14ac:dyDescent="0.25">
      <c r="B116" s="73"/>
      <c r="C116" s="238" t="s">
        <v>175</v>
      </c>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40"/>
    </row>
    <row r="117" spans="2:42" x14ac:dyDescent="0.25">
      <c r="B117" s="74" t="s">
        <v>0</v>
      </c>
      <c r="C117" s="74" t="s">
        <v>69</v>
      </c>
      <c r="D117" s="63" t="s">
        <v>70</v>
      </c>
      <c r="E117" s="63" t="s">
        <v>71</v>
      </c>
      <c r="F117" s="63" t="s">
        <v>72</v>
      </c>
      <c r="G117" s="63" t="s">
        <v>73</v>
      </c>
      <c r="H117" s="63" t="s">
        <v>74</v>
      </c>
      <c r="I117" s="63" t="s">
        <v>75</v>
      </c>
      <c r="J117" s="63" t="s">
        <v>76</v>
      </c>
      <c r="K117" s="63" t="s">
        <v>77</v>
      </c>
      <c r="L117" s="63" t="s">
        <v>78</v>
      </c>
      <c r="M117" s="63" t="s">
        <v>79</v>
      </c>
      <c r="N117" s="63" t="s">
        <v>80</v>
      </c>
      <c r="O117" s="63" t="s">
        <v>81</v>
      </c>
      <c r="P117" s="63" t="s">
        <v>82</v>
      </c>
      <c r="Q117" s="63" t="s">
        <v>83</v>
      </c>
      <c r="R117" s="63" t="s">
        <v>84</v>
      </c>
      <c r="S117" s="63" t="s">
        <v>85</v>
      </c>
      <c r="T117" s="63" t="s">
        <v>86</v>
      </c>
      <c r="U117" s="63" t="s">
        <v>87</v>
      </c>
      <c r="V117" s="63" t="s">
        <v>88</v>
      </c>
      <c r="W117" s="63" t="s">
        <v>89</v>
      </c>
      <c r="X117" s="63" t="s">
        <v>90</v>
      </c>
      <c r="Y117" s="63" t="s">
        <v>91</v>
      </c>
      <c r="Z117" s="63" t="s">
        <v>92</v>
      </c>
      <c r="AA117" s="63" t="s">
        <v>93</v>
      </c>
      <c r="AB117" s="63" t="s">
        <v>94</v>
      </c>
      <c r="AC117" s="63" t="s">
        <v>95</v>
      </c>
      <c r="AD117" s="63" t="s">
        <v>96</v>
      </c>
      <c r="AE117" s="63" t="s">
        <v>97</v>
      </c>
      <c r="AF117" s="63" t="s">
        <v>98</v>
      </c>
      <c r="AG117" s="63" t="s">
        <v>99</v>
      </c>
      <c r="AH117" s="63" t="s">
        <v>100</v>
      </c>
      <c r="AI117" s="63" t="s">
        <v>101</v>
      </c>
      <c r="AJ117" s="63" t="s">
        <v>102</v>
      </c>
      <c r="AK117" s="63" t="s">
        <v>103</v>
      </c>
      <c r="AL117" s="63" t="s">
        <v>104</v>
      </c>
      <c r="AM117" s="63" t="s">
        <v>105</v>
      </c>
      <c r="AN117" s="63" t="s">
        <v>106</v>
      </c>
      <c r="AO117" s="63" t="s">
        <v>107</v>
      </c>
      <c r="AP117" s="65" t="s">
        <v>108</v>
      </c>
    </row>
    <row r="118" spans="2:42" x14ac:dyDescent="0.25">
      <c r="B118" s="84">
        <f>B104</f>
        <v>2006</v>
      </c>
      <c r="C118" s="97">
        <f>(C62+C76)/($AS6)</f>
        <v>1.5909090909090907E-2</v>
      </c>
      <c r="D118" s="98">
        <f t="shared" ref="D118:AP118" si="14">(D62+D76)/($AS6)</f>
        <v>3.4090909090909088E-2</v>
      </c>
      <c r="E118" s="98">
        <f t="shared" si="14"/>
        <v>7.045454545454545E-2</v>
      </c>
      <c r="F118" s="98">
        <f t="shared" si="14"/>
        <v>0.11590909090909091</v>
      </c>
      <c r="G118" s="98">
        <f t="shared" si="14"/>
        <v>0.16590909090909092</v>
      </c>
      <c r="H118" s="98">
        <f t="shared" si="14"/>
        <v>0.21590909090909091</v>
      </c>
      <c r="I118" s="98">
        <f t="shared" si="14"/>
        <v>0.27272727272727271</v>
      </c>
      <c r="J118" s="98">
        <f t="shared" si="14"/>
        <v>0.37045454545454548</v>
      </c>
      <c r="K118" s="98">
        <f t="shared" si="14"/>
        <v>0.42727272727272725</v>
      </c>
      <c r="L118" s="98">
        <f t="shared" si="14"/>
        <v>0.48863636363636365</v>
      </c>
      <c r="M118" s="98">
        <f t="shared" si="14"/>
        <v>0.55454545454545456</v>
      </c>
      <c r="N118" s="98">
        <f t="shared" si="14"/>
        <v>0.625</v>
      </c>
      <c r="O118" s="98">
        <f t="shared" si="14"/>
        <v>0.6886363636363636</v>
      </c>
      <c r="P118" s="98">
        <f t="shared" si="14"/>
        <v>0.71363636363636362</v>
      </c>
      <c r="Q118" s="98">
        <f t="shared" si="14"/>
        <v>0.75909090909090904</v>
      </c>
      <c r="R118" s="98">
        <f t="shared" si="14"/>
        <v>0.77727272727272723</v>
      </c>
      <c r="S118" s="98">
        <f t="shared" si="14"/>
        <v>0.80227272727272725</v>
      </c>
      <c r="T118" s="98">
        <f t="shared" si="14"/>
        <v>0.82499999999999996</v>
      </c>
      <c r="U118" s="98">
        <f t="shared" si="14"/>
        <v>0.85909090909090913</v>
      </c>
      <c r="V118" s="98">
        <f t="shared" si="14"/>
        <v>0.87045454545454548</v>
      </c>
      <c r="W118" s="98">
        <f t="shared" si="14"/>
        <v>0.87954545454545452</v>
      </c>
      <c r="X118" s="98">
        <f t="shared" si="14"/>
        <v>0.89772727272727271</v>
      </c>
      <c r="Y118" s="98">
        <f t="shared" si="14"/>
        <v>0.91136363636363638</v>
      </c>
      <c r="Z118" s="98">
        <f t="shared" si="14"/>
        <v>0.93181818181818177</v>
      </c>
      <c r="AA118" s="98">
        <f t="shared" si="14"/>
        <v>0.9386363636363636</v>
      </c>
      <c r="AB118" s="98">
        <f t="shared" si="14"/>
        <v>0.9386363636363636</v>
      </c>
      <c r="AC118" s="98">
        <f t="shared" si="14"/>
        <v>0.94090909090909092</v>
      </c>
      <c r="AD118" s="98">
        <f t="shared" si="14"/>
        <v>0.94090909090909092</v>
      </c>
      <c r="AE118" s="98">
        <f t="shared" si="14"/>
        <v>0.95</v>
      </c>
      <c r="AF118" s="98">
        <f t="shared" si="14"/>
        <v>0.95681818181818179</v>
      </c>
      <c r="AG118" s="98">
        <f t="shared" si="14"/>
        <v>0.96136363636363631</v>
      </c>
      <c r="AH118" s="98">
        <f t="shared" si="14"/>
        <v>0.96136363636363631</v>
      </c>
      <c r="AI118" s="98">
        <f t="shared" si="14"/>
        <v>0.96363636363636362</v>
      </c>
      <c r="AJ118" s="98">
        <f t="shared" si="14"/>
        <v>0.97272727272727277</v>
      </c>
      <c r="AK118" s="98">
        <f t="shared" si="14"/>
        <v>0.97499999999999998</v>
      </c>
      <c r="AL118" s="98">
        <f t="shared" si="14"/>
        <v>0.97499999999999998</v>
      </c>
      <c r="AM118" s="98">
        <f t="shared" si="14"/>
        <v>0.98409090909090913</v>
      </c>
      <c r="AN118" s="98">
        <f t="shared" si="14"/>
        <v>0.98636363636363633</v>
      </c>
      <c r="AO118" s="98">
        <f t="shared" si="14"/>
        <v>0.98863636363636365</v>
      </c>
      <c r="AP118" s="99">
        <f t="shared" si="14"/>
        <v>0.99090909090909096</v>
      </c>
    </row>
    <row r="119" spans="2:42" x14ac:dyDescent="0.25">
      <c r="B119" s="68">
        <f>B118+1</f>
        <v>2007</v>
      </c>
      <c r="C119" s="97">
        <f t="shared" ref="C119:AP125" si="15">(C63+C77)/($AS7)</f>
        <v>9.6153846153846159E-3</v>
      </c>
      <c r="D119" s="98">
        <f t="shared" si="15"/>
        <v>4.6153846153846156E-2</v>
      </c>
      <c r="E119" s="98">
        <f t="shared" si="15"/>
        <v>9.0384615384615383E-2</v>
      </c>
      <c r="F119" s="98">
        <f t="shared" si="15"/>
        <v>0.14423076923076922</v>
      </c>
      <c r="G119" s="98">
        <f t="shared" si="15"/>
        <v>0.21153846153846154</v>
      </c>
      <c r="H119" s="98">
        <f t="shared" si="15"/>
        <v>0.26153846153846155</v>
      </c>
      <c r="I119" s="98">
        <f t="shared" si="15"/>
        <v>0.31538461538461537</v>
      </c>
      <c r="J119" s="98">
        <f t="shared" si="15"/>
        <v>0.4</v>
      </c>
      <c r="K119" s="98">
        <f t="shared" si="15"/>
        <v>0.48653846153846153</v>
      </c>
      <c r="L119" s="98">
        <f t="shared" si="15"/>
        <v>0.53653846153846152</v>
      </c>
      <c r="M119" s="98">
        <f t="shared" si="15"/>
        <v>0.60192307692307689</v>
      </c>
      <c r="N119" s="98">
        <f t="shared" si="15"/>
        <v>0.65576923076923077</v>
      </c>
      <c r="O119" s="98">
        <f t="shared" si="15"/>
        <v>0.69038461538461537</v>
      </c>
      <c r="P119" s="98">
        <f t="shared" si="15"/>
        <v>0.72884615384615381</v>
      </c>
      <c r="Q119" s="98">
        <f t="shared" si="15"/>
        <v>0.78269230769230769</v>
      </c>
      <c r="R119" s="98">
        <f t="shared" si="15"/>
        <v>0.82115384615384612</v>
      </c>
      <c r="S119" s="98">
        <f t="shared" si="15"/>
        <v>0.84807692307692306</v>
      </c>
      <c r="T119" s="98">
        <f t="shared" si="15"/>
        <v>0.87115384615384617</v>
      </c>
      <c r="U119" s="98">
        <f t="shared" si="15"/>
        <v>0.89230769230769236</v>
      </c>
      <c r="V119" s="98">
        <f t="shared" si="15"/>
        <v>0.90769230769230769</v>
      </c>
      <c r="W119" s="98">
        <f t="shared" si="15"/>
        <v>0.91923076923076918</v>
      </c>
      <c r="X119" s="98">
        <f t="shared" si="15"/>
        <v>0.92500000000000004</v>
      </c>
      <c r="Y119" s="98">
        <f t="shared" si="15"/>
        <v>0.93269230769230771</v>
      </c>
      <c r="Z119" s="98">
        <f t="shared" si="15"/>
        <v>0.9538461538461539</v>
      </c>
      <c r="AA119" s="98">
        <f t="shared" si="15"/>
        <v>0.96346153846153848</v>
      </c>
      <c r="AB119" s="98">
        <f t="shared" si="15"/>
        <v>0.96923076923076923</v>
      </c>
      <c r="AC119" s="98">
        <f t="shared" si="15"/>
        <v>0.96923076923076923</v>
      </c>
      <c r="AD119" s="98">
        <f t="shared" si="15"/>
        <v>0.97307692307692306</v>
      </c>
      <c r="AE119" s="98">
        <f t="shared" si="15"/>
        <v>0.97307692307692306</v>
      </c>
      <c r="AF119" s="98">
        <f t="shared" si="15"/>
        <v>0.97692307692307689</v>
      </c>
      <c r="AG119" s="98">
        <f t="shared" si="15"/>
        <v>0.97884615384615381</v>
      </c>
      <c r="AH119" s="98">
        <f t="shared" si="15"/>
        <v>0.98461538461538467</v>
      </c>
      <c r="AI119" s="98">
        <f t="shared" si="15"/>
        <v>0.98653846153846159</v>
      </c>
      <c r="AJ119" s="98">
        <f t="shared" si="15"/>
        <v>0.9884615384615385</v>
      </c>
      <c r="AK119" s="98">
        <f t="shared" si="15"/>
        <v>0.99038461538461542</v>
      </c>
      <c r="AL119" s="98">
        <f t="shared" si="15"/>
        <v>0.99230769230769234</v>
      </c>
      <c r="AM119" s="100">
        <f t="shared" si="15"/>
        <v>0</v>
      </c>
      <c r="AN119" s="100">
        <f t="shared" si="15"/>
        <v>0</v>
      </c>
      <c r="AO119" s="100">
        <f t="shared" si="15"/>
        <v>0</v>
      </c>
      <c r="AP119" s="101">
        <f t="shared" si="15"/>
        <v>0</v>
      </c>
    </row>
    <row r="120" spans="2:42" x14ac:dyDescent="0.25">
      <c r="B120" s="68">
        <f t="shared" ref="B120:B127" si="16">B119+1</f>
        <v>2008</v>
      </c>
      <c r="C120" s="97">
        <f t="shared" si="15"/>
        <v>1.2567324955116697E-2</v>
      </c>
      <c r="D120" s="98">
        <f t="shared" si="15"/>
        <v>4.66786355475763E-2</v>
      </c>
      <c r="E120" s="98">
        <f t="shared" si="15"/>
        <v>7.899461400359066E-2</v>
      </c>
      <c r="F120" s="98">
        <f t="shared" si="15"/>
        <v>0.14003590664272891</v>
      </c>
      <c r="G120" s="98">
        <f t="shared" si="15"/>
        <v>0.20646319569120286</v>
      </c>
      <c r="H120" s="98">
        <f t="shared" si="15"/>
        <v>0.26750448833034113</v>
      </c>
      <c r="I120" s="98">
        <f t="shared" si="15"/>
        <v>0.34649910233393177</v>
      </c>
      <c r="J120" s="98">
        <f t="shared" si="15"/>
        <v>0.40394973070017953</v>
      </c>
      <c r="K120" s="98">
        <f t="shared" si="15"/>
        <v>0.46140035906642729</v>
      </c>
      <c r="L120" s="98">
        <f t="shared" si="15"/>
        <v>0.50807899461400363</v>
      </c>
      <c r="M120" s="98">
        <f t="shared" si="15"/>
        <v>0.56552962298025133</v>
      </c>
      <c r="N120" s="98">
        <f t="shared" si="15"/>
        <v>0.61938958707360858</v>
      </c>
      <c r="O120" s="98">
        <f t="shared" si="15"/>
        <v>0.67324955116696594</v>
      </c>
      <c r="P120" s="98">
        <f t="shared" si="15"/>
        <v>0.71454219030520649</v>
      </c>
      <c r="Q120" s="98">
        <f t="shared" si="15"/>
        <v>0.74506283662477557</v>
      </c>
      <c r="R120" s="98">
        <f t="shared" si="15"/>
        <v>0.78994614003590669</v>
      </c>
      <c r="S120" s="98">
        <f t="shared" si="15"/>
        <v>0.83123877917414724</v>
      </c>
      <c r="T120" s="98">
        <f t="shared" si="15"/>
        <v>0.85637342908438063</v>
      </c>
      <c r="U120" s="98">
        <f t="shared" si="15"/>
        <v>0.8671454219030521</v>
      </c>
      <c r="V120" s="98">
        <f t="shared" si="15"/>
        <v>0.8797127468581688</v>
      </c>
      <c r="W120" s="98">
        <f t="shared" si="15"/>
        <v>0.89946140035906641</v>
      </c>
      <c r="X120" s="98">
        <f t="shared" si="15"/>
        <v>0.91561938958707356</v>
      </c>
      <c r="Y120" s="98">
        <f t="shared" si="15"/>
        <v>0.91561938958707356</v>
      </c>
      <c r="Z120" s="98">
        <f t="shared" si="15"/>
        <v>0.92280071813285458</v>
      </c>
      <c r="AA120" s="98">
        <f t="shared" si="15"/>
        <v>0.93716337522441651</v>
      </c>
      <c r="AB120" s="98">
        <f t="shared" si="15"/>
        <v>0.94434470377019752</v>
      </c>
      <c r="AC120" s="98">
        <f t="shared" si="15"/>
        <v>0.9497307001795332</v>
      </c>
      <c r="AD120" s="98">
        <f t="shared" si="15"/>
        <v>0.96947935368043092</v>
      </c>
      <c r="AE120" s="98">
        <f t="shared" si="15"/>
        <v>0.97127468581687615</v>
      </c>
      <c r="AF120" s="98">
        <f t="shared" si="15"/>
        <v>0.9748653500897666</v>
      </c>
      <c r="AG120" s="98">
        <f t="shared" si="15"/>
        <v>0.98025134649910228</v>
      </c>
      <c r="AH120" s="98">
        <f t="shared" si="15"/>
        <v>0.98204667863554762</v>
      </c>
      <c r="AI120" s="100">
        <f t="shared" si="15"/>
        <v>0</v>
      </c>
      <c r="AJ120" s="100">
        <f t="shared" si="15"/>
        <v>0</v>
      </c>
      <c r="AK120" s="100">
        <f t="shared" si="15"/>
        <v>0</v>
      </c>
      <c r="AL120" s="100">
        <f t="shared" si="15"/>
        <v>0</v>
      </c>
      <c r="AM120" s="100">
        <f t="shared" si="15"/>
        <v>0</v>
      </c>
      <c r="AN120" s="100">
        <f t="shared" si="15"/>
        <v>0</v>
      </c>
      <c r="AO120" s="100">
        <f t="shared" si="15"/>
        <v>0</v>
      </c>
      <c r="AP120" s="101">
        <f t="shared" si="15"/>
        <v>0</v>
      </c>
    </row>
    <row r="121" spans="2:42" x14ac:dyDescent="0.25">
      <c r="B121" s="68">
        <f t="shared" si="16"/>
        <v>2009</v>
      </c>
      <c r="C121" s="97">
        <f t="shared" si="15"/>
        <v>3.074141048824593E-2</v>
      </c>
      <c r="D121" s="98">
        <f t="shared" si="15"/>
        <v>5.9674502712477394E-2</v>
      </c>
      <c r="E121" s="98">
        <f t="shared" si="15"/>
        <v>9.9457504520795659E-2</v>
      </c>
      <c r="F121" s="98">
        <f t="shared" si="15"/>
        <v>0.14466546112115733</v>
      </c>
      <c r="G121" s="98">
        <f t="shared" si="15"/>
        <v>0.2007233273056058</v>
      </c>
      <c r="H121" s="98">
        <f t="shared" si="15"/>
        <v>0.26943942133815552</v>
      </c>
      <c r="I121" s="98">
        <f t="shared" si="15"/>
        <v>0.31464737793851716</v>
      </c>
      <c r="J121" s="98">
        <f t="shared" si="15"/>
        <v>0.36889692585895117</v>
      </c>
      <c r="K121" s="98">
        <f t="shared" si="15"/>
        <v>0.42857142857142855</v>
      </c>
      <c r="L121" s="98">
        <f t="shared" si="15"/>
        <v>0.47016274864376129</v>
      </c>
      <c r="M121" s="98">
        <f t="shared" si="15"/>
        <v>0.50994575045207957</v>
      </c>
      <c r="N121" s="98">
        <f t="shared" si="15"/>
        <v>0.56781193490054249</v>
      </c>
      <c r="O121" s="98">
        <f t="shared" si="15"/>
        <v>0.620253164556962</v>
      </c>
      <c r="P121" s="98">
        <f t="shared" si="15"/>
        <v>0.66003616636528029</v>
      </c>
      <c r="Q121" s="98">
        <f t="shared" si="15"/>
        <v>0.68896925858951175</v>
      </c>
      <c r="R121" s="98">
        <f t="shared" si="15"/>
        <v>0.74502712477396027</v>
      </c>
      <c r="S121" s="98">
        <f t="shared" si="15"/>
        <v>0.78300180831826405</v>
      </c>
      <c r="T121" s="98">
        <f t="shared" si="15"/>
        <v>0.79566003616636527</v>
      </c>
      <c r="U121" s="98">
        <f t="shared" si="15"/>
        <v>0.81916817359855332</v>
      </c>
      <c r="V121" s="98">
        <f t="shared" si="15"/>
        <v>0.84448462929475587</v>
      </c>
      <c r="W121" s="98">
        <f t="shared" si="15"/>
        <v>0.86618444846292952</v>
      </c>
      <c r="X121" s="98">
        <f t="shared" si="15"/>
        <v>0.88426763110307416</v>
      </c>
      <c r="Y121" s="98">
        <f t="shared" si="15"/>
        <v>0.89692585895117538</v>
      </c>
      <c r="Z121" s="98">
        <f t="shared" si="15"/>
        <v>0.92043399638336343</v>
      </c>
      <c r="AA121" s="98">
        <f t="shared" si="15"/>
        <v>0.92947558770343586</v>
      </c>
      <c r="AB121" s="98">
        <f t="shared" si="15"/>
        <v>0.94213381555153708</v>
      </c>
      <c r="AC121" s="98">
        <f t="shared" si="15"/>
        <v>0.9547920433996383</v>
      </c>
      <c r="AD121" s="98">
        <f t="shared" si="15"/>
        <v>0.96925858951175403</v>
      </c>
      <c r="AE121" s="100">
        <f t="shared" si="15"/>
        <v>0</v>
      </c>
      <c r="AF121" s="100">
        <f t="shared" si="15"/>
        <v>0</v>
      </c>
      <c r="AG121" s="100">
        <f t="shared" si="15"/>
        <v>0</v>
      </c>
      <c r="AH121" s="100">
        <f t="shared" si="15"/>
        <v>0</v>
      </c>
      <c r="AI121" s="100">
        <f t="shared" si="15"/>
        <v>0</v>
      </c>
      <c r="AJ121" s="100">
        <f t="shared" si="15"/>
        <v>0</v>
      </c>
      <c r="AK121" s="100">
        <f t="shared" si="15"/>
        <v>0</v>
      </c>
      <c r="AL121" s="100">
        <f t="shared" si="15"/>
        <v>0</v>
      </c>
      <c r="AM121" s="100">
        <f t="shared" si="15"/>
        <v>0</v>
      </c>
      <c r="AN121" s="100">
        <f t="shared" si="15"/>
        <v>0</v>
      </c>
      <c r="AO121" s="100">
        <f t="shared" si="15"/>
        <v>0</v>
      </c>
      <c r="AP121" s="101">
        <f t="shared" si="15"/>
        <v>0</v>
      </c>
    </row>
    <row r="122" spans="2:42" x14ac:dyDescent="0.25">
      <c r="B122" s="68">
        <f t="shared" si="16"/>
        <v>2010</v>
      </c>
      <c r="C122" s="97">
        <f t="shared" si="15"/>
        <v>1.6616314199395771E-2</v>
      </c>
      <c r="D122" s="98">
        <f t="shared" si="15"/>
        <v>5.2870090634441085E-2</v>
      </c>
      <c r="E122" s="98">
        <f t="shared" si="15"/>
        <v>8.4592145015105744E-2</v>
      </c>
      <c r="F122" s="98">
        <f t="shared" si="15"/>
        <v>0.11480362537764351</v>
      </c>
      <c r="G122" s="98">
        <f t="shared" si="15"/>
        <v>0.17069486404833836</v>
      </c>
      <c r="H122" s="98">
        <f t="shared" si="15"/>
        <v>0.22960725075528701</v>
      </c>
      <c r="I122" s="98">
        <f t="shared" si="15"/>
        <v>0.27945619335347432</v>
      </c>
      <c r="J122" s="98">
        <f t="shared" si="15"/>
        <v>0.33836858006042297</v>
      </c>
      <c r="K122" s="98">
        <f t="shared" si="15"/>
        <v>0.38670694864048338</v>
      </c>
      <c r="L122" s="98">
        <f t="shared" si="15"/>
        <v>0.4380664652567976</v>
      </c>
      <c r="M122" s="98">
        <f t="shared" si="15"/>
        <v>0.49093655589123869</v>
      </c>
      <c r="N122" s="98">
        <f t="shared" si="15"/>
        <v>0.54833836858006046</v>
      </c>
      <c r="O122" s="98">
        <f t="shared" si="15"/>
        <v>0.59818731117824775</v>
      </c>
      <c r="P122" s="98">
        <f t="shared" si="15"/>
        <v>0.6344410876132931</v>
      </c>
      <c r="Q122" s="98">
        <f t="shared" si="15"/>
        <v>0.66012084592145015</v>
      </c>
      <c r="R122" s="98">
        <f t="shared" si="15"/>
        <v>0.70845921450151061</v>
      </c>
      <c r="S122" s="98">
        <f t="shared" si="15"/>
        <v>0.74773413897280971</v>
      </c>
      <c r="T122" s="98">
        <f t="shared" si="15"/>
        <v>0.79154078549848939</v>
      </c>
      <c r="U122" s="98">
        <f t="shared" si="15"/>
        <v>0.81722054380664655</v>
      </c>
      <c r="V122" s="98">
        <f t="shared" si="15"/>
        <v>0.84138972809667678</v>
      </c>
      <c r="W122" s="98">
        <f t="shared" si="15"/>
        <v>0.8761329305135952</v>
      </c>
      <c r="X122" s="98">
        <f t="shared" si="15"/>
        <v>0.904833836858006</v>
      </c>
      <c r="Y122" s="98">
        <f t="shared" si="15"/>
        <v>0.91691842900302112</v>
      </c>
      <c r="Z122" s="98">
        <f t="shared" si="15"/>
        <v>0.92447129909365555</v>
      </c>
      <c r="AA122" s="100">
        <f t="shared" si="15"/>
        <v>0</v>
      </c>
      <c r="AB122" s="100">
        <f t="shared" si="15"/>
        <v>0</v>
      </c>
      <c r="AC122" s="100">
        <f t="shared" si="15"/>
        <v>0</v>
      </c>
      <c r="AD122" s="100">
        <f t="shared" si="15"/>
        <v>0</v>
      </c>
      <c r="AE122" s="100">
        <f t="shared" si="15"/>
        <v>0</v>
      </c>
      <c r="AF122" s="100">
        <f t="shared" si="15"/>
        <v>0</v>
      </c>
      <c r="AG122" s="100">
        <f t="shared" si="15"/>
        <v>0</v>
      </c>
      <c r="AH122" s="100">
        <f t="shared" si="15"/>
        <v>0</v>
      </c>
      <c r="AI122" s="100">
        <f t="shared" si="15"/>
        <v>0</v>
      </c>
      <c r="AJ122" s="100">
        <f t="shared" si="15"/>
        <v>0</v>
      </c>
      <c r="AK122" s="100">
        <f t="shared" si="15"/>
        <v>0</v>
      </c>
      <c r="AL122" s="100">
        <f t="shared" si="15"/>
        <v>0</v>
      </c>
      <c r="AM122" s="100">
        <f t="shared" si="15"/>
        <v>0</v>
      </c>
      <c r="AN122" s="100">
        <f t="shared" si="15"/>
        <v>0</v>
      </c>
      <c r="AO122" s="100">
        <f t="shared" si="15"/>
        <v>0</v>
      </c>
      <c r="AP122" s="101">
        <f t="shared" si="15"/>
        <v>0</v>
      </c>
    </row>
    <row r="123" spans="2:42" x14ac:dyDescent="0.25">
      <c r="B123" s="68">
        <f t="shared" si="16"/>
        <v>2011</v>
      </c>
      <c r="C123" s="97">
        <f t="shared" si="15"/>
        <v>1.3869625520110958E-2</v>
      </c>
      <c r="D123" s="98">
        <f t="shared" si="15"/>
        <v>3.3287101248266296E-2</v>
      </c>
      <c r="E123" s="98">
        <f t="shared" si="15"/>
        <v>6.6574202496532592E-2</v>
      </c>
      <c r="F123" s="98">
        <f t="shared" si="15"/>
        <v>0.1276005547850208</v>
      </c>
      <c r="G123" s="98">
        <f t="shared" si="15"/>
        <v>0.17614424410540916</v>
      </c>
      <c r="H123" s="98">
        <f t="shared" si="15"/>
        <v>0.22052704576976423</v>
      </c>
      <c r="I123" s="98">
        <f t="shared" si="15"/>
        <v>0.26490984743411927</v>
      </c>
      <c r="J123" s="98">
        <f t="shared" si="15"/>
        <v>0.29680998613037446</v>
      </c>
      <c r="K123" s="98">
        <f t="shared" si="15"/>
        <v>0.33703190013869627</v>
      </c>
      <c r="L123" s="98">
        <f t="shared" si="15"/>
        <v>0.3841886269070735</v>
      </c>
      <c r="M123" s="98">
        <f t="shared" si="15"/>
        <v>0.44382801664355065</v>
      </c>
      <c r="N123" s="98">
        <f t="shared" si="15"/>
        <v>0.4854368932038835</v>
      </c>
      <c r="O123" s="98">
        <f t="shared" si="15"/>
        <v>0.54507628294036059</v>
      </c>
      <c r="P123" s="98">
        <f t="shared" si="15"/>
        <v>0.61303744798890425</v>
      </c>
      <c r="Q123" s="98">
        <f t="shared" si="15"/>
        <v>0.67683772538141473</v>
      </c>
      <c r="R123" s="98">
        <f t="shared" si="15"/>
        <v>0.71705963938973649</v>
      </c>
      <c r="S123" s="98">
        <f t="shared" si="15"/>
        <v>0.76005547850208044</v>
      </c>
      <c r="T123" s="98">
        <f t="shared" si="15"/>
        <v>0.79750346740638001</v>
      </c>
      <c r="U123" s="98">
        <f t="shared" si="15"/>
        <v>0.83772538141470176</v>
      </c>
      <c r="V123" s="98">
        <f t="shared" si="15"/>
        <v>0.86130374479889038</v>
      </c>
      <c r="W123" s="100">
        <f t="shared" si="15"/>
        <v>0</v>
      </c>
      <c r="X123" s="100">
        <f t="shared" si="15"/>
        <v>0</v>
      </c>
      <c r="Y123" s="100">
        <f t="shared" si="15"/>
        <v>0</v>
      </c>
      <c r="Z123" s="100">
        <f t="shared" si="15"/>
        <v>0</v>
      </c>
      <c r="AA123" s="100">
        <f t="shared" si="15"/>
        <v>0</v>
      </c>
      <c r="AB123" s="100">
        <f t="shared" si="15"/>
        <v>0</v>
      </c>
      <c r="AC123" s="100">
        <f t="shared" si="15"/>
        <v>0</v>
      </c>
      <c r="AD123" s="100">
        <f t="shared" si="15"/>
        <v>0</v>
      </c>
      <c r="AE123" s="100">
        <f t="shared" si="15"/>
        <v>0</v>
      </c>
      <c r="AF123" s="100">
        <f t="shared" si="15"/>
        <v>0</v>
      </c>
      <c r="AG123" s="100">
        <f t="shared" si="15"/>
        <v>0</v>
      </c>
      <c r="AH123" s="100">
        <f t="shared" si="15"/>
        <v>0</v>
      </c>
      <c r="AI123" s="100">
        <f t="shared" si="15"/>
        <v>0</v>
      </c>
      <c r="AJ123" s="100">
        <f t="shared" si="15"/>
        <v>0</v>
      </c>
      <c r="AK123" s="100">
        <f t="shared" si="15"/>
        <v>0</v>
      </c>
      <c r="AL123" s="100">
        <f t="shared" si="15"/>
        <v>0</v>
      </c>
      <c r="AM123" s="100">
        <f t="shared" si="15"/>
        <v>0</v>
      </c>
      <c r="AN123" s="100">
        <f t="shared" si="15"/>
        <v>0</v>
      </c>
      <c r="AO123" s="100">
        <f t="shared" si="15"/>
        <v>0</v>
      </c>
      <c r="AP123" s="101">
        <f t="shared" si="15"/>
        <v>0</v>
      </c>
    </row>
    <row r="124" spans="2:42" x14ac:dyDescent="0.25">
      <c r="B124" s="68">
        <f t="shared" si="16"/>
        <v>2012</v>
      </c>
      <c r="C124" s="97">
        <f t="shared" si="15"/>
        <v>1.278409090909091E-2</v>
      </c>
      <c r="D124" s="98">
        <f t="shared" si="15"/>
        <v>3.6931818181818184E-2</v>
      </c>
      <c r="E124" s="98">
        <f t="shared" si="15"/>
        <v>7.1022727272727279E-2</v>
      </c>
      <c r="F124" s="98">
        <f t="shared" si="15"/>
        <v>9.8011363636363633E-2</v>
      </c>
      <c r="G124" s="98">
        <f t="shared" si="15"/>
        <v>0.13778409090909091</v>
      </c>
      <c r="H124" s="98">
        <f t="shared" si="15"/>
        <v>0.17329545454545456</v>
      </c>
      <c r="I124" s="98">
        <f t="shared" si="15"/>
        <v>0.22301136363636365</v>
      </c>
      <c r="J124" s="98">
        <f t="shared" si="15"/>
        <v>0.27840909090909088</v>
      </c>
      <c r="K124" s="98">
        <f t="shared" si="15"/>
        <v>0.35369318181818182</v>
      </c>
      <c r="L124" s="98">
        <f t="shared" si="15"/>
        <v>0.41051136363636365</v>
      </c>
      <c r="M124" s="98">
        <f t="shared" si="15"/>
        <v>0.47727272727272729</v>
      </c>
      <c r="N124" s="98">
        <f t="shared" si="15"/>
        <v>0.53693181818181823</v>
      </c>
      <c r="O124" s="98">
        <f t="shared" si="15"/>
        <v>0.60653409090909094</v>
      </c>
      <c r="P124" s="98">
        <f t="shared" si="15"/>
        <v>0.65909090909090906</v>
      </c>
      <c r="Q124" s="98">
        <f t="shared" si="15"/>
        <v>0.6875</v>
      </c>
      <c r="R124" s="98">
        <f t="shared" si="15"/>
        <v>0.72017045454545459</v>
      </c>
      <c r="S124" s="100">
        <f t="shared" si="15"/>
        <v>0</v>
      </c>
      <c r="T124" s="100">
        <f t="shared" si="15"/>
        <v>0</v>
      </c>
      <c r="U124" s="100">
        <f t="shared" si="15"/>
        <v>0</v>
      </c>
      <c r="V124" s="100">
        <f t="shared" si="15"/>
        <v>0</v>
      </c>
      <c r="W124" s="100">
        <f t="shared" si="15"/>
        <v>0</v>
      </c>
      <c r="X124" s="100">
        <f t="shared" si="15"/>
        <v>0</v>
      </c>
      <c r="Y124" s="100">
        <f t="shared" si="15"/>
        <v>0</v>
      </c>
      <c r="Z124" s="100">
        <f t="shared" si="15"/>
        <v>0</v>
      </c>
      <c r="AA124" s="100">
        <f t="shared" si="15"/>
        <v>0</v>
      </c>
      <c r="AB124" s="100">
        <f t="shared" si="15"/>
        <v>0</v>
      </c>
      <c r="AC124" s="100">
        <f t="shared" si="15"/>
        <v>0</v>
      </c>
      <c r="AD124" s="100">
        <f t="shared" si="15"/>
        <v>0</v>
      </c>
      <c r="AE124" s="100">
        <f t="shared" si="15"/>
        <v>0</v>
      </c>
      <c r="AF124" s="100">
        <f t="shared" si="15"/>
        <v>0</v>
      </c>
      <c r="AG124" s="100">
        <f t="shared" si="15"/>
        <v>0</v>
      </c>
      <c r="AH124" s="100">
        <f t="shared" si="15"/>
        <v>0</v>
      </c>
      <c r="AI124" s="100">
        <f t="shared" si="15"/>
        <v>0</v>
      </c>
      <c r="AJ124" s="100">
        <f t="shared" si="15"/>
        <v>0</v>
      </c>
      <c r="AK124" s="100">
        <f t="shared" si="15"/>
        <v>0</v>
      </c>
      <c r="AL124" s="100">
        <f t="shared" si="15"/>
        <v>0</v>
      </c>
      <c r="AM124" s="100">
        <f t="shared" si="15"/>
        <v>0</v>
      </c>
      <c r="AN124" s="100">
        <f t="shared" si="15"/>
        <v>0</v>
      </c>
      <c r="AO124" s="100">
        <f t="shared" si="15"/>
        <v>0</v>
      </c>
      <c r="AP124" s="101">
        <f t="shared" si="15"/>
        <v>0</v>
      </c>
    </row>
    <row r="125" spans="2:42" x14ac:dyDescent="0.25">
      <c r="B125" s="68">
        <f t="shared" si="16"/>
        <v>2013</v>
      </c>
      <c r="C125" s="97">
        <f t="shared" si="15"/>
        <v>2.2222222222222223E-2</v>
      </c>
      <c r="D125" s="98">
        <f t="shared" si="15"/>
        <v>4.9206349206349205E-2</v>
      </c>
      <c r="E125" s="98">
        <f t="shared" si="15"/>
        <v>7.9365079365079361E-2</v>
      </c>
      <c r="F125" s="98">
        <f t="shared" si="15"/>
        <v>0.13333333333333333</v>
      </c>
      <c r="G125" s="98">
        <f t="shared" si="15"/>
        <v>0.19047619047619047</v>
      </c>
      <c r="H125" s="98">
        <f t="shared" si="15"/>
        <v>0.24603174603174602</v>
      </c>
      <c r="I125" s="98">
        <f t="shared" si="15"/>
        <v>0.29206349206349208</v>
      </c>
      <c r="J125" s="98">
        <f t="shared" si="15"/>
        <v>0.38412698412698415</v>
      </c>
      <c r="K125" s="98">
        <f t="shared" si="15"/>
        <v>0.46190476190476193</v>
      </c>
      <c r="L125" s="98">
        <f t="shared" si="15"/>
        <v>0.52539682539682542</v>
      </c>
      <c r="M125" s="98">
        <f t="shared" si="15"/>
        <v>0.56190476190476191</v>
      </c>
      <c r="N125" s="98">
        <f t="shared" si="15"/>
        <v>0.58253968253968258</v>
      </c>
      <c r="O125" s="100">
        <f t="shared" si="15"/>
        <v>0</v>
      </c>
      <c r="P125" s="100">
        <f t="shared" si="15"/>
        <v>0</v>
      </c>
      <c r="Q125" s="100">
        <f t="shared" si="15"/>
        <v>0</v>
      </c>
      <c r="R125" s="100">
        <f t="shared" ref="R125:AP125" si="17">(R69+R83)/($AS13)</f>
        <v>0</v>
      </c>
      <c r="S125" s="100">
        <f t="shared" si="17"/>
        <v>0</v>
      </c>
      <c r="T125" s="100">
        <f t="shared" si="17"/>
        <v>0</v>
      </c>
      <c r="U125" s="100">
        <f t="shared" si="17"/>
        <v>0</v>
      </c>
      <c r="V125" s="100">
        <f t="shared" si="17"/>
        <v>0</v>
      </c>
      <c r="W125" s="100">
        <f t="shared" si="17"/>
        <v>0</v>
      </c>
      <c r="X125" s="100">
        <f t="shared" si="17"/>
        <v>0</v>
      </c>
      <c r="Y125" s="100">
        <f t="shared" si="17"/>
        <v>0</v>
      </c>
      <c r="Z125" s="100">
        <f t="shared" si="17"/>
        <v>0</v>
      </c>
      <c r="AA125" s="100">
        <f t="shared" si="17"/>
        <v>0</v>
      </c>
      <c r="AB125" s="100">
        <f t="shared" si="17"/>
        <v>0</v>
      </c>
      <c r="AC125" s="100">
        <f t="shared" si="17"/>
        <v>0</v>
      </c>
      <c r="AD125" s="100">
        <f t="shared" si="17"/>
        <v>0</v>
      </c>
      <c r="AE125" s="100">
        <f t="shared" si="17"/>
        <v>0</v>
      </c>
      <c r="AF125" s="100">
        <f t="shared" si="17"/>
        <v>0</v>
      </c>
      <c r="AG125" s="100">
        <f t="shared" si="17"/>
        <v>0</v>
      </c>
      <c r="AH125" s="100">
        <f t="shared" si="17"/>
        <v>0</v>
      </c>
      <c r="AI125" s="100">
        <f t="shared" si="17"/>
        <v>0</v>
      </c>
      <c r="AJ125" s="100">
        <f t="shared" si="17"/>
        <v>0</v>
      </c>
      <c r="AK125" s="100">
        <f t="shared" si="17"/>
        <v>0</v>
      </c>
      <c r="AL125" s="100">
        <f t="shared" si="17"/>
        <v>0</v>
      </c>
      <c r="AM125" s="100">
        <f t="shared" si="17"/>
        <v>0</v>
      </c>
      <c r="AN125" s="100">
        <f t="shared" si="17"/>
        <v>0</v>
      </c>
      <c r="AO125" s="100">
        <f t="shared" si="17"/>
        <v>0</v>
      </c>
      <c r="AP125" s="101">
        <f t="shared" si="17"/>
        <v>0</v>
      </c>
    </row>
    <row r="126" spans="2:42" x14ac:dyDescent="0.25">
      <c r="B126" s="68">
        <f t="shared" si="16"/>
        <v>2014</v>
      </c>
      <c r="C126" s="97">
        <f t="shared" ref="C126:AP127" si="18">(C70+C84)/($AS14)</f>
        <v>1.0920436817472699E-2</v>
      </c>
      <c r="D126" s="98">
        <f t="shared" si="18"/>
        <v>4.3681747269890797E-2</v>
      </c>
      <c r="E126" s="98">
        <f t="shared" si="18"/>
        <v>7.4882995319812795E-2</v>
      </c>
      <c r="F126" s="98">
        <f t="shared" si="18"/>
        <v>0.11232449297971919</v>
      </c>
      <c r="G126" s="98">
        <f t="shared" si="18"/>
        <v>0.18252730109204368</v>
      </c>
      <c r="H126" s="98">
        <f t="shared" si="18"/>
        <v>0.23088923556942278</v>
      </c>
      <c r="I126" s="98">
        <f t="shared" si="18"/>
        <v>0.27925117004680189</v>
      </c>
      <c r="J126" s="98">
        <f t="shared" si="18"/>
        <v>0.33697347893915758</v>
      </c>
      <c r="K126" s="100">
        <f t="shared" si="18"/>
        <v>0</v>
      </c>
      <c r="L126" s="100">
        <f t="shared" si="18"/>
        <v>0</v>
      </c>
      <c r="M126" s="100">
        <f t="shared" si="18"/>
        <v>0</v>
      </c>
      <c r="N126" s="100">
        <f t="shared" si="18"/>
        <v>0</v>
      </c>
      <c r="O126" s="100">
        <f t="shared" si="18"/>
        <v>0</v>
      </c>
      <c r="P126" s="100">
        <f t="shared" si="18"/>
        <v>0</v>
      </c>
      <c r="Q126" s="100">
        <f t="shared" si="18"/>
        <v>0</v>
      </c>
      <c r="R126" s="100">
        <f t="shared" si="18"/>
        <v>0</v>
      </c>
      <c r="S126" s="100">
        <f t="shared" si="18"/>
        <v>0</v>
      </c>
      <c r="T126" s="100">
        <f t="shared" si="18"/>
        <v>0</v>
      </c>
      <c r="U126" s="100">
        <f t="shared" si="18"/>
        <v>0</v>
      </c>
      <c r="V126" s="100">
        <f t="shared" si="18"/>
        <v>0</v>
      </c>
      <c r="W126" s="100">
        <f t="shared" si="18"/>
        <v>0</v>
      </c>
      <c r="X126" s="100">
        <f t="shared" si="18"/>
        <v>0</v>
      </c>
      <c r="Y126" s="100">
        <f t="shared" si="18"/>
        <v>0</v>
      </c>
      <c r="Z126" s="100">
        <f t="shared" si="18"/>
        <v>0</v>
      </c>
      <c r="AA126" s="100">
        <f t="shared" si="18"/>
        <v>0</v>
      </c>
      <c r="AB126" s="100">
        <f t="shared" si="18"/>
        <v>0</v>
      </c>
      <c r="AC126" s="100">
        <f t="shared" si="18"/>
        <v>0</v>
      </c>
      <c r="AD126" s="100">
        <f t="shared" si="18"/>
        <v>0</v>
      </c>
      <c r="AE126" s="100">
        <f t="shared" si="18"/>
        <v>0</v>
      </c>
      <c r="AF126" s="100">
        <f t="shared" si="18"/>
        <v>0</v>
      </c>
      <c r="AG126" s="100">
        <f t="shared" si="18"/>
        <v>0</v>
      </c>
      <c r="AH126" s="100">
        <f t="shared" si="18"/>
        <v>0</v>
      </c>
      <c r="AI126" s="100">
        <f t="shared" si="18"/>
        <v>0</v>
      </c>
      <c r="AJ126" s="100">
        <f t="shared" si="18"/>
        <v>0</v>
      </c>
      <c r="AK126" s="100">
        <f t="shared" si="18"/>
        <v>0</v>
      </c>
      <c r="AL126" s="100">
        <f t="shared" si="18"/>
        <v>0</v>
      </c>
      <c r="AM126" s="100">
        <f t="shared" si="18"/>
        <v>0</v>
      </c>
      <c r="AN126" s="100">
        <f t="shared" si="18"/>
        <v>0</v>
      </c>
      <c r="AO126" s="100">
        <f t="shared" si="18"/>
        <v>0</v>
      </c>
      <c r="AP126" s="101">
        <f t="shared" si="18"/>
        <v>0</v>
      </c>
    </row>
    <row r="127" spans="2:42" x14ac:dyDescent="0.25">
      <c r="B127" s="69">
        <f t="shared" si="16"/>
        <v>2015</v>
      </c>
      <c r="C127" s="102">
        <f t="shared" si="18"/>
        <v>1.6032064128256512E-2</v>
      </c>
      <c r="D127" s="103">
        <f t="shared" si="18"/>
        <v>5.0100200400801605E-2</v>
      </c>
      <c r="E127" s="103">
        <f t="shared" si="18"/>
        <v>6.8136272545090179E-2</v>
      </c>
      <c r="F127" s="103">
        <f t="shared" si="18"/>
        <v>0.10220440881763528</v>
      </c>
      <c r="G127" s="104">
        <f t="shared" si="18"/>
        <v>0</v>
      </c>
      <c r="H127" s="104">
        <f t="shared" si="18"/>
        <v>0</v>
      </c>
      <c r="I127" s="104">
        <f t="shared" si="18"/>
        <v>0</v>
      </c>
      <c r="J127" s="104">
        <f t="shared" si="18"/>
        <v>0</v>
      </c>
      <c r="K127" s="104">
        <f t="shared" si="18"/>
        <v>0</v>
      </c>
      <c r="L127" s="104">
        <f t="shared" si="18"/>
        <v>0</v>
      </c>
      <c r="M127" s="104">
        <f t="shared" si="18"/>
        <v>0</v>
      </c>
      <c r="N127" s="104">
        <f t="shared" si="18"/>
        <v>0</v>
      </c>
      <c r="O127" s="104">
        <f t="shared" si="18"/>
        <v>0</v>
      </c>
      <c r="P127" s="104">
        <f t="shared" si="18"/>
        <v>0</v>
      </c>
      <c r="Q127" s="104">
        <f t="shared" si="18"/>
        <v>0</v>
      </c>
      <c r="R127" s="104">
        <f t="shared" si="18"/>
        <v>0</v>
      </c>
      <c r="S127" s="104">
        <f t="shared" si="18"/>
        <v>0</v>
      </c>
      <c r="T127" s="104">
        <f t="shared" si="18"/>
        <v>0</v>
      </c>
      <c r="U127" s="104">
        <f t="shared" si="18"/>
        <v>0</v>
      </c>
      <c r="V127" s="104">
        <f t="shared" si="18"/>
        <v>0</v>
      </c>
      <c r="W127" s="104">
        <f t="shared" si="18"/>
        <v>0</v>
      </c>
      <c r="X127" s="104">
        <f t="shared" si="18"/>
        <v>0</v>
      </c>
      <c r="Y127" s="104">
        <f t="shared" si="18"/>
        <v>0</v>
      </c>
      <c r="Z127" s="104">
        <f t="shared" si="18"/>
        <v>0</v>
      </c>
      <c r="AA127" s="104">
        <f t="shared" si="18"/>
        <v>0</v>
      </c>
      <c r="AB127" s="104">
        <f t="shared" si="18"/>
        <v>0</v>
      </c>
      <c r="AC127" s="104">
        <f t="shared" si="18"/>
        <v>0</v>
      </c>
      <c r="AD127" s="104">
        <f t="shared" si="18"/>
        <v>0</v>
      </c>
      <c r="AE127" s="104">
        <f t="shared" si="18"/>
        <v>0</v>
      </c>
      <c r="AF127" s="104">
        <f t="shared" si="18"/>
        <v>0</v>
      </c>
      <c r="AG127" s="104">
        <f t="shared" si="18"/>
        <v>0</v>
      </c>
      <c r="AH127" s="104">
        <f t="shared" si="18"/>
        <v>0</v>
      </c>
      <c r="AI127" s="104">
        <f t="shared" si="18"/>
        <v>0</v>
      </c>
      <c r="AJ127" s="104">
        <f t="shared" si="18"/>
        <v>0</v>
      </c>
      <c r="AK127" s="104">
        <f t="shared" si="18"/>
        <v>0</v>
      </c>
      <c r="AL127" s="104">
        <f t="shared" si="18"/>
        <v>0</v>
      </c>
      <c r="AM127" s="104">
        <f t="shared" si="18"/>
        <v>0</v>
      </c>
      <c r="AN127" s="104">
        <f t="shared" si="18"/>
        <v>0</v>
      </c>
      <c r="AO127" s="104">
        <f t="shared" si="18"/>
        <v>0</v>
      </c>
      <c r="AP127" s="105">
        <f t="shared" si="18"/>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autoPageBreaks="0"/>
  </sheetPr>
  <dimension ref="A1:AT128"/>
  <sheetViews>
    <sheetView showGridLines="0" showRowColHeaders="0" zoomScale="50" zoomScaleNormal="50" workbookViewId="0"/>
  </sheetViews>
  <sheetFormatPr defaultColWidth="0" defaultRowHeight="15" zeroHeight="1" x14ac:dyDescent="0.25"/>
  <cols>
    <col min="1" max="1" width="3.42578125" style="60" customWidth="1"/>
    <col min="2" max="2" width="18.7109375" style="60" customWidth="1"/>
    <col min="3" max="42" width="9.28515625" style="60" customWidth="1"/>
    <col min="43" max="43" width="4.5703125" style="60" customWidth="1"/>
    <col min="44" max="45" width="12.28515625" style="60" customWidth="1"/>
    <col min="46" max="46" width="4.5703125" style="60" customWidth="1"/>
    <col min="47" max="16384" width="8.85546875" style="60" hidden="1"/>
  </cols>
  <sheetData>
    <row r="1" spans="1:45" ht="15.75" x14ac:dyDescent="0.25">
      <c r="A1" s="59" t="s">
        <v>166</v>
      </c>
      <c r="E1"/>
      <c r="F1"/>
    </row>
    <row r="2" spans="1:45" x14ac:dyDescent="0.25">
      <c r="A2"/>
    </row>
    <row r="3" spans="1:45" customFormat="1" x14ac:dyDescent="0.25">
      <c r="AR3" s="60"/>
    </row>
    <row r="4" spans="1:45" x14ac:dyDescent="0.25">
      <c r="A4" s="73"/>
      <c r="B4" s="73"/>
      <c r="C4" s="238" t="s">
        <v>128</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row>
    <row r="5" spans="1:45" x14ac:dyDescent="0.25">
      <c r="B5" s="74" t="s">
        <v>0</v>
      </c>
      <c r="C5" s="76" t="s">
        <v>69</v>
      </c>
      <c r="D5" s="77" t="s">
        <v>70</v>
      </c>
      <c r="E5" s="77" t="s">
        <v>71</v>
      </c>
      <c r="F5" s="77" t="s">
        <v>72</v>
      </c>
      <c r="G5" s="77" t="s">
        <v>73</v>
      </c>
      <c r="H5" s="77" t="s">
        <v>74</v>
      </c>
      <c r="I5" s="77" t="s">
        <v>75</v>
      </c>
      <c r="J5" s="77" t="s">
        <v>76</v>
      </c>
      <c r="K5" s="77" t="s">
        <v>77</v>
      </c>
      <c r="L5" s="77" t="s">
        <v>78</v>
      </c>
      <c r="M5" s="77" t="s">
        <v>79</v>
      </c>
      <c r="N5" s="77" t="s">
        <v>80</v>
      </c>
      <c r="O5" s="77" t="s">
        <v>81</v>
      </c>
      <c r="P5" s="77" t="s">
        <v>82</v>
      </c>
      <c r="Q5" s="77" t="s">
        <v>83</v>
      </c>
      <c r="R5" s="77" t="s">
        <v>84</v>
      </c>
      <c r="S5" s="77" t="s">
        <v>85</v>
      </c>
      <c r="T5" s="77" t="s">
        <v>86</v>
      </c>
      <c r="U5" s="77" t="s">
        <v>87</v>
      </c>
      <c r="V5" s="77" t="s">
        <v>88</v>
      </c>
      <c r="W5" s="77" t="s">
        <v>89</v>
      </c>
      <c r="X5" s="77" t="s">
        <v>90</v>
      </c>
      <c r="Y5" s="77" t="s">
        <v>91</v>
      </c>
      <c r="Z5" s="77" t="s">
        <v>92</v>
      </c>
      <c r="AA5" s="77" t="s">
        <v>93</v>
      </c>
      <c r="AB5" s="77" t="s">
        <v>94</v>
      </c>
      <c r="AC5" s="77" t="s">
        <v>95</v>
      </c>
      <c r="AD5" s="77" t="s">
        <v>96</v>
      </c>
      <c r="AE5" s="77" t="s">
        <v>97</v>
      </c>
      <c r="AF5" s="77" t="s">
        <v>98</v>
      </c>
      <c r="AG5" s="77" t="s">
        <v>99</v>
      </c>
      <c r="AH5" s="77" t="s">
        <v>100</v>
      </c>
      <c r="AI5" s="77" t="s">
        <v>101</v>
      </c>
      <c r="AJ5" s="77" t="s">
        <v>102</v>
      </c>
      <c r="AK5" s="77" t="s">
        <v>103</v>
      </c>
      <c r="AL5" s="77" t="s">
        <v>104</v>
      </c>
      <c r="AM5" s="77" t="s">
        <v>105</v>
      </c>
      <c r="AN5" s="77" t="s">
        <v>106</v>
      </c>
      <c r="AO5" s="77" t="s">
        <v>107</v>
      </c>
      <c r="AP5" s="78" t="s">
        <v>108</v>
      </c>
      <c r="AR5" s="85" t="s">
        <v>115</v>
      </c>
      <c r="AS5" s="152" t="s">
        <v>6</v>
      </c>
    </row>
    <row r="6" spans="1:45" x14ac:dyDescent="0.25">
      <c r="B6" s="79">
        <f>'11) Mesothelioma Patterns'!B6</f>
        <v>2007</v>
      </c>
      <c r="C6" s="86">
        <v>5</v>
      </c>
      <c r="D6" s="87">
        <v>5</v>
      </c>
      <c r="E6" s="87">
        <v>7</v>
      </c>
      <c r="F6" s="87">
        <v>26</v>
      </c>
      <c r="G6" s="87">
        <v>4</v>
      </c>
      <c r="H6" s="87">
        <v>5</v>
      </c>
      <c r="I6" s="87">
        <v>7</v>
      </c>
      <c r="J6" s="87">
        <v>10</v>
      </c>
      <c r="K6" s="87">
        <v>2</v>
      </c>
      <c r="L6" s="87">
        <v>1</v>
      </c>
      <c r="M6" s="87">
        <v>0</v>
      </c>
      <c r="N6" s="87">
        <v>3</v>
      </c>
      <c r="O6" s="87">
        <v>0</v>
      </c>
      <c r="P6" s="87">
        <v>6</v>
      </c>
      <c r="Q6" s="87">
        <v>4</v>
      </c>
      <c r="R6" s="87">
        <v>0</v>
      </c>
      <c r="S6" s="87">
        <v>0</v>
      </c>
      <c r="T6" s="87">
        <v>1</v>
      </c>
      <c r="U6" s="87">
        <v>0</v>
      </c>
      <c r="V6" s="87">
        <v>2</v>
      </c>
      <c r="W6" s="87">
        <v>0</v>
      </c>
      <c r="X6" s="87">
        <v>0</v>
      </c>
      <c r="Y6" s="87">
        <v>0</v>
      </c>
      <c r="Z6" s="87">
        <v>1</v>
      </c>
      <c r="AA6" s="87">
        <v>1</v>
      </c>
      <c r="AB6" s="87">
        <v>0</v>
      </c>
      <c r="AC6" s="87">
        <v>0</v>
      </c>
      <c r="AD6" s="87">
        <v>2</v>
      </c>
      <c r="AE6" s="87">
        <v>0</v>
      </c>
      <c r="AF6" s="87">
        <v>0</v>
      </c>
      <c r="AG6" s="87">
        <v>0</v>
      </c>
      <c r="AH6" s="87">
        <v>0</v>
      </c>
      <c r="AI6" s="87">
        <v>0</v>
      </c>
      <c r="AJ6" s="87">
        <v>0</v>
      </c>
      <c r="AK6" s="87">
        <v>0</v>
      </c>
      <c r="AL6" s="87">
        <v>0</v>
      </c>
      <c r="AM6" s="87">
        <v>0</v>
      </c>
      <c r="AN6" s="87">
        <v>0</v>
      </c>
      <c r="AO6" s="87">
        <v>0</v>
      </c>
      <c r="AP6" s="88">
        <v>0</v>
      </c>
      <c r="AR6" s="52">
        <v>1</v>
      </c>
      <c r="AS6" s="153">
        <f>SUM(C6:AP6,C27:AP27,AR6)</f>
        <v>115</v>
      </c>
    </row>
    <row r="7" spans="1:45" x14ac:dyDescent="0.25">
      <c r="B7" s="80">
        <f>B6+1</f>
        <v>2008</v>
      </c>
      <c r="C7" s="86">
        <v>2</v>
      </c>
      <c r="D7" s="87">
        <v>1</v>
      </c>
      <c r="E7" s="87">
        <v>2</v>
      </c>
      <c r="F7" s="87">
        <v>2</v>
      </c>
      <c r="G7" s="87">
        <v>0</v>
      </c>
      <c r="H7" s="87">
        <v>1</v>
      </c>
      <c r="I7" s="87">
        <v>1</v>
      </c>
      <c r="J7" s="87">
        <v>0</v>
      </c>
      <c r="K7" s="87">
        <v>0</v>
      </c>
      <c r="L7" s="87">
        <v>0</v>
      </c>
      <c r="M7" s="87">
        <v>0</v>
      </c>
      <c r="N7" s="87">
        <v>1</v>
      </c>
      <c r="O7" s="87">
        <v>0</v>
      </c>
      <c r="P7" s="87">
        <v>0</v>
      </c>
      <c r="Q7" s="87">
        <v>0</v>
      </c>
      <c r="R7" s="87">
        <v>2</v>
      </c>
      <c r="S7" s="87">
        <v>0</v>
      </c>
      <c r="T7" s="87">
        <v>0</v>
      </c>
      <c r="U7" s="87">
        <v>0</v>
      </c>
      <c r="V7" s="87">
        <v>0</v>
      </c>
      <c r="W7" s="87">
        <v>0</v>
      </c>
      <c r="X7" s="87">
        <v>0</v>
      </c>
      <c r="Y7" s="87">
        <v>2</v>
      </c>
      <c r="Z7" s="87">
        <v>1</v>
      </c>
      <c r="AA7" s="87">
        <v>0</v>
      </c>
      <c r="AB7" s="87">
        <v>0</v>
      </c>
      <c r="AC7" s="87">
        <v>0</v>
      </c>
      <c r="AD7" s="87">
        <v>1</v>
      </c>
      <c r="AE7" s="87">
        <v>0</v>
      </c>
      <c r="AF7" s="87">
        <v>0</v>
      </c>
      <c r="AG7" s="87">
        <v>0</v>
      </c>
      <c r="AH7" s="87">
        <v>0</v>
      </c>
      <c r="AI7" s="87">
        <v>0</v>
      </c>
      <c r="AJ7" s="87">
        <v>0</v>
      </c>
      <c r="AK7" s="87">
        <v>2</v>
      </c>
      <c r="AL7" s="87">
        <v>0</v>
      </c>
      <c r="AM7" s="89">
        <v>0</v>
      </c>
      <c r="AN7" s="89">
        <v>0</v>
      </c>
      <c r="AO7" s="89">
        <v>0</v>
      </c>
      <c r="AP7" s="90">
        <v>0</v>
      </c>
      <c r="AR7" s="52">
        <v>2</v>
      </c>
      <c r="AS7" s="153">
        <f t="shared" ref="AS7:AS15" si="0">SUM(C7:AP7,C28:AP28,AR7)</f>
        <v>35</v>
      </c>
    </row>
    <row r="8" spans="1:45" x14ac:dyDescent="0.25">
      <c r="B8" s="80">
        <f t="shared" ref="B8:B15" si="1">B7+1</f>
        <v>2009</v>
      </c>
      <c r="C8" s="86">
        <v>2</v>
      </c>
      <c r="D8" s="87">
        <v>0</v>
      </c>
      <c r="E8" s="87">
        <v>1</v>
      </c>
      <c r="F8" s="87">
        <v>3</v>
      </c>
      <c r="G8" s="87">
        <v>0</v>
      </c>
      <c r="H8" s="87">
        <v>2</v>
      </c>
      <c r="I8" s="87">
        <v>2</v>
      </c>
      <c r="J8" s="87">
        <v>1</v>
      </c>
      <c r="K8" s="87">
        <v>0</v>
      </c>
      <c r="L8" s="87">
        <v>1</v>
      </c>
      <c r="M8" s="87">
        <v>2</v>
      </c>
      <c r="N8" s="87">
        <v>1</v>
      </c>
      <c r="O8" s="87">
        <v>0</v>
      </c>
      <c r="P8" s="87">
        <v>0</v>
      </c>
      <c r="Q8" s="87">
        <v>2</v>
      </c>
      <c r="R8" s="87">
        <v>3</v>
      </c>
      <c r="S8" s="87">
        <v>0</v>
      </c>
      <c r="T8" s="87">
        <v>0</v>
      </c>
      <c r="U8" s="87">
        <v>0</v>
      </c>
      <c r="V8" s="87">
        <v>1</v>
      </c>
      <c r="W8" s="87">
        <v>0</v>
      </c>
      <c r="X8" s="87">
        <v>2</v>
      </c>
      <c r="Y8" s="87">
        <v>0</v>
      </c>
      <c r="Z8" s="87">
        <v>0</v>
      </c>
      <c r="AA8" s="87">
        <v>2</v>
      </c>
      <c r="AB8" s="87">
        <v>3</v>
      </c>
      <c r="AC8" s="87">
        <v>1</v>
      </c>
      <c r="AD8" s="87">
        <v>0</v>
      </c>
      <c r="AE8" s="87">
        <v>0</v>
      </c>
      <c r="AF8" s="87">
        <v>0</v>
      </c>
      <c r="AG8" s="87">
        <v>0</v>
      </c>
      <c r="AH8" s="87">
        <v>0</v>
      </c>
      <c r="AI8" s="89">
        <v>0</v>
      </c>
      <c r="AJ8" s="89">
        <v>0</v>
      </c>
      <c r="AK8" s="89">
        <v>0</v>
      </c>
      <c r="AL8" s="89">
        <v>0</v>
      </c>
      <c r="AM8" s="89">
        <v>0</v>
      </c>
      <c r="AN8" s="89">
        <v>0</v>
      </c>
      <c r="AO8" s="89">
        <v>0</v>
      </c>
      <c r="AP8" s="90">
        <v>0</v>
      </c>
      <c r="AR8" s="52">
        <v>13</v>
      </c>
      <c r="AS8" s="153">
        <f t="shared" si="0"/>
        <v>122</v>
      </c>
    </row>
    <row r="9" spans="1:45" x14ac:dyDescent="0.25">
      <c r="B9" s="80">
        <f t="shared" si="1"/>
        <v>2010</v>
      </c>
      <c r="C9" s="86">
        <v>3</v>
      </c>
      <c r="D9" s="87">
        <v>0</v>
      </c>
      <c r="E9" s="87">
        <v>0</v>
      </c>
      <c r="F9" s="87">
        <v>2</v>
      </c>
      <c r="G9" s="87">
        <v>1</v>
      </c>
      <c r="H9" s="87">
        <v>0</v>
      </c>
      <c r="I9" s="87">
        <v>0</v>
      </c>
      <c r="J9" s="87">
        <v>2</v>
      </c>
      <c r="K9" s="87">
        <v>0</v>
      </c>
      <c r="L9" s="87">
        <v>2</v>
      </c>
      <c r="M9" s="87">
        <v>0</v>
      </c>
      <c r="N9" s="87">
        <v>5</v>
      </c>
      <c r="O9" s="87">
        <v>0</v>
      </c>
      <c r="P9" s="87">
        <v>2</v>
      </c>
      <c r="Q9" s="87">
        <v>0</v>
      </c>
      <c r="R9" s="87">
        <v>5</v>
      </c>
      <c r="S9" s="87">
        <v>1</v>
      </c>
      <c r="T9" s="87">
        <v>0</v>
      </c>
      <c r="U9" s="87">
        <v>0</v>
      </c>
      <c r="V9" s="87">
        <v>3</v>
      </c>
      <c r="W9" s="87">
        <v>1</v>
      </c>
      <c r="X9" s="87">
        <v>0</v>
      </c>
      <c r="Y9" s="87">
        <v>0</v>
      </c>
      <c r="Z9" s="87">
        <v>0</v>
      </c>
      <c r="AA9" s="87">
        <v>3</v>
      </c>
      <c r="AB9" s="87">
        <v>0</v>
      </c>
      <c r="AC9" s="87">
        <v>6</v>
      </c>
      <c r="AD9" s="87">
        <v>2</v>
      </c>
      <c r="AE9" s="89">
        <v>0</v>
      </c>
      <c r="AF9" s="89">
        <v>0</v>
      </c>
      <c r="AG9" s="89">
        <v>0</v>
      </c>
      <c r="AH9" s="89">
        <v>0</v>
      </c>
      <c r="AI9" s="89">
        <v>0</v>
      </c>
      <c r="AJ9" s="89">
        <v>0</v>
      </c>
      <c r="AK9" s="89">
        <v>0</v>
      </c>
      <c r="AL9" s="89">
        <v>0</v>
      </c>
      <c r="AM9" s="89">
        <v>0</v>
      </c>
      <c r="AN9" s="89">
        <v>0</v>
      </c>
      <c r="AO9" s="89">
        <v>0</v>
      </c>
      <c r="AP9" s="90">
        <v>0</v>
      </c>
      <c r="AR9" s="52">
        <v>175</v>
      </c>
      <c r="AS9" s="153">
        <f t="shared" si="0"/>
        <v>274</v>
      </c>
    </row>
    <row r="10" spans="1:45" x14ac:dyDescent="0.25">
      <c r="B10" s="80">
        <f t="shared" si="1"/>
        <v>2011</v>
      </c>
      <c r="C10" s="86">
        <v>1</v>
      </c>
      <c r="D10" s="87">
        <v>2</v>
      </c>
      <c r="E10" s="87">
        <v>0</v>
      </c>
      <c r="F10" s="87">
        <v>1</v>
      </c>
      <c r="G10" s="87">
        <v>1</v>
      </c>
      <c r="H10" s="87">
        <v>1</v>
      </c>
      <c r="I10" s="87">
        <v>4</v>
      </c>
      <c r="J10" s="87">
        <v>3</v>
      </c>
      <c r="K10" s="87">
        <v>0</v>
      </c>
      <c r="L10" s="87">
        <v>3</v>
      </c>
      <c r="M10" s="87">
        <v>0</v>
      </c>
      <c r="N10" s="87">
        <v>3</v>
      </c>
      <c r="O10" s="87">
        <v>0</v>
      </c>
      <c r="P10" s="87">
        <v>0</v>
      </c>
      <c r="Q10" s="87">
        <v>0</v>
      </c>
      <c r="R10" s="87">
        <v>2</v>
      </c>
      <c r="S10" s="87">
        <v>2</v>
      </c>
      <c r="T10" s="87">
        <v>4</v>
      </c>
      <c r="U10" s="87">
        <v>2</v>
      </c>
      <c r="V10" s="87">
        <v>5</v>
      </c>
      <c r="W10" s="87">
        <v>2</v>
      </c>
      <c r="X10" s="87">
        <v>4</v>
      </c>
      <c r="Y10" s="87">
        <v>1</v>
      </c>
      <c r="Z10" s="87">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90">
        <v>0</v>
      </c>
      <c r="AR10" s="52">
        <v>284</v>
      </c>
      <c r="AS10" s="153">
        <f t="shared" si="0"/>
        <v>445</v>
      </c>
    </row>
    <row r="11" spans="1:45" x14ac:dyDescent="0.25">
      <c r="B11" s="80">
        <f t="shared" si="1"/>
        <v>2012</v>
      </c>
      <c r="C11" s="86">
        <v>5</v>
      </c>
      <c r="D11" s="87">
        <v>1</v>
      </c>
      <c r="E11" s="87">
        <v>3</v>
      </c>
      <c r="F11" s="87">
        <v>13</v>
      </c>
      <c r="G11" s="87">
        <v>3</v>
      </c>
      <c r="H11" s="87">
        <v>4</v>
      </c>
      <c r="I11" s="87">
        <v>2</v>
      </c>
      <c r="J11" s="87">
        <v>11</v>
      </c>
      <c r="K11" s="87">
        <v>1</v>
      </c>
      <c r="L11" s="87">
        <v>4</v>
      </c>
      <c r="M11" s="87">
        <v>0</v>
      </c>
      <c r="N11" s="87">
        <v>7</v>
      </c>
      <c r="O11" s="87">
        <v>2</v>
      </c>
      <c r="P11" s="87">
        <v>7</v>
      </c>
      <c r="Q11" s="87">
        <v>5</v>
      </c>
      <c r="R11" s="87">
        <v>2</v>
      </c>
      <c r="S11" s="87">
        <v>10</v>
      </c>
      <c r="T11" s="87">
        <v>8</v>
      </c>
      <c r="U11" s="87">
        <v>7</v>
      </c>
      <c r="V11" s="87">
        <v>1</v>
      </c>
      <c r="W11" s="89">
        <v>0</v>
      </c>
      <c r="X11" s="89">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90">
        <v>0</v>
      </c>
      <c r="AR11" s="52">
        <v>646</v>
      </c>
      <c r="AS11" s="153">
        <f t="shared" si="0"/>
        <v>979</v>
      </c>
    </row>
    <row r="12" spans="1:45" x14ac:dyDescent="0.25">
      <c r="B12" s="80">
        <f t="shared" si="1"/>
        <v>2013</v>
      </c>
      <c r="C12" s="86">
        <v>11</v>
      </c>
      <c r="D12" s="87">
        <v>4</v>
      </c>
      <c r="E12" s="87">
        <v>1</v>
      </c>
      <c r="F12" s="87">
        <v>5</v>
      </c>
      <c r="G12" s="87">
        <v>0</v>
      </c>
      <c r="H12" s="87">
        <v>4</v>
      </c>
      <c r="I12" s="87">
        <v>3</v>
      </c>
      <c r="J12" s="87">
        <v>8</v>
      </c>
      <c r="K12" s="87">
        <v>6</v>
      </c>
      <c r="L12" s="87">
        <v>1</v>
      </c>
      <c r="M12" s="87">
        <v>9</v>
      </c>
      <c r="N12" s="87">
        <v>14</v>
      </c>
      <c r="O12" s="87">
        <v>7</v>
      </c>
      <c r="P12" s="87">
        <v>1</v>
      </c>
      <c r="Q12" s="87">
        <v>0</v>
      </c>
      <c r="R12" s="87">
        <v>6</v>
      </c>
      <c r="S12" s="89">
        <v>0</v>
      </c>
      <c r="T12" s="89">
        <v>0</v>
      </c>
      <c r="U12" s="89">
        <v>0</v>
      </c>
      <c r="V12" s="89">
        <v>0</v>
      </c>
      <c r="W12" s="89">
        <v>0</v>
      </c>
      <c r="X12" s="89">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90">
        <v>0</v>
      </c>
      <c r="AR12" s="52">
        <v>594</v>
      </c>
      <c r="AS12" s="153">
        <f t="shared" si="0"/>
        <v>862</v>
      </c>
    </row>
    <row r="13" spans="1:45" x14ac:dyDescent="0.25">
      <c r="B13" s="80">
        <f t="shared" si="1"/>
        <v>2014</v>
      </c>
      <c r="C13" s="86">
        <v>6</v>
      </c>
      <c r="D13" s="87">
        <v>7</v>
      </c>
      <c r="E13" s="87">
        <v>5</v>
      </c>
      <c r="F13" s="87">
        <v>6</v>
      </c>
      <c r="G13" s="87">
        <v>2</v>
      </c>
      <c r="H13" s="87">
        <v>9</v>
      </c>
      <c r="I13" s="87">
        <v>5</v>
      </c>
      <c r="J13" s="87">
        <v>15</v>
      </c>
      <c r="K13" s="87">
        <v>6</v>
      </c>
      <c r="L13" s="87">
        <v>3</v>
      </c>
      <c r="M13" s="87">
        <v>5</v>
      </c>
      <c r="N13" s="87">
        <v>6</v>
      </c>
      <c r="O13" s="89">
        <v>0</v>
      </c>
      <c r="P13" s="89">
        <v>0</v>
      </c>
      <c r="Q13" s="89">
        <v>0</v>
      </c>
      <c r="R13" s="89">
        <v>0</v>
      </c>
      <c r="S13" s="89">
        <v>0</v>
      </c>
      <c r="T13" s="89">
        <v>0</v>
      </c>
      <c r="U13" s="89">
        <v>0</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90">
        <v>0</v>
      </c>
      <c r="AR13" s="52">
        <v>712</v>
      </c>
      <c r="AS13" s="153">
        <f t="shared" si="0"/>
        <v>881</v>
      </c>
    </row>
    <row r="14" spans="1:45" x14ac:dyDescent="0.25">
      <c r="B14" s="80">
        <f t="shared" si="1"/>
        <v>2015</v>
      </c>
      <c r="C14" s="86">
        <v>6</v>
      </c>
      <c r="D14" s="87">
        <v>5</v>
      </c>
      <c r="E14" s="87">
        <v>1</v>
      </c>
      <c r="F14" s="87">
        <v>15</v>
      </c>
      <c r="G14" s="87">
        <v>5</v>
      </c>
      <c r="H14" s="87">
        <v>10</v>
      </c>
      <c r="I14" s="87">
        <v>6</v>
      </c>
      <c r="J14" s="87">
        <v>10</v>
      </c>
      <c r="K14" s="89">
        <v>0</v>
      </c>
      <c r="L14" s="89">
        <v>0</v>
      </c>
      <c r="M14" s="89">
        <v>0</v>
      </c>
      <c r="N14" s="89">
        <v>0</v>
      </c>
      <c r="O14" s="89">
        <v>0</v>
      </c>
      <c r="P14" s="89">
        <v>0</v>
      </c>
      <c r="Q14" s="89">
        <v>0</v>
      </c>
      <c r="R14" s="89">
        <v>0</v>
      </c>
      <c r="S14" s="89">
        <v>0</v>
      </c>
      <c r="T14" s="89">
        <v>0</v>
      </c>
      <c r="U14" s="89">
        <v>0</v>
      </c>
      <c r="V14" s="89">
        <v>0</v>
      </c>
      <c r="W14" s="89">
        <v>0</v>
      </c>
      <c r="X14" s="89">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90">
        <v>0</v>
      </c>
      <c r="AR14" s="52">
        <v>871</v>
      </c>
      <c r="AS14" s="153">
        <f t="shared" si="0"/>
        <v>975</v>
      </c>
    </row>
    <row r="15" spans="1:45" x14ac:dyDescent="0.25">
      <c r="B15" s="81">
        <f t="shared" si="1"/>
        <v>2016</v>
      </c>
      <c r="C15" s="91">
        <v>1</v>
      </c>
      <c r="D15" s="92">
        <v>6</v>
      </c>
      <c r="E15" s="92">
        <v>7</v>
      </c>
      <c r="F15" s="92">
        <v>8</v>
      </c>
      <c r="G15" s="93">
        <v>0</v>
      </c>
      <c r="H15" s="93">
        <v>0</v>
      </c>
      <c r="I15" s="93">
        <v>0</v>
      </c>
      <c r="J15" s="93">
        <v>0</v>
      </c>
      <c r="K15" s="93">
        <v>0</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3">
        <v>0</v>
      </c>
      <c r="AI15" s="93">
        <v>0</v>
      </c>
      <c r="AJ15" s="93">
        <v>0</v>
      </c>
      <c r="AK15" s="93">
        <v>0</v>
      </c>
      <c r="AL15" s="93">
        <v>0</v>
      </c>
      <c r="AM15" s="93">
        <v>0</v>
      </c>
      <c r="AN15" s="93">
        <v>0</v>
      </c>
      <c r="AO15" s="93">
        <v>0</v>
      </c>
      <c r="AP15" s="94">
        <v>0</v>
      </c>
      <c r="AR15" s="146">
        <v>814</v>
      </c>
      <c r="AS15" s="154">
        <f t="shared" si="0"/>
        <v>845</v>
      </c>
    </row>
    <row r="16" spans="1:45" x14ac:dyDescent="0.2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row>
    <row r="17" spans="1:45" x14ac:dyDescent="0.25">
      <c r="B17" s="82" t="s">
        <v>12</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147" t="s">
        <v>195</v>
      </c>
    </row>
    <row r="18" spans="1:45" x14ac:dyDescent="0.25">
      <c r="A18" s="83"/>
      <c r="B18" s="71" t="s">
        <v>129</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c r="AE18" s="148"/>
      <c r="AF18" s="148"/>
      <c r="AG18" s="148"/>
      <c r="AH18" s="148"/>
      <c r="AI18" s="148"/>
      <c r="AJ18" s="148"/>
      <c r="AK18" s="148"/>
      <c r="AL18" s="148"/>
      <c r="AM18" s="148"/>
      <c r="AN18" s="148"/>
      <c r="AO18" s="148"/>
      <c r="AP18" s="148"/>
      <c r="AQ18" s="148"/>
      <c r="AR18" s="61"/>
      <c r="AS18" s="83"/>
    </row>
    <row r="19" spans="1:45" x14ac:dyDescent="0.25">
      <c r="A19" s="83"/>
      <c r="B19" s="71" t="s">
        <v>109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c r="AE19" s="148"/>
      <c r="AF19" s="148"/>
      <c r="AG19" s="148"/>
      <c r="AH19" s="148"/>
      <c r="AI19" s="148"/>
      <c r="AJ19" s="148"/>
      <c r="AK19" s="148"/>
      <c r="AL19" s="148"/>
      <c r="AM19" s="148"/>
      <c r="AN19" s="148"/>
      <c r="AO19" s="148"/>
      <c r="AP19" s="148"/>
      <c r="AQ19" s="148"/>
      <c r="AR19" s="61"/>
      <c r="AS19" s="83"/>
    </row>
    <row r="20" spans="1:45" x14ac:dyDescent="0.25">
      <c r="A20" s="83"/>
      <c r="B20" s="71" t="s">
        <v>110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148"/>
      <c r="AF20" s="148"/>
      <c r="AG20" s="148"/>
      <c r="AH20" s="148"/>
      <c r="AI20" s="148"/>
      <c r="AJ20" s="148"/>
      <c r="AK20" s="148"/>
      <c r="AL20" s="148"/>
      <c r="AM20" s="148"/>
      <c r="AN20" s="148"/>
      <c r="AO20" s="148"/>
      <c r="AP20" s="148"/>
      <c r="AQ20" s="148"/>
      <c r="AR20" s="61"/>
      <c r="AS20" s="83"/>
    </row>
    <row r="21" spans="1:45" x14ac:dyDescent="0.25">
      <c r="A21" s="83"/>
      <c r="B21" s="71" t="s">
        <v>111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1"/>
      <c r="AS21" s="83"/>
    </row>
    <row r="22" spans="1:45" x14ac:dyDescent="0.25">
      <c r="A22" s="83"/>
      <c r="B22" s="147" t="s">
        <v>195</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61"/>
      <c r="AS22" s="83"/>
    </row>
    <row r="23" spans="1:45" x14ac:dyDescent="0.2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5" x14ac:dyDescent="0.25">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5" x14ac:dyDescent="0.25">
      <c r="B25" s="73"/>
      <c r="C25" s="241" t="s">
        <v>130</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3"/>
      <c r="AQ25" s="61"/>
      <c r="AR25" s="61"/>
    </row>
    <row r="26" spans="1:45" x14ac:dyDescent="0.25">
      <c r="B26" s="74" t="s">
        <v>0</v>
      </c>
      <c r="C26" s="64" t="s">
        <v>69</v>
      </c>
      <c r="D26" s="150" t="s">
        <v>70</v>
      </c>
      <c r="E26" s="150" t="s">
        <v>71</v>
      </c>
      <c r="F26" s="150" t="s">
        <v>72</v>
      </c>
      <c r="G26" s="150" t="s">
        <v>73</v>
      </c>
      <c r="H26" s="150" t="s">
        <v>74</v>
      </c>
      <c r="I26" s="150" t="s">
        <v>75</v>
      </c>
      <c r="J26" s="150" t="s">
        <v>76</v>
      </c>
      <c r="K26" s="150" t="s">
        <v>77</v>
      </c>
      <c r="L26" s="150" t="s">
        <v>78</v>
      </c>
      <c r="M26" s="150" t="s">
        <v>79</v>
      </c>
      <c r="N26" s="150" t="s">
        <v>80</v>
      </c>
      <c r="O26" s="150" t="s">
        <v>81</v>
      </c>
      <c r="P26" s="150" t="s">
        <v>82</v>
      </c>
      <c r="Q26" s="150" t="s">
        <v>83</v>
      </c>
      <c r="R26" s="150" t="s">
        <v>84</v>
      </c>
      <c r="S26" s="150" t="s">
        <v>85</v>
      </c>
      <c r="T26" s="150" t="s">
        <v>86</v>
      </c>
      <c r="U26" s="150" t="s">
        <v>87</v>
      </c>
      <c r="V26" s="150" t="s">
        <v>88</v>
      </c>
      <c r="W26" s="150" t="s">
        <v>89</v>
      </c>
      <c r="X26" s="150" t="s">
        <v>90</v>
      </c>
      <c r="Y26" s="150" t="s">
        <v>91</v>
      </c>
      <c r="Z26" s="150" t="s">
        <v>92</v>
      </c>
      <c r="AA26" s="150" t="s">
        <v>93</v>
      </c>
      <c r="AB26" s="150" t="s">
        <v>94</v>
      </c>
      <c r="AC26" s="150" t="s">
        <v>95</v>
      </c>
      <c r="AD26" s="150" t="s">
        <v>96</v>
      </c>
      <c r="AE26" s="150" t="s">
        <v>97</v>
      </c>
      <c r="AF26" s="150" t="s">
        <v>98</v>
      </c>
      <c r="AG26" s="150" t="s">
        <v>99</v>
      </c>
      <c r="AH26" s="150" t="s">
        <v>100</v>
      </c>
      <c r="AI26" s="150" t="s">
        <v>101</v>
      </c>
      <c r="AJ26" s="150" t="s">
        <v>102</v>
      </c>
      <c r="AK26" s="150" t="s">
        <v>103</v>
      </c>
      <c r="AL26" s="150" t="s">
        <v>104</v>
      </c>
      <c r="AM26" s="150" t="s">
        <v>105</v>
      </c>
      <c r="AN26" s="150" t="s">
        <v>106</v>
      </c>
      <c r="AO26" s="150" t="s">
        <v>107</v>
      </c>
      <c r="AP26" s="151" t="s">
        <v>108</v>
      </c>
      <c r="AQ26" s="61"/>
      <c r="AR26" s="61"/>
    </row>
    <row r="27" spans="1:45" x14ac:dyDescent="0.25">
      <c r="B27" s="84">
        <f>B6</f>
        <v>2007</v>
      </c>
      <c r="C27" s="86">
        <v>1</v>
      </c>
      <c r="D27" s="87">
        <v>0</v>
      </c>
      <c r="E27" s="87">
        <v>0</v>
      </c>
      <c r="F27" s="87">
        <v>1</v>
      </c>
      <c r="G27" s="87">
        <v>1</v>
      </c>
      <c r="H27" s="87">
        <v>0</v>
      </c>
      <c r="I27" s="87">
        <v>2</v>
      </c>
      <c r="J27" s="87">
        <v>2</v>
      </c>
      <c r="K27" s="87">
        <v>2</v>
      </c>
      <c r="L27" s="87">
        <v>2</v>
      </c>
      <c r="M27" s="87">
        <v>1</v>
      </c>
      <c r="N27" s="87">
        <v>1</v>
      </c>
      <c r="O27" s="87">
        <v>0</v>
      </c>
      <c r="P27" s="87">
        <v>0</v>
      </c>
      <c r="Q27" s="87">
        <v>0</v>
      </c>
      <c r="R27" s="87">
        <v>1</v>
      </c>
      <c r="S27" s="87">
        <v>0</v>
      </c>
      <c r="T27" s="87">
        <v>0</v>
      </c>
      <c r="U27" s="87">
        <v>0</v>
      </c>
      <c r="V27" s="87">
        <v>0</v>
      </c>
      <c r="W27" s="87">
        <v>0</v>
      </c>
      <c r="X27" s="87">
        <v>0</v>
      </c>
      <c r="Y27" s="87">
        <v>1</v>
      </c>
      <c r="Z27" s="87">
        <v>2</v>
      </c>
      <c r="AA27" s="87">
        <v>0</v>
      </c>
      <c r="AB27" s="87">
        <v>0</v>
      </c>
      <c r="AC27" s="87">
        <v>2</v>
      </c>
      <c r="AD27" s="87">
        <v>0</v>
      </c>
      <c r="AE27" s="87">
        <v>0</v>
      </c>
      <c r="AF27" s="87">
        <v>0</v>
      </c>
      <c r="AG27" s="87">
        <v>0</v>
      </c>
      <c r="AH27" s="87">
        <v>1</v>
      </c>
      <c r="AI27" s="87">
        <v>1</v>
      </c>
      <c r="AJ27" s="87">
        <v>0</v>
      </c>
      <c r="AK27" s="87">
        <v>0</v>
      </c>
      <c r="AL27" s="87">
        <v>0</v>
      </c>
      <c r="AM27" s="87">
        <v>0</v>
      </c>
      <c r="AN27" s="87">
        <v>0</v>
      </c>
      <c r="AO27" s="87">
        <v>0</v>
      </c>
      <c r="AP27" s="88">
        <v>1</v>
      </c>
      <c r="AR27" s="61"/>
    </row>
    <row r="28" spans="1:45" x14ac:dyDescent="0.25">
      <c r="B28" s="68">
        <f>B27+1</f>
        <v>2008</v>
      </c>
      <c r="C28" s="86">
        <v>0</v>
      </c>
      <c r="D28" s="87">
        <v>1</v>
      </c>
      <c r="E28" s="87">
        <v>0</v>
      </c>
      <c r="F28" s="87">
        <v>0</v>
      </c>
      <c r="G28" s="87">
        <v>0</v>
      </c>
      <c r="H28" s="87">
        <v>0</v>
      </c>
      <c r="I28" s="87">
        <v>1</v>
      </c>
      <c r="J28" s="87">
        <v>0</v>
      </c>
      <c r="K28" s="87">
        <v>0</v>
      </c>
      <c r="L28" s="87">
        <v>0</v>
      </c>
      <c r="M28" s="87">
        <v>0</v>
      </c>
      <c r="N28" s="87">
        <v>0</v>
      </c>
      <c r="O28" s="87">
        <v>0</v>
      </c>
      <c r="P28" s="87">
        <v>0</v>
      </c>
      <c r="Q28" s="87">
        <v>0</v>
      </c>
      <c r="R28" s="87">
        <v>0</v>
      </c>
      <c r="S28" s="87">
        <v>0</v>
      </c>
      <c r="T28" s="87">
        <v>0</v>
      </c>
      <c r="U28" s="87">
        <v>0</v>
      </c>
      <c r="V28" s="87">
        <v>0</v>
      </c>
      <c r="W28" s="87">
        <v>0</v>
      </c>
      <c r="X28" s="87">
        <v>3</v>
      </c>
      <c r="Y28" s="87">
        <v>0</v>
      </c>
      <c r="Z28" s="87">
        <v>2</v>
      </c>
      <c r="AA28" s="87">
        <v>0</v>
      </c>
      <c r="AB28" s="87">
        <v>1</v>
      </c>
      <c r="AC28" s="87">
        <v>2</v>
      </c>
      <c r="AD28" s="87">
        <v>4</v>
      </c>
      <c r="AE28" s="87">
        <v>1</v>
      </c>
      <c r="AF28" s="87">
        <v>0</v>
      </c>
      <c r="AG28" s="87">
        <v>0</v>
      </c>
      <c r="AH28" s="87">
        <v>0</v>
      </c>
      <c r="AI28" s="87">
        <v>0</v>
      </c>
      <c r="AJ28" s="87">
        <v>0</v>
      </c>
      <c r="AK28" s="87">
        <v>0</v>
      </c>
      <c r="AL28" s="87">
        <v>0</v>
      </c>
      <c r="AM28" s="89">
        <v>0</v>
      </c>
      <c r="AN28" s="89">
        <v>0</v>
      </c>
      <c r="AO28" s="89">
        <v>0</v>
      </c>
      <c r="AP28" s="90">
        <v>0</v>
      </c>
      <c r="AR28" s="61"/>
    </row>
    <row r="29" spans="1:45" x14ac:dyDescent="0.25">
      <c r="B29" s="68">
        <f t="shared" ref="B29:B36" si="2">B28+1</f>
        <v>2009</v>
      </c>
      <c r="C29" s="86">
        <v>1</v>
      </c>
      <c r="D29" s="87">
        <v>0</v>
      </c>
      <c r="E29" s="87">
        <v>0</v>
      </c>
      <c r="F29" s="87">
        <v>0</v>
      </c>
      <c r="G29" s="87">
        <v>0</v>
      </c>
      <c r="H29" s="87">
        <v>0</v>
      </c>
      <c r="I29" s="87">
        <v>0</v>
      </c>
      <c r="J29" s="87">
        <v>0</v>
      </c>
      <c r="K29" s="87">
        <v>0</v>
      </c>
      <c r="L29" s="87">
        <v>0</v>
      </c>
      <c r="M29" s="87">
        <v>0</v>
      </c>
      <c r="N29" s="87">
        <v>0</v>
      </c>
      <c r="O29" s="87">
        <v>4</v>
      </c>
      <c r="P29" s="87">
        <v>3</v>
      </c>
      <c r="Q29" s="87">
        <v>1</v>
      </c>
      <c r="R29" s="87">
        <v>0</v>
      </c>
      <c r="S29" s="87">
        <v>1</v>
      </c>
      <c r="T29" s="87">
        <v>3</v>
      </c>
      <c r="U29" s="87">
        <v>1</v>
      </c>
      <c r="V29" s="87">
        <v>6</v>
      </c>
      <c r="W29" s="87">
        <v>5</v>
      </c>
      <c r="X29" s="87">
        <v>3</v>
      </c>
      <c r="Y29" s="87">
        <v>5</v>
      </c>
      <c r="Z29" s="87">
        <v>12</v>
      </c>
      <c r="AA29" s="87">
        <v>5</v>
      </c>
      <c r="AB29" s="87">
        <v>2</v>
      </c>
      <c r="AC29" s="87">
        <v>2</v>
      </c>
      <c r="AD29" s="87">
        <v>5</v>
      </c>
      <c r="AE29" s="87">
        <v>4</v>
      </c>
      <c r="AF29" s="87">
        <v>11</v>
      </c>
      <c r="AG29" s="87">
        <v>0</v>
      </c>
      <c r="AH29" s="87">
        <v>6</v>
      </c>
      <c r="AI29" s="89">
        <v>0</v>
      </c>
      <c r="AJ29" s="89">
        <v>0</v>
      </c>
      <c r="AK29" s="89">
        <v>0</v>
      </c>
      <c r="AL29" s="89">
        <v>0</v>
      </c>
      <c r="AM29" s="89">
        <v>0</v>
      </c>
      <c r="AN29" s="89">
        <v>0</v>
      </c>
      <c r="AO29" s="89">
        <v>0</v>
      </c>
      <c r="AP29" s="90">
        <v>0</v>
      </c>
      <c r="AR29" s="61"/>
    </row>
    <row r="30" spans="1:45" x14ac:dyDescent="0.25">
      <c r="B30" s="68">
        <f t="shared" si="2"/>
        <v>2010</v>
      </c>
      <c r="C30" s="86">
        <v>0</v>
      </c>
      <c r="D30" s="87">
        <v>6</v>
      </c>
      <c r="E30" s="87">
        <v>1</v>
      </c>
      <c r="F30" s="87">
        <v>1</v>
      </c>
      <c r="G30" s="87">
        <v>0</v>
      </c>
      <c r="H30" s="87">
        <v>0</v>
      </c>
      <c r="I30" s="87">
        <v>0</v>
      </c>
      <c r="J30" s="87">
        <v>1</v>
      </c>
      <c r="K30" s="87">
        <v>0</v>
      </c>
      <c r="L30" s="87">
        <v>1</v>
      </c>
      <c r="M30" s="87">
        <v>1</v>
      </c>
      <c r="N30" s="87">
        <v>6</v>
      </c>
      <c r="O30" s="87">
        <v>1</v>
      </c>
      <c r="P30" s="87">
        <v>1</v>
      </c>
      <c r="Q30" s="87">
        <v>3</v>
      </c>
      <c r="R30" s="87">
        <v>8</v>
      </c>
      <c r="S30" s="87">
        <v>0</v>
      </c>
      <c r="T30" s="87">
        <v>1</v>
      </c>
      <c r="U30" s="87">
        <v>3</v>
      </c>
      <c r="V30" s="87">
        <v>3</v>
      </c>
      <c r="W30" s="87">
        <v>4</v>
      </c>
      <c r="X30" s="87">
        <v>7</v>
      </c>
      <c r="Y30" s="87">
        <v>3</v>
      </c>
      <c r="Z30" s="87">
        <v>4</v>
      </c>
      <c r="AA30" s="87">
        <v>2</v>
      </c>
      <c r="AB30" s="87">
        <v>2</v>
      </c>
      <c r="AC30" s="87">
        <v>2</v>
      </c>
      <c r="AD30" s="87">
        <v>0</v>
      </c>
      <c r="AE30" s="89">
        <v>0</v>
      </c>
      <c r="AF30" s="89">
        <v>0</v>
      </c>
      <c r="AG30" s="89">
        <v>0</v>
      </c>
      <c r="AH30" s="89">
        <v>0</v>
      </c>
      <c r="AI30" s="89">
        <v>0</v>
      </c>
      <c r="AJ30" s="89">
        <v>0</v>
      </c>
      <c r="AK30" s="89">
        <v>0</v>
      </c>
      <c r="AL30" s="89">
        <v>0</v>
      </c>
      <c r="AM30" s="89">
        <v>0</v>
      </c>
      <c r="AN30" s="89">
        <v>0</v>
      </c>
      <c r="AO30" s="89">
        <v>0</v>
      </c>
      <c r="AP30" s="90">
        <v>0</v>
      </c>
      <c r="AR30" s="61"/>
    </row>
    <row r="31" spans="1:45" x14ac:dyDescent="0.25">
      <c r="B31" s="68">
        <f t="shared" si="2"/>
        <v>2011</v>
      </c>
      <c r="C31" s="86">
        <v>0</v>
      </c>
      <c r="D31" s="87">
        <v>0</v>
      </c>
      <c r="E31" s="87">
        <v>3</v>
      </c>
      <c r="F31" s="87">
        <v>1</v>
      </c>
      <c r="G31" s="87">
        <v>3</v>
      </c>
      <c r="H31" s="87">
        <v>4</v>
      </c>
      <c r="I31" s="87">
        <v>4</v>
      </c>
      <c r="J31" s="87">
        <v>5</v>
      </c>
      <c r="K31" s="87">
        <v>1</v>
      </c>
      <c r="L31" s="87">
        <v>6</v>
      </c>
      <c r="M31" s="87">
        <v>5</v>
      </c>
      <c r="N31" s="87">
        <v>10</v>
      </c>
      <c r="O31" s="87">
        <v>5</v>
      </c>
      <c r="P31" s="87">
        <v>4</v>
      </c>
      <c r="Q31" s="87">
        <v>12</v>
      </c>
      <c r="R31" s="87">
        <v>13</v>
      </c>
      <c r="S31" s="87">
        <v>4</v>
      </c>
      <c r="T31" s="87">
        <v>4</v>
      </c>
      <c r="U31" s="87">
        <v>5</v>
      </c>
      <c r="V31" s="87">
        <v>8</v>
      </c>
      <c r="W31" s="87">
        <v>3</v>
      </c>
      <c r="X31" s="87">
        <v>11</v>
      </c>
      <c r="Y31" s="87">
        <v>3</v>
      </c>
      <c r="Z31" s="87">
        <v>6</v>
      </c>
      <c r="AA31" s="89">
        <v>0</v>
      </c>
      <c r="AB31" s="89">
        <v>0</v>
      </c>
      <c r="AC31" s="89">
        <v>0</v>
      </c>
      <c r="AD31" s="89">
        <v>0</v>
      </c>
      <c r="AE31" s="89">
        <v>0</v>
      </c>
      <c r="AF31" s="89">
        <v>0</v>
      </c>
      <c r="AG31" s="89">
        <v>0</v>
      </c>
      <c r="AH31" s="89">
        <v>0</v>
      </c>
      <c r="AI31" s="89">
        <v>0</v>
      </c>
      <c r="AJ31" s="89">
        <v>0</v>
      </c>
      <c r="AK31" s="89">
        <v>0</v>
      </c>
      <c r="AL31" s="89">
        <v>0</v>
      </c>
      <c r="AM31" s="89">
        <v>0</v>
      </c>
      <c r="AN31" s="89">
        <v>0</v>
      </c>
      <c r="AO31" s="89">
        <v>0</v>
      </c>
      <c r="AP31" s="90">
        <v>0</v>
      </c>
      <c r="AR31" s="61"/>
    </row>
    <row r="32" spans="1:45" x14ac:dyDescent="0.25">
      <c r="B32" s="68">
        <f t="shared" si="2"/>
        <v>2012</v>
      </c>
      <c r="C32" s="86">
        <v>0</v>
      </c>
      <c r="D32" s="87">
        <v>2</v>
      </c>
      <c r="E32" s="87">
        <v>2</v>
      </c>
      <c r="F32" s="87">
        <v>8</v>
      </c>
      <c r="G32" s="87">
        <v>14</v>
      </c>
      <c r="H32" s="87">
        <v>4</v>
      </c>
      <c r="I32" s="87">
        <v>21</v>
      </c>
      <c r="J32" s="87">
        <v>25</v>
      </c>
      <c r="K32" s="87">
        <v>11</v>
      </c>
      <c r="L32" s="87">
        <v>13</v>
      </c>
      <c r="M32" s="87">
        <v>17</v>
      </c>
      <c r="N32" s="87">
        <v>30</v>
      </c>
      <c r="O32" s="87">
        <v>20</v>
      </c>
      <c r="P32" s="87">
        <v>7</v>
      </c>
      <c r="Q32" s="87">
        <v>7</v>
      </c>
      <c r="R32" s="87">
        <v>26</v>
      </c>
      <c r="S32" s="87">
        <v>17</v>
      </c>
      <c r="T32" s="87">
        <v>3</v>
      </c>
      <c r="U32" s="87">
        <v>5</v>
      </c>
      <c r="V32" s="87">
        <v>5</v>
      </c>
      <c r="W32" s="89">
        <v>0</v>
      </c>
      <c r="X32" s="89">
        <v>0</v>
      </c>
      <c r="Y32" s="89">
        <v>0</v>
      </c>
      <c r="Z32" s="89">
        <v>0</v>
      </c>
      <c r="AA32" s="89">
        <v>0</v>
      </c>
      <c r="AB32" s="89">
        <v>0</v>
      </c>
      <c r="AC32" s="89">
        <v>0</v>
      </c>
      <c r="AD32" s="89">
        <v>0</v>
      </c>
      <c r="AE32" s="89">
        <v>0</v>
      </c>
      <c r="AF32" s="89">
        <v>0</v>
      </c>
      <c r="AG32" s="89">
        <v>0</v>
      </c>
      <c r="AH32" s="89">
        <v>0</v>
      </c>
      <c r="AI32" s="89">
        <v>0</v>
      </c>
      <c r="AJ32" s="89">
        <v>0</v>
      </c>
      <c r="AK32" s="89">
        <v>0</v>
      </c>
      <c r="AL32" s="89">
        <v>0</v>
      </c>
      <c r="AM32" s="89">
        <v>0</v>
      </c>
      <c r="AN32" s="89">
        <v>0</v>
      </c>
      <c r="AO32" s="89">
        <v>0</v>
      </c>
      <c r="AP32" s="90">
        <v>0</v>
      </c>
      <c r="AR32" s="61"/>
    </row>
    <row r="33" spans="1:45" x14ac:dyDescent="0.25">
      <c r="B33" s="68">
        <f t="shared" si="2"/>
        <v>2013</v>
      </c>
      <c r="C33" s="86">
        <v>1</v>
      </c>
      <c r="D33" s="87">
        <v>8</v>
      </c>
      <c r="E33" s="87">
        <v>6</v>
      </c>
      <c r="F33" s="87">
        <v>12</v>
      </c>
      <c r="G33" s="87">
        <v>13</v>
      </c>
      <c r="H33" s="87">
        <v>12</v>
      </c>
      <c r="I33" s="87">
        <v>12</v>
      </c>
      <c r="J33" s="87">
        <v>16</v>
      </c>
      <c r="K33" s="87">
        <v>14</v>
      </c>
      <c r="L33" s="87">
        <v>13</v>
      </c>
      <c r="M33" s="87">
        <v>13</v>
      </c>
      <c r="N33" s="87">
        <v>25</v>
      </c>
      <c r="O33" s="87">
        <v>19</v>
      </c>
      <c r="P33" s="87">
        <v>13</v>
      </c>
      <c r="Q33" s="87">
        <v>0</v>
      </c>
      <c r="R33" s="87">
        <v>11</v>
      </c>
      <c r="S33" s="89">
        <v>0</v>
      </c>
      <c r="T33" s="89">
        <v>0</v>
      </c>
      <c r="U33" s="89">
        <v>0</v>
      </c>
      <c r="V33" s="89">
        <v>0</v>
      </c>
      <c r="W33" s="89">
        <v>0</v>
      </c>
      <c r="X33" s="89">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90">
        <v>0</v>
      </c>
      <c r="AR33" s="61"/>
    </row>
    <row r="34" spans="1:45" x14ac:dyDescent="0.25">
      <c r="B34" s="68">
        <f t="shared" si="2"/>
        <v>2014</v>
      </c>
      <c r="C34" s="86">
        <v>0</v>
      </c>
      <c r="D34" s="87">
        <v>0</v>
      </c>
      <c r="E34" s="87">
        <v>5</v>
      </c>
      <c r="F34" s="87">
        <v>4</v>
      </c>
      <c r="G34" s="87">
        <v>10</v>
      </c>
      <c r="H34" s="87">
        <v>9</v>
      </c>
      <c r="I34" s="87">
        <v>10</v>
      </c>
      <c r="J34" s="87">
        <v>18</v>
      </c>
      <c r="K34" s="87">
        <v>7</v>
      </c>
      <c r="L34" s="87">
        <v>4</v>
      </c>
      <c r="M34" s="87">
        <v>7</v>
      </c>
      <c r="N34" s="87">
        <v>20</v>
      </c>
      <c r="O34" s="89">
        <v>0</v>
      </c>
      <c r="P34" s="89">
        <v>0</v>
      </c>
      <c r="Q34" s="89">
        <v>0</v>
      </c>
      <c r="R34" s="89">
        <v>0</v>
      </c>
      <c r="S34" s="89">
        <v>0</v>
      </c>
      <c r="T34" s="89">
        <v>0</v>
      </c>
      <c r="U34" s="89">
        <v>0</v>
      </c>
      <c r="V34" s="89">
        <v>0</v>
      </c>
      <c r="W34" s="89">
        <v>0</v>
      </c>
      <c r="X34" s="89">
        <v>0</v>
      </c>
      <c r="Y34" s="89">
        <v>0</v>
      </c>
      <c r="Z34" s="89">
        <v>0</v>
      </c>
      <c r="AA34" s="89">
        <v>0</v>
      </c>
      <c r="AB34" s="89">
        <v>0</v>
      </c>
      <c r="AC34" s="89">
        <v>0</v>
      </c>
      <c r="AD34" s="89">
        <v>0</v>
      </c>
      <c r="AE34" s="89">
        <v>0</v>
      </c>
      <c r="AF34" s="89">
        <v>0</v>
      </c>
      <c r="AG34" s="89">
        <v>0</v>
      </c>
      <c r="AH34" s="89">
        <v>0</v>
      </c>
      <c r="AI34" s="89">
        <v>0</v>
      </c>
      <c r="AJ34" s="89">
        <v>0</v>
      </c>
      <c r="AK34" s="89">
        <v>0</v>
      </c>
      <c r="AL34" s="89">
        <v>0</v>
      </c>
      <c r="AM34" s="89">
        <v>0</v>
      </c>
      <c r="AN34" s="89">
        <v>0</v>
      </c>
      <c r="AO34" s="89">
        <v>0</v>
      </c>
      <c r="AP34" s="90">
        <v>0</v>
      </c>
      <c r="AR34" s="61"/>
    </row>
    <row r="35" spans="1:45" x14ac:dyDescent="0.25">
      <c r="B35" s="68">
        <f t="shared" si="2"/>
        <v>2015</v>
      </c>
      <c r="C35" s="86">
        <v>0</v>
      </c>
      <c r="D35" s="87">
        <v>1</v>
      </c>
      <c r="E35" s="87">
        <v>8</v>
      </c>
      <c r="F35" s="87">
        <v>10</v>
      </c>
      <c r="G35" s="87">
        <v>7</v>
      </c>
      <c r="H35" s="87">
        <v>7</v>
      </c>
      <c r="I35" s="87">
        <v>4</v>
      </c>
      <c r="J35" s="87">
        <v>9</v>
      </c>
      <c r="K35" s="89">
        <v>0</v>
      </c>
      <c r="L35" s="89">
        <v>0</v>
      </c>
      <c r="M35" s="89">
        <v>0</v>
      </c>
      <c r="N35" s="89">
        <v>0</v>
      </c>
      <c r="O35" s="89">
        <v>0</v>
      </c>
      <c r="P35" s="89">
        <v>0</v>
      </c>
      <c r="Q35" s="89">
        <v>0</v>
      </c>
      <c r="R35" s="89">
        <v>0</v>
      </c>
      <c r="S35" s="89">
        <v>0</v>
      </c>
      <c r="T35" s="89">
        <v>0</v>
      </c>
      <c r="U35" s="89">
        <v>0</v>
      </c>
      <c r="V35" s="89">
        <v>0</v>
      </c>
      <c r="W35" s="89">
        <v>0</v>
      </c>
      <c r="X35" s="89">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90">
        <v>0</v>
      </c>
      <c r="AR35" s="61"/>
    </row>
    <row r="36" spans="1:45" x14ac:dyDescent="0.25">
      <c r="B36" s="69">
        <f t="shared" si="2"/>
        <v>2016</v>
      </c>
      <c r="C36" s="91">
        <v>0</v>
      </c>
      <c r="D36" s="92">
        <v>3</v>
      </c>
      <c r="E36" s="92">
        <v>4</v>
      </c>
      <c r="F36" s="92">
        <v>2</v>
      </c>
      <c r="G36" s="93">
        <v>0</v>
      </c>
      <c r="H36" s="93">
        <v>0</v>
      </c>
      <c r="I36" s="93">
        <v>0</v>
      </c>
      <c r="J36" s="93">
        <v>0</v>
      </c>
      <c r="K36" s="93">
        <v>0</v>
      </c>
      <c r="L36" s="93">
        <v>0</v>
      </c>
      <c r="M36" s="93">
        <v>0</v>
      </c>
      <c r="N36" s="93">
        <v>0</v>
      </c>
      <c r="O36" s="93">
        <v>0</v>
      </c>
      <c r="P36" s="93">
        <v>0</v>
      </c>
      <c r="Q36" s="93">
        <v>0</v>
      </c>
      <c r="R36" s="93">
        <v>0</v>
      </c>
      <c r="S36" s="93">
        <v>0</v>
      </c>
      <c r="T36" s="93">
        <v>0</v>
      </c>
      <c r="U36" s="93">
        <v>0</v>
      </c>
      <c r="V36" s="93">
        <v>0</v>
      </c>
      <c r="W36" s="93">
        <v>0</v>
      </c>
      <c r="X36" s="93">
        <v>0</v>
      </c>
      <c r="Y36" s="93">
        <v>0</v>
      </c>
      <c r="Z36" s="93">
        <v>0</v>
      </c>
      <c r="AA36" s="93">
        <v>0</v>
      </c>
      <c r="AB36" s="93">
        <v>0</v>
      </c>
      <c r="AC36" s="93">
        <v>0</v>
      </c>
      <c r="AD36" s="93">
        <v>0</v>
      </c>
      <c r="AE36" s="93">
        <v>0</v>
      </c>
      <c r="AF36" s="93">
        <v>0</v>
      </c>
      <c r="AG36" s="93">
        <v>0</v>
      </c>
      <c r="AH36" s="93">
        <v>0</v>
      </c>
      <c r="AI36" s="93">
        <v>0</v>
      </c>
      <c r="AJ36" s="93">
        <v>0</v>
      </c>
      <c r="AK36" s="93">
        <v>0</v>
      </c>
      <c r="AL36" s="93">
        <v>0</v>
      </c>
      <c r="AM36" s="93">
        <v>0</v>
      </c>
      <c r="AN36" s="93">
        <v>0</v>
      </c>
      <c r="AO36" s="93">
        <v>0</v>
      </c>
      <c r="AP36" s="94">
        <v>0</v>
      </c>
      <c r="AR36" s="61"/>
    </row>
    <row r="37" spans="1:45" x14ac:dyDescent="0.25">
      <c r="AR37" s="75"/>
    </row>
    <row r="38" spans="1:45" x14ac:dyDescent="0.25">
      <c r="B38" s="82" t="s">
        <v>12</v>
      </c>
      <c r="AR38" s="75"/>
    </row>
    <row r="39" spans="1:45" x14ac:dyDescent="0.25">
      <c r="B39" s="71" t="s">
        <v>129</v>
      </c>
      <c r="AR39" s="75"/>
    </row>
    <row r="40" spans="1:45" x14ac:dyDescent="0.25">
      <c r="B40" s="71" t="s">
        <v>113</v>
      </c>
      <c r="AR40" s="75"/>
    </row>
    <row r="41" spans="1:45" x14ac:dyDescent="0.25">
      <c r="B41" s="71" t="s">
        <v>110</v>
      </c>
      <c r="AR41" s="75"/>
    </row>
    <row r="42" spans="1:45" x14ac:dyDescent="0.25">
      <c r="B42" s="71" t="s">
        <v>111</v>
      </c>
      <c r="AR42" s="75"/>
    </row>
    <row r="43" spans="1:45" x14ac:dyDescent="0.25">
      <c r="A43" s="83"/>
      <c r="B43" s="147" t="s">
        <v>195</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75"/>
      <c r="AS43" s="83"/>
    </row>
    <row r="44" spans="1:45" x14ac:dyDescent="0.25">
      <c r="AR44" s="75"/>
    </row>
    <row r="45" spans="1:45" x14ac:dyDescent="0.25">
      <c r="AR45" s="75"/>
    </row>
    <row r="46" spans="1:45" x14ac:dyDescent="0.25">
      <c r="B46" s="73"/>
      <c r="C46" s="238" t="s">
        <v>176</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R46" s="75"/>
    </row>
    <row r="47" spans="1:45" x14ac:dyDescent="0.25">
      <c r="B47" s="74" t="s">
        <v>0</v>
      </c>
      <c r="C47" s="74" t="s">
        <v>69</v>
      </c>
      <c r="D47" s="63" t="s">
        <v>70</v>
      </c>
      <c r="E47" s="63" t="s">
        <v>71</v>
      </c>
      <c r="F47" s="63" t="s">
        <v>72</v>
      </c>
      <c r="G47" s="63" t="s">
        <v>73</v>
      </c>
      <c r="H47" s="63" t="s">
        <v>74</v>
      </c>
      <c r="I47" s="63" t="s">
        <v>75</v>
      </c>
      <c r="J47" s="63" t="s">
        <v>76</v>
      </c>
      <c r="K47" s="63" t="s">
        <v>77</v>
      </c>
      <c r="L47" s="63" t="s">
        <v>78</v>
      </c>
      <c r="M47" s="63" t="s">
        <v>79</v>
      </c>
      <c r="N47" s="63" t="s">
        <v>80</v>
      </c>
      <c r="O47" s="63" t="s">
        <v>81</v>
      </c>
      <c r="P47" s="63" t="s">
        <v>82</v>
      </c>
      <c r="Q47" s="63" t="s">
        <v>83</v>
      </c>
      <c r="R47" s="63" t="s">
        <v>84</v>
      </c>
      <c r="S47" s="63" t="s">
        <v>85</v>
      </c>
      <c r="T47" s="63" t="s">
        <v>86</v>
      </c>
      <c r="U47" s="63" t="s">
        <v>87</v>
      </c>
      <c r="V47" s="63" t="s">
        <v>88</v>
      </c>
      <c r="W47" s="63" t="s">
        <v>89</v>
      </c>
      <c r="X47" s="63" t="s">
        <v>90</v>
      </c>
      <c r="Y47" s="63" t="s">
        <v>91</v>
      </c>
      <c r="Z47" s="63" t="s">
        <v>92</v>
      </c>
      <c r="AA47" s="63" t="s">
        <v>93</v>
      </c>
      <c r="AB47" s="63" t="s">
        <v>94</v>
      </c>
      <c r="AC47" s="63" t="s">
        <v>95</v>
      </c>
      <c r="AD47" s="63" t="s">
        <v>96</v>
      </c>
      <c r="AE47" s="63" t="s">
        <v>97</v>
      </c>
      <c r="AF47" s="63" t="s">
        <v>98</v>
      </c>
      <c r="AG47" s="63" t="s">
        <v>99</v>
      </c>
      <c r="AH47" s="63" t="s">
        <v>100</v>
      </c>
      <c r="AI47" s="63" t="s">
        <v>101</v>
      </c>
      <c r="AJ47" s="63" t="s">
        <v>102</v>
      </c>
      <c r="AK47" s="63" t="s">
        <v>103</v>
      </c>
      <c r="AL47" s="63" t="s">
        <v>104</v>
      </c>
      <c r="AM47" s="63" t="s">
        <v>105</v>
      </c>
      <c r="AN47" s="63" t="s">
        <v>106</v>
      </c>
      <c r="AO47" s="63" t="s">
        <v>107</v>
      </c>
      <c r="AP47" s="65" t="s">
        <v>108</v>
      </c>
    </row>
    <row r="48" spans="1:45" x14ac:dyDescent="0.25">
      <c r="B48" s="84">
        <f>B27</f>
        <v>2007</v>
      </c>
      <c r="C48" s="86">
        <f>C6+C27</f>
        <v>6</v>
      </c>
      <c r="D48" s="87">
        <f t="shared" ref="D48:AP48" si="3">D6+D27</f>
        <v>5</v>
      </c>
      <c r="E48" s="87">
        <f t="shared" si="3"/>
        <v>7</v>
      </c>
      <c r="F48" s="87">
        <f t="shared" si="3"/>
        <v>27</v>
      </c>
      <c r="G48" s="87">
        <f t="shared" si="3"/>
        <v>5</v>
      </c>
      <c r="H48" s="87">
        <f t="shared" si="3"/>
        <v>5</v>
      </c>
      <c r="I48" s="87">
        <f t="shared" si="3"/>
        <v>9</v>
      </c>
      <c r="J48" s="87">
        <f t="shared" si="3"/>
        <v>12</v>
      </c>
      <c r="K48" s="87">
        <f t="shared" si="3"/>
        <v>4</v>
      </c>
      <c r="L48" s="87">
        <f t="shared" si="3"/>
        <v>3</v>
      </c>
      <c r="M48" s="87">
        <f t="shared" si="3"/>
        <v>1</v>
      </c>
      <c r="N48" s="87">
        <f t="shared" si="3"/>
        <v>4</v>
      </c>
      <c r="O48" s="87">
        <f t="shared" si="3"/>
        <v>0</v>
      </c>
      <c r="P48" s="87">
        <f t="shared" si="3"/>
        <v>6</v>
      </c>
      <c r="Q48" s="87">
        <f t="shared" si="3"/>
        <v>4</v>
      </c>
      <c r="R48" s="87">
        <f t="shared" si="3"/>
        <v>1</v>
      </c>
      <c r="S48" s="87">
        <f t="shared" si="3"/>
        <v>0</v>
      </c>
      <c r="T48" s="87">
        <f t="shared" si="3"/>
        <v>1</v>
      </c>
      <c r="U48" s="87">
        <f t="shared" si="3"/>
        <v>0</v>
      </c>
      <c r="V48" s="87">
        <f t="shared" si="3"/>
        <v>2</v>
      </c>
      <c r="W48" s="87">
        <f t="shared" si="3"/>
        <v>0</v>
      </c>
      <c r="X48" s="87">
        <f t="shared" si="3"/>
        <v>0</v>
      </c>
      <c r="Y48" s="87">
        <f t="shared" si="3"/>
        <v>1</v>
      </c>
      <c r="Z48" s="87">
        <f t="shared" si="3"/>
        <v>3</v>
      </c>
      <c r="AA48" s="87">
        <f t="shared" si="3"/>
        <v>1</v>
      </c>
      <c r="AB48" s="87">
        <f t="shared" si="3"/>
        <v>0</v>
      </c>
      <c r="AC48" s="87">
        <f t="shared" si="3"/>
        <v>2</v>
      </c>
      <c r="AD48" s="87">
        <f t="shared" si="3"/>
        <v>2</v>
      </c>
      <c r="AE48" s="87">
        <f t="shared" si="3"/>
        <v>0</v>
      </c>
      <c r="AF48" s="87">
        <f t="shared" si="3"/>
        <v>0</v>
      </c>
      <c r="AG48" s="87">
        <f t="shared" si="3"/>
        <v>0</v>
      </c>
      <c r="AH48" s="87">
        <f t="shared" si="3"/>
        <v>1</v>
      </c>
      <c r="AI48" s="87">
        <f t="shared" si="3"/>
        <v>1</v>
      </c>
      <c r="AJ48" s="87">
        <f t="shared" si="3"/>
        <v>0</v>
      </c>
      <c r="AK48" s="87">
        <f t="shared" si="3"/>
        <v>0</v>
      </c>
      <c r="AL48" s="87">
        <f t="shared" si="3"/>
        <v>0</v>
      </c>
      <c r="AM48" s="87">
        <f t="shared" si="3"/>
        <v>0</v>
      </c>
      <c r="AN48" s="87">
        <f t="shared" si="3"/>
        <v>0</v>
      </c>
      <c r="AO48" s="87">
        <f t="shared" si="3"/>
        <v>0</v>
      </c>
      <c r="AP48" s="88">
        <f t="shared" si="3"/>
        <v>1</v>
      </c>
    </row>
    <row r="49" spans="2:44" x14ac:dyDescent="0.25">
      <c r="B49" s="68">
        <f>B48+1</f>
        <v>2008</v>
      </c>
      <c r="C49" s="86">
        <f t="shared" ref="C49:AL57" si="4">C7+C28</f>
        <v>2</v>
      </c>
      <c r="D49" s="87">
        <f t="shared" si="4"/>
        <v>2</v>
      </c>
      <c r="E49" s="87">
        <f t="shared" si="4"/>
        <v>2</v>
      </c>
      <c r="F49" s="87">
        <f t="shared" si="4"/>
        <v>2</v>
      </c>
      <c r="G49" s="87">
        <f t="shared" si="4"/>
        <v>0</v>
      </c>
      <c r="H49" s="87">
        <f t="shared" si="4"/>
        <v>1</v>
      </c>
      <c r="I49" s="87">
        <f t="shared" si="4"/>
        <v>2</v>
      </c>
      <c r="J49" s="87">
        <f t="shared" si="4"/>
        <v>0</v>
      </c>
      <c r="K49" s="87">
        <f t="shared" si="4"/>
        <v>0</v>
      </c>
      <c r="L49" s="87">
        <f t="shared" si="4"/>
        <v>0</v>
      </c>
      <c r="M49" s="87">
        <f t="shared" si="4"/>
        <v>0</v>
      </c>
      <c r="N49" s="87">
        <f t="shared" si="4"/>
        <v>1</v>
      </c>
      <c r="O49" s="87">
        <f t="shared" si="4"/>
        <v>0</v>
      </c>
      <c r="P49" s="87">
        <f t="shared" si="4"/>
        <v>0</v>
      </c>
      <c r="Q49" s="87">
        <f t="shared" si="4"/>
        <v>0</v>
      </c>
      <c r="R49" s="87">
        <f t="shared" si="4"/>
        <v>2</v>
      </c>
      <c r="S49" s="87">
        <f t="shared" si="4"/>
        <v>0</v>
      </c>
      <c r="T49" s="87">
        <f t="shared" si="4"/>
        <v>0</v>
      </c>
      <c r="U49" s="87">
        <f t="shared" si="4"/>
        <v>0</v>
      </c>
      <c r="V49" s="87">
        <f t="shared" si="4"/>
        <v>0</v>
      </c>
      <c r="W49" s="87">
        <f t="shared" si="4"/>
        <v>0</v>
      </c>
      <c r="X49" s="87">
        <f t="shared" si="4"/>
        <v>3</v>
      </c>
      <c r="Y49" s="87">
        <f t="shared" si="4"/>
        <v>2</v>
      </c>
      <c r="Z49" s="87">
        <f t="shared" si="4"/>
        <v>3</v>
      </c>
      <c r="AA49" s="87">
        <f t="shared" si="4"/>
        <v>0</v>
      </c>
      <c r="AB49" s="87">
        <f t="shared" si="4"/>
        <v>1</v>
      </c>
      <c r="AC49" s="87">
        <f t="shared" si="4"/>
        <v>2</v>
      </c>
      <c r="AD49" s="87">
        <f t="shared" si="4"/>
        <v>5</v>
      </c>
      <c r="AE49" s="87">
        <f t="shared" si="4"/>
        <v>1</v>
      </c>
      <c r="AF49" s="87">
        <f t="shared" si="4"/>
        <v>0</v>
      </c>
      <c r="AG49" s="87">
        <f t="shared" si="4"/>
        <v>0</v>
      </c>
      <c r="AH49" s="87">
        <f t="shared" si="4"/>
        <v>0</v>
      </c>
      <c r="AI49" s="87">
        <f t="shared" si="4"/>
        <v>0</v>
      </c>
      <c r="AJ49" s="87">
        <f t="shared" si="4"/>
        <v>0</v>
      </c>
      <c r="AK49" s="87">
        <f t="shared" si="4"/>
        <v>2</v>
      </c>
      <c r="AL49" s="87">
        <f t="shared" si="4"/>
        <v>0</v>
      </c>
      <c r="AM49" s="89"/>
      <c r="AN49" s="89"/>
      <c r="AO49" s="89"/>
      <c r="AP49" s="90"/>
    </row>
    <row r="50" spans="2:44" x14ac:dyDescent="0.25">
      <c r="B50" s="68">
        <f t="shared" ref="B50:B57" si="5">B49+1</f>
        <v>2009</v>
      </c>
      <c r="C50" s="86">
        <f t="shared" si="4"/>
        <v>3</v>
      </c>
      <c r="D50" s="87">
        <f t="shared" si="4"/>
        <v>0</v>
      </c>
      <c r="E50" s="87">
        <f t="shared" si="4"/>
        <v>1</v>
      </c>
      <c r="F50" s="87">
        <f t="shared" si="4"/>
        <v>3</v>
      </c>
      <c r="G50" s="87">
        <f t="shared" si="4"/>
        <v>0</v>
      </c>
      <c r="H50" s="87">
        <f t="shared" si="4"/>
        <v>2</v>
      </c>
      <c r="I50" s="87">
        <f t="shared" si="4"/>
        <v>2</v>
      </c>
      <c r="J50" s="87">
        <f t="shared" si="4"/>
        <v>1</v>
      </c>
      <c r="K50" s="87">
        <f t="shared" si="4"/>
        <v>0</v>
      </c>
      <c r="L50" s="87">
        <f t="shared" si="4"/>
        <v>1</v>
      </c>
      <c r="M50" s="87">
        <f t="shared" si="4"/>
        <v>2</v>
      </c>
      <c r="N50" s="87">
        <f t="shared" si="4"/>
        <v>1</v>
      </c>
      <c r="O50" s="87">
        <f t="shared" si="4"/>
        <v>4</v>
      </c>
      <c r="P50" s="87">
        <f t="shared" si="4"/>
        <v>3</v>
      </c>
      <c r="Q50" s="87">
        <f t="shared" si="4"/>
        <v>3</v>
      </c>
      <c r="R50" s="87">
        <f t="shared" si="4"/>
        <v>3</v>
      </c>
      <c r="S50" s="87">
        <f t="shared" si="4"/>
        <v>1</v>
      </c>
      <c r="T50" s="87">
        <f t="shared" si="4"/>
        <v>3</v>
      </c>
      <c r="U50" s="87">
        <f t="shared" si="4"/>
        <v>1</v>
      </c>
      <c r="V50" s="87">
        <f t="shared" si="4"/>
        <v>7</v>
      </c>
      <c r="W50" s="87">
        <f t="shared" si="4"/>
        <v>5</v>
      </c>
      <c r="X50" s="87">
        <f t="shared" si="4"/>
        <v>5</v>
      </c>
      <c r="Y50" s="87">
        <f t="shared" si="4"/>
        <v>5</v>
      </c>
      <c r="Z50" s="87">
        <f t="shared" si="4"/>
        <v>12</v>
      </c>
      <c r="AA50" s="87">
        <f t="shared" si="4"/>
        <v>7</v>
      </c>
      <c r="AB50" s="87">
        <f t="shared" si="4"/>
        <v>5</v>
      </c>
      <c r="AC50" s="87">
        <f t="shared" si="4"/>
        <v>3</v>
      </c>
      <c r="AD50" s="87">
        <f t="shared" si="4"/>
        <v>5</v>
      </c>
      <c r="AE50" s="87">
        <f t="shared" si="4"/>
        <v>4</v>
      </c>
      <c r="AF50" s="87">
        <f t="shared" si="4"/>
        <v>11</v>
      </c>
      <c r="AG50" s="87">
        <f t="shared" si="4"/>
        <v>0</v>
      </c>
      <c r="AH50" s="87">
        <f t="shared" si="4"/>
        <v>6</v>
      </c>
      <c r="AI50" s="89"/>
      <c r="AJ50" s="89"/>
      <c r="AK50" s="89"/>
      <c r="AL50" s="89"/>
      <c r="AM50" s="89"/>
      <c r="AN50" s="89"/>
      <c r="AO50" s="89"/>
      <c r="AP50" s="90"/>
    </row>
    <row r="51" spans="2:44" x14ac:dyDescent="0.25">
      <c r="B51" s="68">
        <f t="shared" si="5"/>
        <v>2010</v>
      </c>
      <c r="C51" s="86">
        <f t="shared" si="4"/>
        <v>3</v>
      </c>
      <c r="D51" s="87">
        <f t="shared" si="4"/>
        <v>6</v>
      </c>
      <c r="E51" s="87">
        <f t="shared" si="4"/>
        <v>1</v>
      </c>
      <c r="F51" s="87">
        <f t="shared" si="4"/>
        <v>3</v>
      </c>
      <c r="G51" s="87">
        <f t="shared" si="4"/>
        <v>1</v>
      </c>
      <c r="H51" s="87">
        <f t="shared" si="4"/>
        <v>0</v>
      </c>
      <c r="I51" s="87">
        <f t="shared" si="4"/>
        <v>0</v>
      </c>
      <c r="J51" s="87">
        <f t="shared" si="4"/>
        <v>3</v>
      </c>
      <c r="K51" s="87">
        <f t="shared" si="4"/>
        <v>0</v>
      </c>
      <c r="L51" s="87">
        <f t="shared" si="4"/>
        <v>3</v>
      </c>
      <c r="M51" s="87">
        <f t="shared" si="4"/>
        <v>1</v>
      </c>
      <c r="N51" s="87">
        <f t="shared" si="4"/>
        <v>11</v>
      </c>
      <c r="O51" s="87">
        <f t="shared" si="4"/>
        <v>1</v>
      </c>
      <c r="P51" s="87">
        <f t="shared" si="4"/>
        <v>3</v>
      </c>
      <c r="Q51" s="87">
        <f t="shared" si="4"/>
        <v>3</v>
      </c>
      <c r="R51" s="87">
        <f t="shared" si="4"/>
        <v>13</v>
      </c>
      <c r="S51" s="87">
        <f t="shared" si="4"/>
        <v>1</v>
      </c>
      <c r="T51" s="87">
        <f t="shared" si="4"/>
        <v>1</v>
      </c>
      <c r="U51" s="87">
        <f t="shared" si="4"/>
        <v>3</v>
      </c>
      <c r="V51" s="87">
        <f t="shared" si="4"/>
        <v>6</v>
      </c>
      <c r="W51" s="87">
        <f t="shared" si="4"/>
        <v>5</v>
      </c>
      <c r="X51" s="87">
        <f t="shared" si="4"/>
        <v>7</v>
      </c>
      <c r="Y51" s="87">
        <f t="shared" si="4"/>
        <v>3</v>
      </c>
      <c r="Z51" s="87">
        <f t="shared" si="4"/>
        <v>4</v>
      </c>
      <c r="AA51" s="87">
        <f t="shared" si="4"/>
        <v>5</v>
      </c>
      <c r="AB51" s="87">
        <f t="shared" si="4"/>
        <v>2</v>
      </c>
      <c r="AC51" s="87">
        <f t="shared" si="4"/>
        <v>8</v>
      </c>
      <c r="AD51" s="87">
        <f t="shared" si="4"/>
        <v>2</v>
      </c>
      <c r="AE51" s="89"/>
      <c r="AF51" s="89"/>
      <c r="AG51" s="89"/>
      <c r="AH51" s="89"/>
      <c r="AI51" s="89"/>
      <c r="AJ51" s="89"/>
      <c r="AK51" s="89"/>
      <c r="AL51" s="89"/>
      <c r="AM51" s="89"/>
      <c r="AN51" s="89"/>
      <c r="AO51" s="89"/>
      <c r="AP51" s="90"/>
    </row>
    <row r="52" spans="2:44" x14ac:dyDescent="0.25">
      <c r="B52" s="68">
        <f t="shared" si="5"/>
        <v>2011</v>
      </c>
      <c r="C52" s="86">
        <f t="shared" si="4"/>
        <v>1</v>
      </c>
      <c r="D52" s="87">
        <f t="shared" si="4"/>
        <v>2</v>
      </c>
      <c r="E52" s="87">
        <f t="shared" si="4"/>
        <v>3</v>
      </c>
      <c r="F52" s="87">
        <f t="shared" si="4"/>
        <v>2</v>
      </c>
      <c r="G52" s="87">
        <f t="shared" si="4"/>
        <v>4</v>
      </c>
      <c r="H52" s="87">
        <f t="shared" si="4"/>
        <v>5</v>
      </c>
      <c r="I52" s="87">
        <f t="shared" si="4"/>
        <v>8</v>
      </c>
      <c r="J52" s="87">
        <f t="shared" si="4"/>
        <v>8</v>
      </c>
      <c r="K52" s="87">
        <f t="shared" si="4"/>
        <v>1</v>
      </c>
      <c r="L52" s="87">
        <f t="shared" si="4"/>
        <v>9</v>
      </c>
      <c r="M52" s="87">
        <f t="shared" si="4"/>
        <v>5</v>
      </c>
      <c r="N52" s="87">
        <f t="shared" si="4"/>
        <v>13</v>
      </c>
      <c r="O52" s="87">
        <f t="shared" si="4"/>
        <v>5</v>
      </c>
      <c r="P52" s="87">
        <f t="shared" si="4"/>
        <v>4</v>
      </c>
      <c r="Q52" s="87">
        <f t="shared" si="4"/>
        <v>12</v>
      </c>
      <c r="R52" s="87">
        <f t="shared" si="4"/>
        <v>15</v>
      </c>
      <c r="S52" s="87">
        <f t="shared" si="4"/>
        <v>6</v>
      </c>
      <c r="T52" s="87">
        <f t="shared" si="4"/>
        <v>8</v>
      </c>
      <c r="U52" s="87">
        <f t="shared" si="4"/>
        <v>7</v>
      </c>
      <c r="V52" s="87">
        <f t="shared" si="4"/>
        <v>13</v>
      </c>
      <c r="W52" s="87">
        <f t="shared" si="4"/>
        <v>5</v>
      </c>
      <c r="X52" s="87">
        <f t="shared" si="4"/>
        <v>15</v>
      </c>
      <c r="Y52" s="87">
        <f t="shared" si="4"/>
        <v>4</v>
      </c>
      <c r="Z52" s="87">
        <f t="shared" si="4"/>
        <v>6</v>
      </c>
      <c r="AA52" s="89"/>
      <c r="AB52" s="89"/>
      <c r="AC52" s="89"/>
      <c r="AD52" s="89"/>
      <c r="AE52" s="89"/>
      <c r="AF52" s="89"/>
      <c r="AG52" s="89"/>
      <c r="AH52" s="89"/>
      <c r="AI52" s="89"/>
      <c r="AJ52" s="89"/>
      <c r="AK52" s="89"/>
      <c r="AL52" s="89"/>
      <c r="AM52" s="89"/>
      <c r="AN52" s="89"/>
      <c r="AO52" s="89"/>
      <c r="AP52" s="90"/>
    </row>
    <row r="53" spans="2:44" x14ac:dyDescent="0.25">
      <c r="B53" s="68">
        <f t="shared" si="5"/>
        <v>2012</v>
      </c>
      <c r="C53" s="86">
        <f t="shared" si="4"/>
        <v>5</v>
      </c>
      <c r="D53" s="87">
        <f t="shared" si="4"/>
        <v>3</v>
      </c>
      <c r="E53" s="87">
        <f t="shared" si="4"/>
        <v>5</v>
      </c>
      <c r="F53" s="87">
        <f t="shared" si="4"/>
        <v>21</v>
      </c>
      <c r="G53" s="87">
        <f t="shared" si="4"/>
        <v>17</v>
      </c>
      <c r="H53" s="87">
        <f t="shared" si="4"/>
        <v>8</v>
      </c>
      <c r="I53" s="87">
        <f t="shared" si="4"/>
        <v>23</v>
      </c>
      <c r="J53" s="87">
        <f t="shared" si="4"/>
        <v>36</v>
      </c>
      <c r="K53" s="87">
        <f t="shared" si="4"/>
        <v>12</v>
      </c>
      <c r="L53" s="87">
        <f t="shared" si="4"/>
        <v>17</v>
      </c>
      <c r="M53" s="87">
        <f t="shared" si="4"/>
        <v>17</v>
      </c>
      <c r="N53" s="87">
        <f t="shared" si="4"/>
        <v>37</v>
      </c>
      <c r="O53" s="87">
        <f t="shared" si="4"/>
        <v>22</v>
      </c>
      <c r="P53" s="87">
        <f t="shared" si="4"/>
        <v>14</v>
      </c>
      <c r="Q53" s="87">
        <f t="shared" si="4"/>
        <v>12</v>
      </c>
      <c r="R53" s="87">
        <f t="shared" si="4"/>
        <v>28</v>
      </c>
      <c r="S53" s="87">
        <f t="shared" si="4"/>
        <v>27</v>
      </c>
      <c r="T53" s="87">
        <f t="shared" si="4"/>
        <v>11</v>
      </c>
      <c r="U53" s="87">
        <f t="shared" si="4"/>
        <v>12</v>
      </c>
      <c r="V53" s="87">
        <f t="shared" si="4"/>
        <v>6</v>
      </c>
      <c r="W53" s="89"/>
      <c r="X53" s="89"/>
      <c r="Y53" s="89"/>
      <c r="Z53" s="89"/>
      <c r="AA53" s="89"/>
      <c r="AB53" s="89"/>
      <c r="AC53" s="89"/>
      <c r="AD53" s="89"/>
      <c r="AE53" s="89"/>
      <c r="AF53" s="89"/>
      <c r="AG53" s="89"/>
      <c r="AH53" s="89"/>
      <c r="AI53" s="89"/>
      <c r="AJ53" s="89"/>
      <c r="AK53" s="89"/>
      <c r="AL53" s="89"/>
      <c r="AM53" s="89"/>
      <c r="AN53" s="89"/>
      <c r="AO53" s="89"/>
      <c r="AP53" s="90"/>
    </row>
    <row r="54" spans="2:44" x14ac:dyDescent="0.25">
      <c r="B54" s="68">
        <f t="shared" si="5"/>
        <v>2013</v>
      </c>
      <c r="C54" s="86">
        <f t="shared" si="4"/>
        <v>12</v>
      </c>
      <c r="D54" s="87">
        <f t="shared" si="4"/>
        <v>12</v>
      </c>
      <c r="E54" s="87">
        <f t="shared" si="4"/>
        <v>7</v>
      </c>
      <c r="F54" s="87">
        <f t="shared" si="4"/>
        <v>17</v>
      </c>
      <c r="G54" s="87">
        <f t="shared" si="4"/>
        <v>13</v>
      </c>
      <c r="H54" s="87">
        <f t="shared" si="4"/>
        <v>16</v>
      </c>
      <c r="I54" s="87">
        <f t="shared" si="4"/>
        <v>15</v>
      </c>
      <c r="J54" s="87">
        <f t="shared" si="4"/>
        <v>24</v>
      </c>
      <c r="K54" s="87">
        <f t="shared" si="4"/>
        <v>20</v>
      </c>
      <c r="L54" s="87">
        <f t="shared" si="4"/>
        <v>14</v>
      </c>
      <c r="M54" s="87">
        <f t="shared" si="4"/>
        <v>22</v>
      </c>
      <c r="N54" s="87">
        <f t="shared" si="4"/>
        <v>39</v>
      </c>
      <c r="O54" s="87">
        <f t="shared" si="4"/>
        <v>26</v>
      </c>
      <c r="P54" s="87">
        <f t="shared" si="4"/>
        <v>14</v>
      </c>
      <c r="Q54" s="87">
        <f t="shared" si="4"/>
        <v>0</v>
      </c>
      <c r="R54" s="87">
        <f t="shared" si="4"/>
        <v>17</v>
      </c>
      <c r="S54" s="89"/>
      <c r="T54" s="89"/>
      <c r="U54" s="89"/>
      <c r="V54" s="89"/>
      <c r="W54" s="89"/>
      <c r="X54" s="89"/>
      <c r="Y54" s="89"/>
      <c r="Z54" s="89"/>
      <c r="AA54" s="89"/>
      <c r="AB54" s="89"/>
      <c r="AC54" s="89"/>
      <c r="AD54" s="89"/>
      <c r="AE54" s="89"/>
      <c r="AF54" s="89"/>
      <c r="AG54" s="89"/>
      <c r="AH54" s="89"/>
      <c r="AI54" s="89"/>
      <c r="AJ54" s="89"/>
      <c r="AK54" s="89"/>
      <c r="AL54" s="89"/>
      <c r="AM54" s="89"/>
      <c r="AN54" s="89"/>
      <c r="AO54" s="89"/>
      <c r="AP54" s="90"/>
    </row>
    <row r="55" spans="2:44" x14ac:dyDescent="0.25">
      <c r="B55" s="68">
        <f t="shared" si="5"/>
        <v>2014</v>
      </c>
      <c r="C55" s="86">
        <f t="shared" si="4"/>
        <v>6</v>
      </c>
      <c r="D55" s="87">
        <f t="shared" si="4"/>
        <v>7</v>
      </c>
      <c r="E55" s="87">
        <f t="shared" si="4"/>
        <v>10</v>
      </c>
      <c r="F55" s="87">
        <f t="shared" si="4"/>
        <v>10</v>
      </c>
      <c r="G55" s="87">
        <f t="shared" si="4"/>
        <v>12</v>
      </c>
      <c r="H55" s="87">
        <f t="shared" si="4"/>
        <v>18</v>
      </c>
      <c r="I55" s="87">
        <f t="shared" si="4"/>
        <v>15</v>
      </c>
      <c r="J55" s="87">
        <f t="shared" si="4"/>
        <v>33</v>
      </c>
      <c r="K55" s="87">
        <f t="shared" si="4"/>
        <v>13</v>
      </c>
      <c r="L55" s="87">
        <f t="shared" si="4"/>
        <v>7</v>
      </c>
      <c r="M55" s="87">
        <f t="shared" si="4"/>
        <v>12</v>
      </c>
      <c r="N55" s="87">
        <f t="shared" si="4"/>
        <v>26</v>
      </c>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90"/>
    </row>
    <row r="56" spans="2:44" x14ac:dyDescent="0.25">
      <c r="B56" s="68">
        <f t="shared" si="5"/>
        <v>2015</v>
      </c>
      <c r="C56" s="86">
        <f t="shared" si="4"/>
        <v>6</v>
      </c>
      <c r="D56" s="87">
        <f t="shared" si="4"/>
        <v>6</v>
      </c>
      <c r="E56" s="87">
        <f t="shared" si="4"/>
        <v>9</v>
      </c>
      <c r="F56" s="87">
        <f t="shared" si="4"/>
        <v>25</v>
      </c>
      <c r="G56" s="87">
        <f t="shared" si="4"/>
        <v>12</v>
      </c>
      <c r="H56" s="87">
        <f t="shared" si="4"/>
        <v>17</v>
      </c>
      <c r="I56" s="87">
        <f t="shared" si="4"/>
        <v>10</v>
      </c>
      <c r="J56" s="87">
        <f t="shared" si="4"/>
        <v>19</v>
      </c>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90"/>
    </row>
    <row r="57" spans="2:44" x14ac:dyDescent="0.25">
      <c r="B57" s="69">
        <f t="shared" si="5"/>
        <v>2016</v>
      </c>
      <c r="C57" s="91">
        <f t="shared" si="4"/>
        <v>1</v>
      </c>
      <c r="D57" s="92">
        <f t="shared" si="4"/>
        <v>9</v>
      </c>
      <c r="E57" s="92">
        <f t="shared" si="4"/>
        <v>11</v>
      </c>
      <c r="F57" s="92">
        <f t="shared" si="4"/>
        <v>10</v>
      </c>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4"/>
    </row>
    <row r="58" spans="2:44" x14ac:dyDescent="0.25">
      <c r="AR58" s="75"/>
    </row>
    <row r="59" spans="2:44" x14ac:dyDescent="0.25"/>
    <row r="60" spans="2:44" x14ac:dyDescent="0.25">
      <c r="B60" s="73"/>
      <c r="C60" s="238" t="s">
        <v>177</v>
      </c>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40"/>
    </row>
    <row r="61" spans="2:44" x14ac:dyDescent="0.25">
      <c r="B61" s="74" t="s">
        <v>0</v>
      </c>
      <c r="C61" s="74" t="s">
        <v>69</v>
      </c>
      <c r="D61" s="63" t="s">
        <v>70</v>
      </c>
      <c r="E61" s="63" t="s">
        <v>71</v>
      </c>
      <c r="F61" s="63" t="s">
        <v>72</v>
      </c>
      <c r="G61" s="63" t="s">
        <v>73</v>
      </c>
      <c r="H61" s="63" t="s">
        <v>74</v>
      </c>
      <c r="I61" s="63" t="s">
        <v>75</v>
      </c>
      <c r="J61" s="63" t="s">
        <v>76</v>
      </c>
      <c r="K61" s="63" t="s">
        <v>77</v>
      </c>
      <c r="L61" s="63" t="s">
        <v>78</v>
      </c>
      <c r="M61" s="63" t="s">
        <v>79</v>
      </c>
      <c r="N61" s="63" t="s">
        <v>80</v>
      </c>
      <c r="O61" s="63" t="s">
        <v>81</v>
      </c>
      <c r="P61" s="63" t="s">
        <v>82</v>
      </c>
      <c r="Q61" s="63" t="s">
        <v>83</v>
      </c>
      <c r="R61" s="63" t="s">
        <v>84</v>
      </c>
      <c r="S61" s="63" t="s">
        <v>85</v>
      </c>
      <c r="T61" s="63" t="s">
        <v>86</v>
      </c>
      <c r="U61" s="63" t="s">
        <v>87</v>
      </c>
      <c r="V61" s="63" t="s">
        <v>88</v>
      </c>
      <c r="W61" s="63" t="s">
        <v>89</v>
      </c>
      <c r="X61" s="63" t="s">
        <v>90</v>
      </c>
      <c r="Y61" s="63" t="s">
        <v>91</v>
      </c>
      <c r="Z61" s="63" t="s">
        <v>92</v>
      </c>
      <c r="AA61" s="63" t="s">
        <v>93</v>
      </c>
      <c r="AB61" s="63" t="s">
        <v>94</v>
      </c>
      <c r="AC61" s="63" t="s">
        <v>95</v>
      </c>
      <c r="AD61" s="63" t="s">
        <v>96</v>
      </c>
      <c r="AE61" s="63" t="s">
        <v>97</v>
      </c>
      <c r="AF61" s="63" t="s">
        <v>98</v>
      </c>
      <c r="AG61" s="63" t="s">
        <v>99</v>
      </c>
      <c r="AH61" s="63" t="s">
        <v>100</v>
      </c>
      <c r="AI61" s="63" t="s">
        <v>101</v>
      </c>
      <c r="AJ61" s="63" t="s">
        <v>102</v>
      </c>
      <c r="AK61" s="63" t="s">
        <v>103</v>
      </c>
      <c r="AL61" s="63" t="s">
        <v>104</v>
      </c>
      <c r="AM61" s="63" t="s">
        <v>105</v>
      </c>
      <c r="AN61" s="63" t="s">
        <v>106</v>
      </c>
      <c r="AO61" s="63" t="s">
        <v>107</v>
      </c>
      <c r="AP61" s="65" t="s">
        <v>108</v>
      </c>
    </row>
    <row r="62" spans="2:44" x14ac:dyDescent="0.25">
      <c r="B62" s="84">
        <f>B48</f>
        <v>2007</v>
      </c>
      <c r="C62" s="86">
        <f>SUM($C6:C6)</f>
        <v>5</v>
      </c>
      <c r="D62" s="87">
        <f>SUM($C6:D6)</f>
        <v>10</v>
      </c>
      <c r="E62" s="87">
        <f>SUM($C6:E6)</f>
        <v>17</v>
      </c>
      <c r="F62" s="87">
        <f>SUM($C6:F6)</f>
        <v>43</v>
      </c>
      <c r="G62" s="87">
        <f>SUM($C6:G6)</f>
        <v>47</v>
      </c>
      <c r="H62" s="87">
        <f>SUM($C6:H6)</f>
        <v>52</v>
      </c>
      <c r="I62" s="87">
        <f>SUM($C6:I6)</f>
        <v>59</v>
      </c>
      <c r="J62" s="87">
        <f>SUM($C6:J6)</f>
        <v>69</v>
      </c>
      <c r="K62" s="87">
        <f>SUM($C6:K6)</f>
        <v>71</v>
      </c>
      <c r="L62" s="87">
        <f>SUM($C6:L6)</f>
        <v>72</v>
      </c>
      <c r="M62" s="87">
        <f>SUM($C6:M6)</f>
        <v>72</v>
      </c>
      <c r="N62" s="87">
        <f>SUM($C6:N6)</f>
        <v>75</v>
      </c>
      <c r="O62" s="87">
        <f>SUM($C6:O6)</f>
        <v>75</v>
      </c>
      <c r="P62" s="87">
        <f>SUM($C6:P6)</f>
        <v>81</v>
      </c>
      <c r="Q62" s="87">
        <f>SUM($C6:Q6)</f>
        <v>85</v>
      </c>
      <c r="R62" s="87">
        <f>SUM($C6:R6)</f>
        <v>85</v>
      </c>
      <c r="S62" s="87">
        <f>SUM($C6:S6)</f>
        <v>85</v>
      </c>
      <c r="T62" s="87">
        <f>SUM($C6:T6)</f>
        <v>86</v>
      </c>
      <c r="U62" s="87">
        <f>SUM($C6:U6)</f>
        <v>86</v>
      </c>
      <c r="V62" s="87">
        <f>SUM($C6:V6)</f>
        <v>88</v>
      </c>
      <c r="W62" s="87">
        <f>SUM($C6:W6)</f>
        <v>88</v>
      </c>
      <c r="X62" s="87">
        <f>SUM($C6:X6)</f>
        <v>88</v>
      </c>
      <c r="Y62" s="87">
        <f>SUM($C6:Y6)</f>
        <v>88</v>
      </c>
      <c r="Z62" s="87">
        <f>SUM($C6:Z6)</f>
        <v>89</v>
      </c>
      <c r="AA62" s="87">
        <f>SUM($C6:AA6)</f>
        <v>90</v>
      </c>
      <c r="AB62" s="87">
        <f>SUM($C6:AB6)</f>
        <v>90</v>
      </c>
      <c r="AC62" s="87">
        <f>SUM($C6:AC6)</f>
        <v>90</v>
      </c>
      <c r="AD62" s="87">
        <f>SUM($C6:AD6)</f>
        <v>92</v>
      </c>
      <c r="AE62" s="87">
        <f>SUM($C6:AE6)</f>
        <v>92</v>
      </c>
      <c r="AF62" s="87">
        <f>SUM($C6:AF6)</f>
        <v>92</v>
      </c>
      <c r="AG62" s="87">
        <f>SUM($C6:AG6)</f>
        <v>92</v>
      </c>
      <c r="AH62" s="87">
        <f>SUM($C6:AH6)</f>
        <v>92</v>
      </c>
      <c r="AI62" s="87">
        <f>SUM($C6:AI6)</f>
        <v>92</v>
      </c>
      <c r="AJ62" s="87">
        <f>SUM($C6:AJ6)</f>
        <v>92</v>
      </c>
      <c r="AK62" s="87">
        <f>SUM($C6:AK6)</f>
        <v>92</v>
      </c>
      <c r="AL62" s="87">
        <f>SUM($C6:AL6)</f>
        <v>92</v>
      </c>
      <c r="AM62" s="87">
        <f>SUM($C6:AM6)</f>
        <v>92</v>
      </c>
      <c r="AN62" s="87">
        <f>SUM($C6:AN6)</f>
        <v>92</v>
      </c>
      <c r="AO62" s="87">
        <f>SUM($C6:AO6)</f>
        <v>92</v>
      </c>
      <c r="AP62" s="88">
        <f>SUM($C6:AP6)</f>
        <v>92</v>
      </c>
    </row>
    <row r="63" spans="2:44" x14ac:dyDescent="0.25">
      <c r="B63" s="68">
        <f>B62+1</f>
        <v>2008</v>
      </c>
      <c r="C63" s="86">
        <f>SUM($C7:C7)</f>
        <v>2</v>
      </c>
      <c r="D63" s="87">
        <f>SUM($C7:D7)</f>
        <v>3</v>
      </c>
      <c r="E63" s="87">
        <f>SUM($C7:E7)</f>
        <v>5</v>
      </c>
      <c r="F63" s="87">
        <f>SUM($C7:F7)</f>
        <v>7</v>
      </c>
      <c r="G63" s="87">
        <f>SUM($C7:G7)</f>
        <v>7</v>
      </c>
      <c r="H63" s="87">
        <f>SUM($C7:H7)</f>
        <v>8</v>
      </c>
      <c r="I63" s="87">
        <f>SUM($C7:I7)</f>
        <v>9</v>
      </c>
      <c r="J63" s="87">
        <f>SUM($C7:J7)</f>
        <v>9</v>
      </c>
      <c r="K63" s="87">
        <f>SUM($C7:K7)</f>
        <v>9</v>
      </c>
      <c r="L63" s="87">
        <f>SUM($C7:L7)</f>
        <v>9</v>
      </c>
      <c r="M63" s="87">
        <f>SUM($C7:M7)</f>
        <v>9</v>
      </c>
      <c r="N63" s="87">
        <f>SUM($C7:N7)</f>
        <v>10</v>
      </c>
      <c r="O63" s="87">
        <f>SUM($C7:O7)</f>
        <v>10</v>
      </c>
      <c r="P63" s="87">
        <f>SUM($C7:P7)</f>
        <v>10</v>
      </c>
      <c r="Q63" s="87">
        <f>SUM($C7:Q7)</f>
        <v>10</v>
      </c>
      <c r="R63" s="87">
        <f>SUM($C7:R7)</f>
        <v>12</v>
      </c>
      <c r="S63" s="87">
        <f>SUM($C7:S7)</f>
        <v>12</v>
      </c>
      <c r="T63" s="87">
        <f>SUM($C7:T7)</f>
        <v>12</v>
      </c>
      <c r="U63" s="87">
        <f>SUM($C7:U7)</f>
        <v>12</v>
      </c>
      <c r="V63" s="87">
        <f>SUM($C7:V7)</f>
        <v>12</v>
      </c>
      <c r="W63" s="87">
        <f>SUM($C7:W7)</f>
        <v>12</v>
      </c>
      <c r="X63" s="87">
        <f>SUM($C7:X7)</f>
        <v>12</v>
      </c>
      <c r="Y63" s="87">
        <f>SUM($C7:Y7)</f>
        <v>14</v>
      </c>
      <c r="Z63" s="87">
        <f>SUM($C7:Z7)</f>
        <v>15</v>
      </c>
      <c r="AA63" s="87">
        <f>SUM($C7:AA7)</f>
        <v>15</v>
      </c>
      <c r="AB63" s="87">
        <f>SUM($C7:AB7)</f>
        <v>15</v>
      </c>
      <c r="AC63" s="87">
        <f>SUM($C7:AC7)</f>
        <v>15</v>
      </c>
      <c r="AD63" s="87">
        <f>SUM($C7:AD7)</f>
        <v>16</v>
      </c>
      <c r="AE63" s="87">
        <f>SUM($C7:AE7)</f>
        <v>16</v>
      </c>
      <c r="AF63" s="87">
        <f>SUM($C7:AF7)</f>
        <v>16</v>
      </c>
      <c r="AG63" s="87">
        <f>SUM($C7:AG7)</f>
        <v>16</v>
      </c>
      <c r="AH63" s="87">
        <f>SUM($C7:AH7)</f>
        <v>16</v>
      </c>
      <c r="AI63" s="87">
        <f>SUM($C7:AI7)</f>
        <v>16</v>
      </c>
      <c r="AJ63" s="87">
        <f>SUM($C7:AJ7)</f>
        <v>16</v>
      </c>
      <c r="AK63" s="87">
        <f>SUM($C7:AK7)</f>
        <v>18</v>
      </c>
      <c r="AL63" s="87">
        <f>SUM($C7:AL7)</f>
        <v>18</v>
      </c>
      <c r="AM63" s="89"/>
      <c r="AN63" s="89"/>
      <c r="AO63" s="89"/>
      <c r="AP63" s="90"/>
    </row>
    <row r="64" spans="2:44" x14ac:dyDescent="0.25">
      <c r="B64" s="68">
        <f t="shared" ref="B64:B71" si="6">B63+1</f>
        <v>2009</v>
      </c>
      <c r="C64" s="86">
        <f>SUM($C8:C8)</f>
        <v>2</v>
      </c>
      <c r="D64" s="87">
        <f>SUM($C8:D8)</f>
        <v>2</v>
      </c>
      <c r="E64" s="87">
        <f>SUM($C8:E8)</f>
        <v>3</v>
      </c>
      <c r="F64" s="87">
        <f>SUM($C8:F8)</f>
        <v>6</v>
      </c>
      <c r="G64" s="87">
        <f>SUM($C8:G8)</f>
        <v>6</v>
      </c>
      <c r="H64" s="87">
        <f>SUM($C8:H8)</f>
        <v>8</v>
      </c>
      <c r="I64" s="87">
        <f>SUM($C8:I8)</f>
        <v>10</v>
      </c>
      <c r="J64" s="87">
        <f>SUM($C8:J8)</f>
        <v>11</v>
      </c>
      <c r="K64" s="87">
        <f>SUM($C8:K8)</f>
        <v>11</v>
      </c>
      <c r="L64" s="87">
        <f>SUM($C8:L8)</f>
        <v>12</v>
      </c>
      <c r="M64" s="87">
        <f>SUM($C8:M8)</f>
        <v>14</v>
      </c>
      <c r="N64" s="87">
        <f>SUM($C8:N8)</f>
        <v>15</v>
      </c>
      <c r="O64" s="87">
        <f>SUM($C8:O8)</f>
        <v>15</v>
      </c>
      <c r="P64" s="87">
        <f>SUM($C8:P8)</f>
        <v>15</v>
      </c>
      <c r="Q64" s="87">
        <f>SUM($C8:Q8)</f>
        <v>17</v>
      </c>
      <c r="R64" s="87">
        <f>SUM($C8:R8)</f>
        <v>20</v>
      </c>
      <c r="S64" s="87">
        <f>SUM($C8:S8)</f>
        <v>20</v>
      </c>
      <c r="T64" s="87">
        <f>SUM($C8:T8)</f>
        <v>20</v>
      </c>
      <c r="U64" s="87">
        <f>SUM($C8:U8)</f>
        <v>20</v>
      </c>
      <c r="V64" s="87">
        <f>SUM($C8:V8)</f>
        <v>21</v>
      </c>
      <c r="W64" s="87">
        <f>SUM($C8:W8)</f>
        <v>21</v>
      </c>
      <c r="X64" s="87">
        <f>SUM($C8:X8)</f>
        <v>23</v>
      </c>
      <c r="Y64" s="87">
        <f>SUM($C8:Y8)</f>
        <v>23</v>
      </c>
      <c r="Z64" s="87">
        <f>SUM($C8:Z8)</f>
        <v>23</v>
      </c>
      <c r="AA64" s="87">
        <f>SUM($C8:AA8)</f>
        <v>25</v>
      </c>
      <c r="AB64" s="87">
        <f>SUM($C8:AB8)</f>
        <v>28</v>
      </c>
      <c r="AC64" s="87">
        <f>SUM($C8:AC8)</f>
        <v>29</v>
      </c>
      <c r="AD64" s="87">
        <f>SUM($C8:AD8)</f>
        <v>29</v>
      </c>
      <c r="AE64" s="87">
        <f>SUM($C8:AE8)</f>
        <v>29</v>
      </c>
      <c r="AF64" s="87">
        <f>SUM($C8:AF8)</f>
        <v>29</v>
      </c>
      <c r="AG64" s="87">
        <f>SUM($C8:AG8)</f>
        <v>29</v>
      </c>
      <c r="AH64" s="87">
        <f>SUM($C8:AH8)</f>
        <v>29</v>
      </c>
      <c r="AI64" s="89"/>
      <c r="AJ64" s="89"/>
      <c r="AK64" s="89"/>
      <c r="AL64" s="89"/>
      <c r="AM64" s="89"/>
      <c r="AN64" s="89"/>
      <c r="AO64" s="89"/>
      <c r="AP64" s="90"/>
    </row>
    <row r="65" spans="2:42" x14ac:dyDescent="0.25">
      <c r="B65" s="68">
        <f t="shared" si="6"/>
        <v>2010</v>
      </c>
      <c r="C65" s="86">
        <f>SUM($C9:C9)</f>
        <v>3</v>
      </c>
      <c r="D65" s="87">
        <f>SUM($C9:D9)</f>
        <v>3</v>
      </c>
      <c r="E65" s="87">
        <f>SUM($C9:E9)</f>
        <v>3</v>
      </c>
      <c r="F65" s="87">
        <f>SUM($C9:F9)</f>
        <v>5</v>
      </c>
      <c r="G65" s="87">
        <f>SUM($C9:G9)</f>
        <v>6</v>
      </c>
      <c r="H65" s="87">
        <f>SUM($C9:H9)</f>
        <v>6</v>
      </c>
      <c r="I65" s="87">
        <f>SUM($C9:I9)</f>
        <v>6</v>
      </c>
      <c r="J65" s="87">
        <f>SUM($C9:J9)</f>
        <v>8</v>
      </c>
      <c r="K65" s="87">
        <f>SUM($C9:K9)</f>
        <v>8</v>
      </c>
      <c r="L65" s="87">
        <f>SUM($C9:L9)</f>
        <v>10</v>
      </c>
      <c r="M65" s="87">
        <f>SUM($C9:M9)</f>
        <v>10</v>
      </c>
      <c r="N65" s="87">
        <f>SUM($C9:N9)</f>
        <v>15</v>
      </c>
      <c r="O65" s="87">
        <f>SUM($C9:O9)</f>
        <v>15</v>
      </c>
      <c r="P65" s="87">
        <f>SUM($C9:P9)</f>
        <v>17</v>
      </c>
      <c r="Q65" s="87">
        <f>SUM($C9:Q9)</f>
        <v>17</v>
      </c>
      <c r="R65" s="87">
        <f>SUM($C9:R9)</f>
        <v>22</v>
      </c>
      <c r="S65" s="87">
        <f>SUM($C9:S9)</f>
        <v>23</v>
      </c>
      <c r="T65" s="87">
        <f>SUM($C9:T9)</f>
        <v>23</v>
      </c>
      <c r="U65" s="87">
        <f>SUM($C9:U9)</f>
        <v>23</v>
      </c>
      <c r="V65" s="87">
        <f>SUM($C9:V9)</f>
        <v>26</v>
      </c>
      <c r="W65" s="87">
        <f>SUM($C9:W9)</f>
        <v>27</v>
      </c>
      <c r="X65" s="87">
        <f>SUM($C9:X9)</f>
        <v>27</v>
      </c>
      <c r="Y65" s="87">
        <f>SUM($C9:Y9)</f>
        <v>27</v>
      </c>
      <c r="Z65" s="87">
        <f>SUM($C9:Z9)</f>
        <v>27</v>
      </c>
      <c r="AA65" s="87">
        <f>SUM($C9:AA9)</f>
        <v>30</v>
      </c>
      <c r="AB65" s="87">
        <f>SUM($C9:AB9)</f>
        <v>30</v>
      </c>
      <c r="AC65" s="87">
        <f>SUM($C9:AC9)</f>
        <v>36</v>
      </c>
      <c r="AD65" s="87">
        <f>SUM($C9:AD9)</f>
        <v>38</v>
      </c>
      <c r="AE65" s="89"/>
      <c r="AF65" s="89"/>
      <c r="AG65" s="89"/>
      <c r="AH65" s="89"/>
      <c r="AI65" s="89"/>
      <c r="AJ65" s="89"/>
      <c r="AK65" s="89"/>
      <c r="AL65" s="89"/>
      <c r="AM65" s="89"/>
      <c r="AN65" s="89"/>
      <c r="AO65" s="89"/>
      <c r="AP65" s="90"/>
    </row>
    <row r="66" spans="2:42" x14ac:dyDescent="0.25">
      <c r="B66" s="68">
        <f t="shared" si="6"/>
        <v>2011</v>
      </c>
      <c r="C66" s="86">
        <f>SUM($C10:C10)</f>
        <v>1</v>
      </c>
      <c r="D66" s="87">
        <f>SUM($C10:D10)</f>
        <v>3</v>
      </c>
      <c r="E66" s="87">
        <f>SUM($C10:E10)</f>
        <v>3</v>
      </c>
      <c r="F66" s="87">
        <f>SUM($C10:F10)</f>
        <v>4</v>
      </c>
      <c r="G66" s="87">
        <f>SUM($C10:G10)</f>
        <v>5</v>
      </c>
      <c r="H66" s="87">
        <f>SUM($C10:H10)</f>
        <v>6</v>
      </c>
      <c r="I66" s="87">
        <f>SUM($C10:I10)</f>
        <v>10</v>
      </c>
      <c r="J66" s="87">
        <f>SUM($C10:J10)</f>
        <v>13</v>
      </c>
      <c r="K66" s="87">
        <f>SUM($C10:K10)</f>
        <v>13</v>
      </c>
      <c r="L66" s="87">
        <f>SUM($C10:L10)</f>
        <v>16</v>
      </c>
      <c r="M66" s="87">
        <f>SUM($C10:M10)</f>
        <v>16</v>
      </c>
      <c r="N66" s="87">
        <f>SUM($C10:N10)</f>
        <v>19</v>
      </c>
      <c r="O66" s="87">
        <f>SUM($C10:O10)</f>
        <v>19</v>
      </c>
      <c r="P66" s="87">
        <f>SUM($C10:P10)</f>
        <v>19</v>
      </c>
      <c r="Q66" s="87">
        <f>SUM($C10:Q10)</f>
        <v>19</v>
      </c>
      <c r="R66" s="87">
        <f>SUM($C10:R10)</f>
        <v>21</v>
      </c>
      <c r="S66" s="87">
        <f>SUM($C10:S10)</f>
        <v>23</v>
      </c>
      <c r="T66" s="87">
        <f>SUM($C10:T10)</f>
        <v>27</v>
      </c>
      <c r="U66" s="87">
        <f>SUM($C10:U10)</f>
        <v>29</v>
      </c>
      <c r="V66" s="87">
        <f>SUM($C10:V10)</f>
        <v>34</v>
      </c>
      <c r="W66" s="87">
        <f>SUM($C10:W10)</f>
        <v>36</v>
      </c>
      <c r="X66" s="87">
        <f>SUM($C10:X10)</f>
        <v>40</v>
      </c>
      <c r="Y66" s="87">
        <f>SUM($C10:Y10)</f>
        <v>41</v>
      </c>
      <c r="Z66" s="87">
        <f>SUM($C10:Z10)</f>
        <v>41</v>
      </c>
      <c r="AA66" s="89"/>
      <c r="AB66" s="89"/>
      <c r="AC66" s="89"/>
      <c r="AD66" s="89"/>
      <c r="AE66" s="89"/>
      <c r="AF66" s="89"/>
      <c r="AG66" s="89"/>
      <c r="AH66" s="89"/>
      <c r="AI66" s="89"/>
      <c r="AJ66" s="89"/>
      <c r="AK66" s="89"/>
      <c r="AL66" s="89"/>
      <c r="AM66" s="89"/>
      <c r="AN66" s="89"/>
      <c r="AO66" s="89"/>
      <c r="AP66" s="90"/>
    </row>
    <row r="67" spans="2:42" x14ac:dyDescent="0.25">
      <c r="B67" s="68">
        <f t="shared" si="6"/>
        <v>2012</v>
      </c>
      <c r="C67" s="86">
        <f>SUM($C11:C11)</f>
        <v>5</v>
      </c>
      <c r="D67" s="87">
        <f>SUM($C11:D11)</f>
        <v>6</v>
      </c>
      <c r="E67" s="87">
        <f>SUM($C11:E11)</f>
        <v>9</v>
      </c>
      <c r="F67" s="87">
        <f>SUM($C11:F11)</f>
        <v>22</v>
      </c>
      <c r="G67" s="87">
        <f>SUM($C11:G11)</f>
        <v>25</v>
      </c>
      <c r="H67" s="87">
        <f>SUM($C11:H11)</f>
        <v>29</v>
      </c>
      <c r="I67" s="87">
        <f>SUM($C11:I11)</f>
        <v>31</v>
      </c>
      <c r="J67" s="87">
        <f>SUM($C11:J11)</f>
        <v>42</v>
      </c>
      <c r="K67" s="87">
        <f>SUM($C11:K11)</f>
        <v>43</v>
      </c>
      <c r="L67" s="87">
        <f>SUM($C11:L11)</f>
        <v>47</v>
      </c>
      <c r="M67" s="87">
        <f>SUM($C11:M11)</f>
        <v>47</v>
      </c>
      <c r="N67" s="87">
        <f>SUM($C11:N11)</f>
        <v>54</v>
      </c>
      <c r="O67" s="87">
        <f>SUM($C11:O11)</f>
        <v>56</v>
      </c>
      <c r="P67" s="87">
        <f>SUM($C11:P11)</f>
        <v>63</v>
      </c>
      <c r="Q67" s="87">
        <f>SUM($C11:Q11)</f>
        <v>68</v>
      </c>
      <c r="R67" s="87">
        <f>SUM($C11:R11)</f>
        <v>70</v>
      </c>
      <c r="S67" s="87">
        <f>SUM($C11:S11)</f>
        <v>80</v>
      </c>
      <c r="T67" s="87">
        <f>SUM($C11:T11)</f>
        <v>88</v>
      </c>
      <c r="U67" s="87">
        <f>SUM($C11:U11)</f>
        <v>95</v>
      </c>
      <c r="V67" s="87">
        <f>SUM($C11:V11)</f>
        <v>96</v>
      </c>
      <c r="W67" s="89"/>
      <c r="X67" s="89"/>
      <c r="Y67" s="89"/>
      <c r="Z67" s="89"/>
      <c r="AA67" s="89"/>
      <c r="AB67" s="89"/>
      <c r="AC67" s="89"/>
      <c r="AD67" s="89"/>
      <c r="AE67" s="89"/>
      <c r="AF67" s="89"/>
      <c r="AG67" s="89"/>
      <c r="AH67" s="89"/>
      <c r="AI67" s="89"/>
      <c r="AJ67" s="89"/>
      <c r="AK67" s="89"/>
      <c r="AL67" s="89"/>
      <c r="AM67" s="89"/>
      <c r="AN67" s="89"/>
      <c r="AO67" s="89"/>
      <c r="AP67" s="90"/>
    </row>
    <row r="68" spans="2:42" x14ac:dyDescent="0.25">
      <c r="B68" s="68">
        <f t="shared" si="6"/>
        <v>2013</v>
      </c>
      <c r="C68" s="86">
        <f>SUM($C12:C12)</f>
        <v>11</v>
      </c>
      <c r="D68" s="87">
        <f>SUM($C12:D12)</f>
        <v>15</v>
      </c>
      <c r="E68" s="87">
        <f>SUM($C12:E12)</f>
        <v>16</v>
      </c>
      <c r="F68" s="87">
        <f>SUM($C12:F12)</f>
        <v>21</v>
      </c>
      <c r="G68" s="87">
        <f>SUM($C12:G12)</f>
        <v>21</v>
      </c>
      <c r="H68" s="87">
        <f>SUM($C12:H12)</f>
        <v>25</v>
      </c>
      <c r="I68" s="87">
        <f>SUM($C12:I12)</f>
        <v>28</v>
      </c>
      <c r="J68" s="87">
        <f>SUM($C12:J12)</f>
        <v>36</v>
      </c>
      <c r="K68" s="87">
        <f>SUM($C12:K12)</f>
        <v>42</v>
      </c>
      <c r="L68" s="87">
        <f>SUM($C12:L12)</f>
        <v>43</v>
      </c>
      <c r="M68" s="87">
        <f>SUM($C12:M12)</f>
        <v>52</v>
      </c>
      <c r="N68" s="87">
        <f>SUM($C12:N12)</f>
        <v>66</v>
      </c>
      <c r="O68" s="87">
        <f>SUM($C12:O12)</f>
        <v>73</v>
      </c>
      <c r="P68" s="87">
        <f>SUM($C12:P12)</f>
        <v>74</v>
      </c>
      <c r="Q68" s="87">
        <f>SUM($C12:Q12)</f>
        <v>74</v>
      </c>
      <c r="R68" s="87">
        <f>SUM($C12:R12)</f>
        <v>80</v>
      </c>
      <c r="S68" s="89"/>
      <c r="T68" s="89"/>
      <c r="U68" s="89"/>
      <c r="V68" s="89"/>
      <c r="W68" s="89"/>
      <c r="X68" s="89"/>
      <c r="Y68" s="89"/>
      <c r="Z68" s="89"/>
      <c r="AA68" s="89"/>
      <c r="AB68" s="89"/>
      <c r="AC68" s="89"/>
      <c r="AD68" s="89"/>
      <c r="AE68" s="89"/>
      <c r="AF68" s="89"/>
      <c r="AG68" s="89"/>
      <c r="AH68" s="89"/>
      <c r="AI68" s="89"/>
      <c r="AJ68" s="89"/>
      <c r="AK68" s="89"/>
      <c r="AL68" s="89"/>
      <c r="AM68" s="89"/>
      <c r="AN68" s="89"/>
      <c r="AO68" s="89"/>
      <c r="AP68" s="90"/>
    </row>
    <row r="69" spans="2:42" x14ac:dyDescent="0.25">
      <c r="B69" s="68">
        <f t="shared" si="6"/>
        <v>2014</v>
      </c>
      <c r="C69" s="86">
        <f>SUM($C13:C13)</f>
        <v>6</v>
      </c>
      <c r="D69" s="87">
        <f>SUM($C13:D13)</f>
        <v>13</v>
      </c>
      <c r="E69" s="87">
        <f>SUM($C13:E13)</f>
        <v>18</v>
      </c>
      <c r="F69" s="87">
        <f>SUM($C13:F13)</f>
        <v>24</v>
      </c>
      <c r="G69" s="87">
        <f>SUM($C13:G13)</f>
        <v>26</v>
      </c>
      <c r="H69" s="87">
        <f>SUM($C13:H13)</f>
        <v>35</v>
      </c>
      <c r="I69" s="87">
        <f>SUM($C13:I13)</f>
        <v>40</v>
      </c>
      <c r="J69" s="87">
        <f>SUM($C13:J13)</f>
        <v>55</v>
      </c>
      <c r="K69" s="87">
        <f>SUM($C13:K13)</f>
        <v>61</v>
      </c>
      <c r="L69" s="87">
        <f>SUM($C13:L13)</f>
        <v>64</v>
      </c>
      <c r="M69" s="87">
        <f>SUM($C13:M13)</f>
        <v>69</v>
      </c>
      <c r="N69" s="87">
        <f>SUM($C13:N13)</f>
        <v>75</v>
      </c>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90"/>
    </row>
    <row r="70" spans="2:42" x14ac:dyDescent="0.25">
      <c r="B70" s="68">
        <f t="shared" si="6"/>
        <v>2015</v>
      </c>
      <c r="C70" s="86">
        <f>SUM($C14:C14)</f>
        <v>6</v>
      </c>
      <c r="D70" s="87">
        <f>SUM($C14:D14)</f>
        <v>11</v>
      </c>
      <c r="E70" s="87">
        <f>SUM($C14:E14)</f>
        <v>12</v>
      </c>
      <c r="F70" s="87">
        <f>SUM($C14:F14)</f>
        <v>27</v>
      </c>
      <c r="G70" s="87">
        <f>SUM($C14:G14)</f>
        <v>32</v>
      </c>
      <c r="H70" s="87">
        <f>SUM($C14:H14)</f>
        <v>42</v>
      </c>
      <c r="I70" s="87">
        <f>SUM($C14:I14)</f>
        <v>48</v>
      </c>
      <c r="J70" s="87">
        <f>SUM($C14:J14)</f>
        <v>58</v>
      </c>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90"/>
    </row>
    <row r="71" spans="2:42" x14ac:dyDescent="0.25">
      <c r="B71" s="69">
        <f t="shared" si="6"/>
        <v>2016</v>
      </c>
      <c r="C71" s="91">
        <f>SUM($C15:C15)</f>
        <v>1</v>
      </c>
      <c r="D71" s="92">
        <f>SUM($C15:D15)</f>
        <v>7</v>
      </c>
      <c r="E71" s="92">
        <f>SUM($C15:E15)</f>
        <v>14</v>
      </c>
      <c r="F71" s="92">
        <f>SUM($C15:F15)</f>
        <v>22</v>
      </c>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4"/>
    </row>
    <row r="72" spans="2:42" x14ac:dyDescent="0.25"/>
    <row r="73" spans="2:42" x14ac:dyDescent="0.25"/>
    <row r="74" spans="2:42" x14ac:dyDescent="0.25">
      <c r="B74" s="73"/>
      <c r="C74" s="238" t="s">
        <v>178</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40"/>
    </row>
    <row r="75" spans="2:42" x14ac:dyDescent="0.25">
      <c r="B75" s="74" t="s">
        <v>0</v>
      </c>
      <c r="C75" s="74" t="s">
        <v>69</v>
      </c>
      <c r="D75" s="63" t="s">
        <v>70</v>
      </c>
      <c r="E75" s="63" t="s">
        <v>71</v>
      </c>
      <c r="F75" s="63" t="s">
        <v>72</v>
      </c>
      <c r="G75" s="63" t="s">
        <v>73</v>
      </c>
      <c r="H75" s="63" t="s">
        <v>74</v>
      </c>
      <c r="I75" s="63" t="s">
        <v>75</v>
      </c>
      <c r="J75" s="63" t="s">
        <v>76</v>
      </c>
      <c r="K75" s="63" t="s">
        <v>77</v>
      </c>
      <c r="L75" s="63" t="s">
        <v>78</v>
      </c>
      <c r="M75" s="63" t="s">
        <v>79</v>
      </c>
      <c r="N75" s="63" t="s">
        <v>80</v>
      </c>
      <c r="O75" s="63" t="s">
        <v>81</v>
      </c>
      <c r="P75" s="63" t="s">
        <v>82</v>
      </c>
      <c r="Q75" s="63" t="s">
        <v>83</v>
      </c>
      <c r="R75" s="63" t="s">
        <v>84</v>
      </c>
      <c r="S75" s="63" t="s">
        <v>85</v>
      </c>
      <c r="T75" s="63" t="s">
        <v>86</v>
      </c>
      <c r="U75" s="63" t="s">
        <v>87</v>
      </c>
      <c r="V75" s="63" t="s">
        <v>88</v>
      </c>
      <c r="W75" s="63" t="s">
        <v>89</v>
      </c>
      <c r="X75" s="63" t="s">
        <v>90</v>
      </c>
      <c r="Y75" s="63" t="s">
        <v>91</v>
      </c>
      <c r="Z75" s="63" t="s">
        <v>92</v>
      </c>
      <c r="AA75" s="63" t="s">
        <v>93</v>
      </c>
      <c r="AB75" s="63" t="s">
        <v>94</v>
      </c>
      <c r="AC75" s="63" t="s">
        <v>95</v>
      </c>
      <c r="AD75" s="63" t="s">
        <v>96</v>
      </c>
      <c r="AE75" s="63" t="s">
        <v>97</v>
      </c>
      <c r="AF75" s="63" t="s">
        <v>98</v>
      </c>
      <c r="AG75" s="63" t="s">
        <v>99</v>
      </c>
      <c r="AH75" s="63" t="s">
        <v>100</v>
      </c>
      <c r="AI75" s="63" t="s">
        <v>101</v>
      </c>
      <c r="AJ75" s="63" t="s">
        <v>102</v>
      </c>
      <c r="AK75" s="63" t="s">
        <v>103</v>
      </c>
      <c r="AL75" s="63" t="s">
        <v>104</v>
      </c>
      <c r="AM75" s="63" t="s">
        <v>105</v>
      </c>
      <c r="AN75" s="63" t="s">
        <v>106</v>
      </c>
      <c r="AO75" s="63" t="s">
        <v>107</v>
      </c>
      <c r="AP75" s="65" t="s">
        <v>108</v>
      </c>
    </row>
    <row r="76" spans="2:42" x14ac:dyDescent="0.25">
      <c r="B76" s="84">
        <f>B62</f>
        <v>2007</v>
      </c>
      <c r="C76" s="86">
        <f>SUM($C27:C27)</f>
        <v>1</v>
      </c>
      <c r="D76" s="87">
        <f>SUM($C27:D27)</f>
        <v>1</v>
      </c>
      <c r="E76" s="87">
        <f>SUM($C27:E27)</f>
        <v>1</v>
      </c>
      <c r="F76" s="87">
        <f>SUM($C27:F27)</f>
        <v>2</v>
      </c>
      <c r="G76" s="87">
        <f>SUM($C27:G27)</f>
        <v>3</v>
      </c>
      <c r="H76" s="87">
        <f>SUM($C27:H27)</f>
        <v>3</v>
      </c>
      <c r="I76" s="87">
        <f>SUM($C27:I27)</f>
        <v>5</v>
      </c>
      <c r="J76" s="87">
        <f>SUM($C27:J27)</f>
        <v>7</v>
      </c>
      <c r="K76" s="87">
        <f>SUM($C27:K27)</f>
        <v>9</v>
      </c>
      <c r="L76" s="87">
        <f>SUM($C27:L27)</f>
        <v>11</v>
      </c>
      <c r="M76" s="87">
        <f>SUM($C27:M27)</f>
        <v>12</v>
      </c>
      <c r="N76" s="87">
        <f>SUM($C27:N27)</f>
        <v>13</v>
      </c>
      <c r="O76" s="87">
        <f>SUM($C27:O27)</f>
        <v>13</v>
      </c>
      <c r="P76" s="87">
        <f>SUM($C27:P27)</f>
        <v>13</v>
      </c>
      <c r="Q76" s="87">
        <f>SUM($C27:Q27)</f>
        <v>13</v>
      </c>
      <c r="R76" s="87">
        <f>SUM($C27:R27)</f>
        <v>14</v>
      </c>
      <c r="S76" s="87">
        <f>SUM($C27:S27)</f>
        <v>14</v>
      </c>
      <c r="T76" s="87">
        <f>SUM($C27:T27)</f>
        <v>14</v>
      </c>
      <c r="U76" s="87">
        <f>SUM($C27:U27)</f>
        <v>14</v>
      </c>
      <c r="V76" s="87">
        <f>SUM($C27:V27)</f>
        <v>14</v>
      </c>
      <c r="W76" s="87">
        <f>SUM($C27:W27)</f>
        <v>14</v>
      </c>
      <c r="X76" s="87">
        <f>SUM($C27:X27)</f>
        <v>14</v>
      </c>
      <c r="Y76" s="87">
        <f>SUM($C27:Y27)</f>
        <v>15</v>
      </c>
      <c r="Z76" s="87">
        <f>SUM($C27:Z27)</f>
        <v>17</v>
      </c>
      <c r="AA76" s="87">
        <f>SUM($C27:AA27)</f>
        <v>17</v>
      </c>
      <c r="AB76" s="87">
        <f>SUM($C27:AB27)</f>
        <v>17</v>
      </c>
      <c r="AC76" s="87">
        <f>SUM($C27:AC27)</f>
        <v>19</v>
      </c>
      <c r="AD76" s="87">
        <f>SUM($C27:AD27)</f>
        <v>19</v>
      </c>
      <c r="AE76" s="87">
        <f>SUM($C27:AE27)</f>
        <v>19</v>
      </c>
      <c r="AF76" s="87">
        <f>SUM($C27:AF27)</f>
        <v>19</v>
      </c>
      <c r="AG76" s="87">
        <f>SUM($C27:AG27)</f>
        <v>19</v>
      </c>
      <c r="AH76" s="87">
        <f>SUM($C27:AH27)</f>
        <v>20</v>
      </c>
      <c r="AI76" s="87">
        <f>SUM($C27:AI27)</f>
        <v>21</v>
      </c>
      <c r="AJ76" s="87">
        <f>SUM($C27:AJ27)</f>
        <v>21</v>
      </c>
      <c r="AK76" s="87">
        <f>SUM($C27:AK27)</f>
        <v>21</v>
      </c>
      <c r="AL76" s="87">
        <f>SUM($C27:AL27)</f>
        <v>21</v>
      </c>
      <c r="AM76" s="87">
        <f>SUM($C27:AM27)</f>
        <v>21</v>
      </c>
      <c r="AN76" s="87">
        <f>SUM($C27:AN27)</f>
        <v>21</v>
      </c>
      <c r="AO76" s="87">
        <f>SUM($C27:AO27)</f>
        <v>21</v>
      </c>
      <c r="AP76" s="88">
        <f>SUM($C27:AP27)</f>
        <v>22</v>
      </c>
    </row>
    <row r="77" spans="2:42" x14ac:dyDescent="0.25">
      <c r="B77" s="68">
        <f>B76+1</f>
        <v>2008</v>
      </c>
      <c r="C77" s="86">
        <f>SUM($C28:C28)</f>
        <v>0</v>
      </c>
      <c r="D77" s="87">
        <f>SUM($C28:D28)</f>
        <v>1</v>
      </c>
      <c r="E77" s="87">
        <f>SUM($C28:E28)</f>
        <v>1</v>
      </c>
      <c r="F77" s="87">
        <f>SUM($C28:F28)</f>
        <v>1</v>
      </c>
      <c r="G77" s="87">
        <f>SUM($C28:G28)</f>
        <v>1</v>
      </c>
      <c r="H77" s="87">
        <f>SUM($C28:H28)</f>
        <v>1</v>
      </c>
      <c r="I77" s="87">
        <f>SUM($C28:I28)</f>
        <v>2</v>
      </c>
      <c r="J77" s="87">
        <f>SUM($C28:J28)</f>
        <v>2</v>
      </c>
      <c r="K77" s="87">
        <f>SUM($C28:K28)</f>
        <v>2</v>
      </c>
      <c r="L77" s="87">
        <f>SUM($C28:L28)</f>
        <v>2</v>
      </c>
      <c r="M77" s="87">
        <f>SUM($C28:M28)</f>
        <v>2</v>
      </c>
      <c r="N77" s="87">
        <f>SUM($C28:N28)</f>
        <v>2</v>
      </c>
      <c r="O77" s="87">
        <f>SUM($C28:O28)</f>
        <v>2</v>
      </c>
      <c r="P77" s="87">
        <f>SUM($C28:P28)</f>
        <v>2</v>
      </c>
      <c r="Q77" s="87">
        <f>SUM($C28:Q28)</f>
        <v>2</v>
      </c>
      <c r="R77" s="87">
        <f>SUM($C28:R28)</f>
        <v>2</v>
      </c>
      <c r="S77" s="87">
        <f>SUM($C28:S28)</f>
        <v>2</v>
      </c>
      <c r="T77" s="87">
        <f>SUM($C28:T28)</f>
        <v>2</v>
      </c>
      <c r="U77" s="87">
        <f>SUM($C28:U28)</f>
        <v>2</v>
      </c>
      <c r="V77" s="87">
        <f>SUM($C28:V28)</f>
        <v>2</v>
      </c>
      <c r="W77" s="87">
        <f>SUM($C28:W28)</f>
        <v>2</v>
      </c>
      <c r="X77" s="87">
        <f>SUM($C28:X28)</f>
        <v>5</v>
      </c>
      <c r="Y77" s="87">
        <f>SUM($C28:Y28)</f>
        <v>5</v>
      </c>
      <c r="Z77" s="87">
        <f>SUM($C28:Z28)</f>
        <v>7</v>
      </c>
      <c r="AA77" s="87">
        <f>SUM($C28:AA28)</f>
        <v>7</v>
      </c>
      <c r="AB77" s="87">
        <f>SUM($C28:AB28)</f>
        <v>8</v>
      </c>
      <c r="AC77" s="87">
        <f>SUM($C28:AC28)</f>
        <v>10</v>
      </c>
      <c r="AD77" s="87">
        <f>SUM($C28:AD28)</f>
        <v>14</v>
      </c>
      <c r="AE77" s="87">
        <f>SUM($C28:AE28)</f>
        <v>15</v>
      </c>
      <c r="AF77" s="87">
        <f>SUM($C28:AF28)</f>
        <v>15</v>
      </c>
      <c r="AG77" s="87">
        <f>SUM($C28:AG28)</f>
        <v>15</v>
      </c>
      <c r="AH77" s="87">
        <f>SUM($C28:AH28)</f>
        <v>15</v>
      </c>
      <c r="AI77" s="87">
        <f>SUM($C28:AI28)</f>
        <v>15</v>
      </c>
      <c r="AJ77" s="87">
        <f>SUM($C28:AJ28)</f>
        <v>15</v>
      </c>
      <c r="AK77" s="87">
        <f>SUM($C28:AK28)</f>
        <v>15</v>
      </c>
      <c r="AL77" s="87">
        <f>SUM($C28:AL28)</f>
        <v>15</v>
      </c>
      <c r="AM77" s="89"/>
      <c r="AN77" s="89"/>
      <c r="AO77" s="89"/>
      <c r="AP77" s="90"/>
    </row>
    <row r="78" spans="2:42" x14ac:dyDescent="0.25">
      <c r="B78" s="68">
        <f t="shared" ref="B78:B85" si="7">B77+1</f>
        <v>2009</v>
      </c>
      <c r="C78" s="86">
        <f>SUM($C29:C29)</f>
        <v>1</v>
      </c>
      <c r="D78" s="87">
        <f>SUM($C29:D29)</f>
        <v>1</v>
      </c>
      <c r="E78" s="87">
        <f>SUM($C29:E29)</f>
        <v>1</v>
      </c>
      <c r="F78" s="87">
        <f>SUM($C29:F29)</f>
        <v>1</v>
      </c>
      <c r="G78" s="87">
        <f>SUM($C29:G29)</f>
        <v>1</v>
      </c>
      <c r="H78" s="87">
        <f>SUM($C29:H29)</f>
        <v>1</v>
      </c>
      <c r="I78" s="87">
        <f>SUM($C29:I29)</f>
        <v>1</v>
      </c>
      <c r="J78" s="87">
        <f>SUM($C29:J29)</f>
        <v>1</v>
      </c>
      <c r="K78" s="87">
        <f>SUM($C29:K29)</f>
        <v>1</v>
      </c>
      <c r="L78" s="87">
        <f>SUM($C29:L29)</f>
        <v>1</v>
      </c>
      <c r="M78" s="87">
        <f>SUM($C29:M29)</f>
        <v>1</v>
      </c>
      <c r="N78" s="87">
        <f>SUM($C29:N29)</f>
        <v>1</v>
      </c>
      <c r="O78" s="87">
        <f>SUM($C29:O29)</f>
        <v>5</v>
      </c>
      <c r="P78" s="87">
        <f>SUM($C29:P29)</f>
        <v>8</v>
      </c>
      <c r="Q78" s="87">
        <f>SUM($C29:Q29)</f>
        <v>9</v>
      </c>
      <c r="R78" s="87">
        <f>SUM($C29:R29)</f>
        <v>9</v>
      </c>
      <c r="S78" s="87">
        <f>SUM($C29:S29)</f>
        <v>10</v>
      </c>
      <c r="T78" s="87">
        <f>SUM($C29:T29)</f>
        <v>13</v>
      </c>
      <c r="U78" s="87">
        <f>SUM($C29:U29)</f>
        <v>14</v>
      </c>
      <c r="V78" s="87">
        <f>SUM($C29:V29)</f>
        <v>20</v>
      </c>
      <c r="W78" s="87">
        <f>SUM($C29:W29)</f>
        <v>25</v>
      </c>
      <c r="X78" s="87">
        <f>SUM($C29:X29)</f>
        <v>28</v>
      </c>
      <c r="Y78" s="87">
        <f>SUM($C29:Y29)</f>
        <v>33</v>
      </c>
      <c r="Z78" s="87">
        <f>SUM($C29:Z29)</f>
        <v>45</v>
      </c>
      <c r="AA78" s="87">
        <f>SUM($C29:AA29)</f>
        <v>50</v>
      </c>
      <c r="AB78" s="87">
        <f>SUM($C29:AB29)</f>
        <v>52</v>
      </c>
      <c r="AC78" s="87">
        <f>SUM($C29:AC29)</f>
        <v>54</v>
      </c>
      <c r="AD78" s="87">
        <f>SUM($C29:AD29)</f>
        <v>59</v>
      </c>
      <c r="AE78" s="87">
        <f>SUM($C29:AE29)</f>
        <v>63</v>
      </c>
      <c r="AF78" s="87">
        <f>SUM($C29:AF29)</f>
        <v>74</v>
      </c>
      <c r="AG78" s="87">
        <f>SUM($C29:AG29)</f>
        <v>74</v>
      </c>
      <c r="AH78" s="87">
        <f>SUM($C29:AH29)</f>
        <v>80</v>
      </c>
      <c r="AI78" s="89"/>
      <c r="AJ78" s="89"/>
      <c r="AK78" s="89"/>
      <c r="AL78" s="89"/>
      <c r="AM78" s="89"/>
      <c r="AN78" s="89"/>
      <c r="AO78" s="89"/>
      <c r="AP78" s="90"/>
    </row>
    <row r="79" spans="2:42" x14ac:dyDescent="0.25">
      <c r="B79" s="68">
        <f t="shared" si="7"/>
        <v>2010</v>
      </c>
      <c r="C79" s="86">
        <f>SUM($C30:C30)</f>
        <v>0</v>
      </c>
      <c r="D79" s="87">
        <f>SUM($C30:D30)</f>
        <v>6</v>
      </c>
      <c r="E79" s="87">
        <f>SUM($C30:E30)</f>
        <v>7</v>
      </c>
      <c r="F79" s="87">
        <f>SUM($C30:F30)</f>
        <v>8</v>
      </c>
      <c r="G79" s="87">
        <f>SUM($C30:G30)</f>
        <v>8</v>
      </c>
      <c r="H79" s="87">
        <f>SUM($C30:H30)</f>
        <v>8</v>
      </c>
      <c r="I79" s="87">
        <f>SUM($C30:I30)</f>
        <v>8</v>
      </c>
      <c r="J79" s="87">
        <f>SUM($C30:J30)</f>
        <v>9</v>
      </c>
      <c r="K79" s="87">
        <f>SUM($C30:K30)</f>
        <v>9</v>
      </c>
      <c r="L79" s="87">
        <f>SUM($C30:L30)</f>
        <v>10</v>
      </c>
      <c r="M79" s="87">
        <f>SUM($C30:M30)</f>
        <v>11</v>
      </c>
      <c r="N79" s="87">
        <f>SUM($C30:N30)</f>
        <v>17</v>
      </c>
      <c r="O79" s="87">
        <f>SUM($C30:O30)</f>
        <v>18</v>
      </c>
      <c r="P79" s="87">
        <f>SUM($C30:P30)</f>
        <v>19</v>
      </c>
      <c r="Q79" s="87">
        <f>SUM($C30:Q30)</f>
        <v>22</v>
      </c>
      <c r="R79" s="87">
        <f>SUM($C30:R30)</f>
        <v>30</v>
      </c>
      <c r="S79" s="87">
        <f>SUM($C30:S30)</f>
        <v>30</v>
      </c>
      <c r="T79" s="87">
        <f>SUM($C30:T30)</f>
        <v>31</v>
      </c>
      <c r="U79" s="87">
        <f>SUM($C30:U30)</f>
        <v>34</v>
      </c>
      <c r="V79" s="87">
        <f>SUM($C30:V30)</f>
        <v>37</v>
      </c>
      <c r="W79" s="87">
        <f>SUM($C30:W30)</f>
        <v>41</v>
      </c>
      <c r="X79" s="87">
        <f>SUM($C30:X30)</f>
        <v>48</v>
      </c>
      <c r="Y79" s="87">
        <f>SUM($C30:Y30)</f>
        <v>51</v>
      </c>
      <c r="Z79" s="87">
        <f>SUM($C30:Z30)</f>
        <v>55</v>
      </c>
      <c r="AA79" s="87">
        <f>SUM($C30:AA30)</f>
        <v>57</v>
      </c>
      <c r="AB79" s="87">
        <f>SUM($C30:AB30)</f>
        <v>59</v>
      </c>
      <c r="AC79" s="87">
        <f>SUM($C30:AC30)</f>
        <v>61</v>
      </c>
      <c r="AD79" s="87">
        <f>SUM($C30:AD30)</f>
        <v>61</v>
      </c>
      <c r="AE79" s="89"/>
      <c r="AF79" s="89"/>
      <c r="AG79" s="89"/>
      <c r="AH79" s="89"/>
      <c r="AI79" s="89"/>
      <c r="AJ79" s="89"/>
      <c r="AK79" s="89"/>
      <c r="AL79" s="89"/>
      <c r="AM79" s="89"/>
      <c r="AN79" s="89"/>
      <c r="AO79" s="89"/>
      <c r="AP79" s="90"/>
    </row>
    <row r="80" spans="2:42" x14ac:dyDescent="0.25">
      <c r="B80" s="68">
        <f t="shared" si="7"/>
        <v>2011</v>
      </c>
      <c r="C80" s="86">
        <f>SUM($C31:C31)</f>
        <v>0</v>
      </c>
      <c r="D80" s="87">
        <f>SUM($C31:D31)</f>
        <v>0</v>
      </c>
      <c r="E80" s="87">
        <f>SUM($C31:E31)</f>
        <v>3</v>
      </c>
      <c r="F80" s="87">
        <f>SUM($C31:F31)</f>
        <v>4</v>
      </c>
      <c r="G80" s="87">
        <f>SUM($C31:G31)</f>
        <v>7</v>
      </c>
      <c r="H80" s="87">
        <f>SUM($C31:H31)</f>
        <v>11</v>
      </c>
      <c r="I80" s="87">
        <f>SUM($C31:I31)</f>
        <v>15</v>
      </c>
      <c r="J80" s="87">
        <f>SUM($C31:J31)</f>
        <v>20</v>
      </c>
      <c r="K80" s="87">
        <f>SUM($C31:K31)</f>
        <v>21</v>
      </c>
      <c r="L80" s="87">
        <f>SUM($C31:L31)</f>
        <v>27</v>
      </c>
      <c r="M80" s="87">
        <f>SUM($C31:M31)</f>
        <v>32</v>
      </c>
      <c r="N80" s="87">
        <f>SUM($C31:N31)</f>
        <v>42</v>
      </c>
      <c r="O80" s="87">
        <f>SUM($C31:O31)</f>
        <v>47</v>
      </c>
      <c r="P80" s="87">
        <f>SUM($C31:P31)</f>
        <v>51</v>
      </c>
      <c r="Q80" s="87">
        <f>SUM($C31:Q31)</f>
        <v>63</v>
      </c>
      <c r="R80" s="87">
        <f>SUM($C31:R31)</f>
        <v>76</v>
      </c>
      <c r="S80" s="87">
        <f>SUM($C31:S31)</f>
        <v>80</v>
      </c>
      <c r="T80" s="87">
        <f>SUM($C31:T31)</f>
        <v>84</v>
      </c>
      <c r="U80" s="87">
        <f>SUM($C31:U31)</f>
        <v>89</v>
      </c>
      <c r="V80" s="87">
        <f>SUM($C31:V31)</f>
        <v>97</v>
      </c>
      <c r="W80" s="87">
        <f>SUM($C31:W31)</f>
        <v>100</v>
      </c>
      <c r="X80" s="87">
        <f>SUM($C31:X31)</f>
        <v>111</v>
      </c>
      <c r="Y80" s="87">
        <f>SUM($C31:Y31)</f>
        <v>114</v>
      </c>
      <c r="Z80" s="87">
        <f>SUM($C31:Z31)</f>
        <v>120</v>
      </c>
      <c r="AA80" s="89"/>
      <c r="AB80" s="89"/>
      <c r="AC80" s="89"/>
      <c r="AD80" s="89"/>
      <c r="AE80" s="89"/>
      <c r="AF80" s="89"/>
      <c r="AG80" s="89"/>
      <c r="AH80" s="89"/>
      <c r="AI80" s="89"/>
      <c r="AJ80" s="89"/>
      <c r="AK80" s="89"/>
      <c r="AL80" s="89"/>
      <c r="AM80" s="89"/>
      <c r="AN80" s="89"/>
      <c r="AO80" s="89"/>
      <c r="AP80" s="90"/>
    </row>
    <row r="81" spans="2:42" x14ac:dyDescent="0.25">
      <c r="B81" s="68">
        <f t="shared" si="7"/>
        <v>2012</v>
      </c>
      <c r="C81" s="86">
        <f>SUM($C32:C32)</f>
        <v>0</v>
      </c>
      <c r="D81" s="87">
        <f>SUM($C32:D32)</f>
        <v>2</v>
      </c>
      <c r="E81" s="87">
        <f>SUM($C32:E32)</f>
        <v>4</v>
      </c>
      <c r="F81" s="87">
        <f>SUM($C32:F32)</f>
        <v>12</v>
      </c>
      <c r="G81" s="87">
        <f>SUM($C32:G32)</f>
        <v>26</v>
      </c>
      <c r="H81" s="87">
        <f>SUM($C32:H32)</f>
        <v>30</v>
      </c>
      <c r="I81" s="87">
        <f>SUM($C32:I32)</f>
        <v>51</v>
      </c>
      <c r="J81" s="87">
        <f>SUM($C32:J32)</f>
        <v>76</v>
      </c>
      <c r="K81" s="87">
        <f>SUM($C32:K32)</f>
        <v>87</v>
      </c>
      <c r="L81" s="87">
        <f>SUM($C32:L32)</f>
        <v>100</v>
      </c>
      <c r="M81" s="87">
        <f>SUM($C32:M32)</f>
        <v>117</v>
      </c>
      <c r="N81" s="87">
        <f>SUM($C32:N32)</f>
        <v>147</v>
      </c>
      <c r="O81" s="87">
        <f>SUM($C32:O32)</f>
        <v>167</v>
      </c>
      <c r="P81" s="87">
        <f>SUM($C32:P32)</f>
        <v>174</v>
      </c>
      <c r="Q81" s="87">
        <f>SUM($C32:Q32)</f>
        <v>181</v>
      </c>
      <c r="R81" s="87">
        <f>SUM($C32:R32)</f>
        <v>207</v>
      </c>
      <c r="S81" s="87">
        <f>SUM($C32:S32)</f>
        <v>224</v>
      </c>
      <c r="T81" s="87">
        <f>SUM($C32:T32)</f>
        <v>227</v>
      </c>
      <c r="U81" s="87">
        <f>SUM($C32:U32)</f>
        <v>232</v>
      </c>
      <c r="V81" s="87">
        <f>SUM($C32:V32)</f>
        <v>237</v>
      </c>
      <c r="W81" s="89"/>
      <c r="X81" s="89"/>
      <c r="Y81" s="89"/>
      <c r="Z81" s="89"/>
      <c r="AA81" s="89"/>
      <c r="AB81" s="89"/>
      <c r="AC81" s="89"/>
      <c r="AD81" s="89"/>
      <c r="AE81" s="89"/>
      <c r="AF81" s="89"/>
      <c r="AG81" s="89"/>
      <c r="AH81" s="89"/>
      <c r="AI81" s="89"/>
      <c r="AJ81" s="89"/>
      <c r="AK81" s="89"/>
      <c r="AL81" s="89"/>
      <c r="AM81" s="89"/>
      <c r="AN81" s="89"/>
      <c r="AO81" s="89"/>
      <c r="AP81" s="90"/>
    </row>
    <row r="82" spans="2:42" x14ac:dyDescent="0.25">
      <c r="B82" s="68">
        <f t="shared" si="7"/>
        <v>2013</v>
      </c>
      <c r="C82" s="86">
        <f>SUM($C33:C33)</f>
        <v>1</v>
      </c>
      <c r="D82" s="87">
        <f>SUM($C33:D33)</f>
        <v>9</v>
      </c>
      <c r="E82" s="87">
        <f>SUM($C33:E33)</f>
        <v>15</v>
      </c>
      <c r="F82" s="87">
        <f>SUM($C33:F33)</f>
        <v>27</v>
      </c>
      <c r="G82" s="87">
        <f>SUM($C33:G33)</f>
        <v>40</v>
      </c>
      <c r="H82" s="87">
        <f>SUM($C33:H33)</f>
        <v>52</v>
      </c>
      <c r="I82" s="87">
        <f>SUM($C33:I33)</f>
        <v>64</v>
      </c>
      <c r="J82" s="87">
        <f>SUM($C33:J33)</f>
        <v>80</v>
      </c>
      <c r="K82" s="87">
        <f>SUM($C33:K33)</f>
        <v>94</v>
      </c>
      <c r="L82" s="87">
        <f>SUM($C33:L33)</f>
        <v>107</v>
      </c>
      <c r="M82" s="87">
        <f>SUM($C33:M33)</f>
        <v>120</v>
      </c>
      <c r="N82" s="87">
        <f>SUM($C33:N33)</f>
        <v>145</v>
      </c>
      <c r="O82" s="87">
        <f>SUM($C33:O33)</f>
        <v>164</v>
      </c>
      <c r="P82" s="87">
        <f>SUM($C33:P33)</f>
        <v>177</v>
      </c>
      <c r="Q82" s="87">
        <f>SUM($C33:Q33)</f>
        <v>177</v>
      </c>
      <c r="R82" s="87">
        <f>SUM($C33:R33)</f>
        <v>188</v>
      </c>
      <c r="S82" s="89"/>
      <c r="T82" s="89"/>
      <c r="U82" s="89"/>
      <c r="V82" s="89"/>
      <c r="W82" s="89"/>
      <c r="X82" s="89"/>
      <c r="Y82" s="89"/>
      <c r="Z82" s="89"/>
      <c r="AA82" s="89"/>
      <c r="AB82" s="89"/>
      <c r="AC82" s="89"/>
      <c r="AD82" s="89"/>
      <c r="AE82" s="89"/>
      <c r="AF82" s="89"/>
      <c r="AG82" s="89"/>
      <c r="AH82" s="89"/>
      <c r="AI82" s="89"/>
      <c r="AJ82" s="89"/>
      <c r="AK82" s="89"/>
      <c r="AL82" s="89"/>
      <c r="AM82" s="89"/>
      <c r="AN82" s="89"/>
      <c r="AO82" s="89"/>
      <c r="AP82" s="90"/>
    </row>
    <row r="83" spans="2:42" x14ac:dyDescent="0.25">
      <c r="B83" s="68">
        <f t="shared" si="7"/>
        <v>2014</v>
      </c>
      <c r="C83" s="86">
        <f>SUM($C34:C34)</f>
        <v>0</v>
      </c>
      <c r="D83" s="87">
        <f>SUM($C34:D34)</f>
        <v>0</v>
      </c>
      <c r="E83" s="87">
        <f>SUM($C34:E34)</f>
        <v>5</v>
      </c>
      <c r="F83" s="87">
        <f>SUM($C34:F34)</f>
        <v>9</v>
      </c>
      <c r="G83" s="87">
        <f>SUM($C34:G34)</f>
        <v>19</v>
      </c>
      <c r="H83" s="87">
        <f>SUM($C34:H34)</f>
        <v>28</v>
      </c>
      <c r="I83" s="87">
        <f>SUM($C34:I34)</f>
        <v>38</v>
      </c>
      <c r="J83" s="87">
        <f>SUM($C34:J34)</f>
        <v>56</v>
      </c>
      <c r="K83" s="87">
        <f>SUM($C34:K34)</f>
        <v>63</v>
      </c>
      <c r="L83" s="87">
        <f>SUM($C34:L34)</f>
        <v>67</v>
      </c>
      <c r="M83" s="87">
        <f>SUM($C34:M34)</f>
        <v>74</v>
      </c>
      <c r="N83" s="87">
        <f>SUM($C34:N34)</f>
        <v>94</v>
      </c>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90"/>
    </row>
    <row r="84" spans="2:42" x14ac:dyDescent="0.25">
      <c r="B84" s="68">
        <f t="shared" si="7"/>
        <v>2015</v>
      </c>
      <c r="C84" s="86">
        <f>SUM($C35:C35)</f>
        <v>0</v>
      </c>
      <c r="D84" s="87">
        <f>SUM($C35:D35)</f>
        <v>1</v>
      </c>
      <c r="E84" s="87">
        <f>SUM($C35:E35)</f>
        <v>9</v>
      </c>
      <c r="F84" s="87">
        <f>SUM($C35:F35)</f>
        <v>19</v>
      </c>
      <c r="G84" s="87">
        <f>SUM($C35:G35)</f>
        <v>26</v>
      </c>
      <c r="H84" s="87">
        <f>SUM($C35:H35)</f>
        <v>33</v>
      </c>
      <c r="I84" s="87">
        <f>SUM($C35:I35)</f>
        <v>37</v>
      </c>
      <c r="J84" s="87">
        <f>SUM($C35:J35)</f>
        <v>46</v>
      </c>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90"/>
    </row>
    <row r="85" spans="2:42" x14ac:dyDescent="0.25">
      <c r="B85" s="69">
        <f t="shared" si="7"/>
        <v>2016</v>
      </c>
      <c r="C85" s="91">
        <f>SUM($C36:C36)</f>
        <v>0</v>
      </c>
      <c r="D85" s="92">
        <f>SUM($C36:D36)</f>
        <v>3</v>
      </c>
      <c r="E85" s="92">
        <f>SUM($C36:E36)</f>
        <v>7</v>
      </c>
      <c r="F85" s="92">
        <f>SUM($C36:F36)</f>
        <v>9</v>
      </c>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4"/>
    </row>
    <row r="86" spans="2:42" x14ac:dyDescent="0.25"/>
    <row r="87" spans="2:42" x14ac:dyDescent="0.25"/>
    <row r="88" spans="2:42" x14ac:dyDescent="0.25">
      <c r="B88" s="73"/>
      <c r="C88" s="238" t="s">
        <v>179</v>
      </c>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40"/>
    </row>
    <row r="89" spans="2:42" x14ac:dyDescent="0.25">
      <c r="B89" s="74" t="s">
        <v>0</v>
      </c>
      <c r="C89" s="74" t="s">
        <v>69</v>
      </c>
      <c r="D89" s="63" t="s">
        <v>70</v>
      </c>
      <c r="E89" s="63" t="s">
        <v>71</v>
      </c>
      <c r="F89" s="63" t="s">
        <v>72</v>
      </c>
      <c r="G89" s="63" t="s">
        <v>73</v>
      </c>
      <c r="H89" s="63" t="s">
        <v>74</v>
      </c>
      <c r="I89" s="63" t="s">
        <v>75</v>
      </c>
      <c r="J89" s="63" t="s">
        <v>76</v>
      </c>
      <c r="K89" s="63" t="s">
        <v>77</v>
      </c>
      <c r="L89" s="63" t="s">
        <v>78</v>
      </c>
      <c r="M89" s="63" t="s">
        <v>79</v>
      </c>
      <c r="N89" s="63" t="s">
        <v>80</v>
      </c>
      <c r="O89" s="63" t="s">
        <v>81</v>
      </c>
      <c r="P89" s="63" t="s">
        <v>82</v>
      </c>
      <c r="Q89" s="63" t="s">
        <v>83</v>
      </c>
      <c r="R89" s="63" t="s">
        <v>84</v>
      </c>
      <c r="S89" s="63" t="s">
        <v>85</v>
      </c>
      <c r="T89" s="63" t="s">
        <v>86</v>
      </c>
      <c r="U89" s="63" t="s">
        <v>87</v>
      </c>
      <c r="V89" s="63" t="s">
        <v>88</v>
      </c>
      <c r="W89" s="63" t="s">
        <v>89</v>
      </c>
      <c r="X89" s="63" t="s">
        <v>90</v>
      </c>
      <c r="Y89" s="63" t="s">
        <v>91</v>
      </c>
      <c r="Z89" s="63" t="s">
        <v>92</v>
      </c>
      <c r="AA89" s="63" t="s">
        <v>93</v>
      </c>
      <c r="AB89" s="63" t="s">
        <v>94</v>
      </c>
      <c r="AC89" s="63" t="s">
        <v>95</v>
      </c>
      <c r="AD89" s="63" t="s">
        <v>96</v>
      </c>
      <c r="AE89" s="63" t="s">
        <v>97</v>
      </c>
      <c r="AF89" s="63" t="s">
        <v>98</v>
      </c>
      <c r="AG89" s="63" t="s">
        <v>99</v>
      </c>
      <c r="AH89" s="63" t="s">
        <v>100</v>
      </c>
      <c r="AI89" s="63" t="s">
        <v>101</v>
      </c>
      <c r="AJ89" s="63" t="s">
        <v>102</v>
      </c>
      <c r="AK89" s="63" t="s">
        <v>103</v>
      </c>
      <c r="AL89" s="63" t="s">
        <v>104</v>
      </c>
      <c r="AM89" s="63" t="s">
        <v>105</v>
      </c>
      <c r="AN89" s="63" t="s">
        <v>106</v>
      </c>
      <c r="AO89" s="63" t="s">
        <v>107</v>
      </c>
      <c r="AP89" s="65" t="s">
        <v>108</v>
      </c>
    </row>
    <row r="90" spans="2:42" x14ac:dyDescent="0.25">
      <c r="B90" s="84">
        <f>B76</f>
        <v>2007</v>
      </c>
      <c r="C90" s="97">
        <f>C62/(C62+C76)</f>
        <v>0.83333333333333337</v>
      </c>
      <c r="D90" s="98">
        <f t="shared" ref="D90:AP90" si="8">D62/(D62+D76)</f>
        <v>0.90909090909090906</v>
      </c>
      <c r="E90" s="98">
        <f t="shared" si="8"/>
        <v>0.94444444444444442</v>
      </c>
      <c r="F90" s="98">
        <f t="shared" si="8"/>
        <v>0.9555555555555556</v>
      </c>
      <c r="G90" s="98">
        <f t="shared" si="8"/>
        <v>0.94</v>
      </c>
      <c r="H90" s="98">
        <f t="shared" si="8"/>
        <v>0.94545454545454544</v>
      </c>
      <c r="I90" s="98">
        <f t="shared" si="8"/>
        <v>0.921875</v>
      </c>
      <c r="J90" s="98">
        <f t="shared" si="8"/>
        <v>0.90789473684210531</v>
      </c>
      <c r="K90" s="98">
        <f t="shared" si="8"/>
        <v>0.88749999999999996</v>
      </c>
      <c r="L90" s="98">
        <f t="shared" si="8"/>
        <v>0.86746987951807231</v>
      </c>
      <c r="M90" s="98">
        <f t="shared" si="8"/>
        <v>0.8571428571428571</v>
      </c>
      <c r="N90" s="98">
        <f t="shared" si="8"/>
        <v>0.85227272727272729</v>
      </c>
      <c r="O90" s="98">
        <f t="shared" si="8"/>
        <v>0.85227272727272729</v>
      </c>
      <c r="P90" s="98">
        <f t="shared" si="8"/>
        <v>0.86170212765957444</v>
      </c>
      <c r="Q90" s="98">
        <f t="shared" si="8"/>
        <v>0.86734693877551017</v>
      </c>
      <c r="R90" s="98">
        <f t="shared" si="8"/>
        <v>0.85858585858585856</v>
      </c>
      <c r="S90" s="98">
        <f t="shared" si="8"/>
        <v>0.85858585858585856</v>
      </c>
      <c r="T90" s="98">
        <f t="shared" si="8"/>
        <v>0.86</v>
      </c>
      <c r="U90" s="98">
        <f t="shared" si="8"/>
        <v>0.86</v>
      </c>
      <c r="V90" s="98">
        <f t="shared" si="8"/>
        <v>0.86274509803921573</v>
      </c>
      <c r="W90" s="98">
        <f t="shared" si="8"/>
        <v>0.86274509803921573</v>
      </c>
      <c r="X90" s="98">
        <f t="shared" si="8"/>
        <v>0.86274509803921573</v>
      </c>
      <c r="Y90" s="98">
        <f t="shared" si="8"/>
        <v>0.85436893203883491</v>
      </c>
      <c r="Z90" s="98">
        <f t="shared" si="8"/>
        <v>0.839622641509434</v>
      </c>
      <c r="AA90" s="98">
        <f t="shared" si="8"/>
        <v>0.84112149532710279</v>
      </c>
      <c r="AB90" s="98">
        <f t="shared" si="8"/>
        <v>0.84112149532710279</v>
      </c>
      <c r="AC90" s="98">
        <f t="shared" si="8"/>
        <v>0.82568807339449546</v>
      </c>
      <c r="AD90" s="98">
        <f t="shared" si="8"/>
        <v>0.8288288288288288</v>
      </c>
      <c r="AE90" s="98">
        <f t="shared" si="8"/>
        <v>0.8288288288288288</v>
      </c>
      <c r="AF90" s="98">
        <f t="shared" si="8"/>
        <v>0.8288288288288288</v>
      </c>
      <c r="AG90" s="98">
        <f t="shared" si="8"/>
        <v>0.8288288288288288</v>
      </c>
      <c r="AH90" s="98">
        <f t="shared" si="8"/>
        <v>0.8214285714285714</v>
      </c>
      <c r="AI90" s="98">
        <f t="shared" si="8"/>
        <v>0.81415929203539827</v>
      </c>
      <c r="AJ90" s="98">
        <f t="shared" si="8"/>
        <v>0.81415929203539827</v>
      </c>
      <c r="AK90" s="98">
        <f t="shared" si="8"/>
        <v>0.81415929203539827</v>
      </c>
      <c r="AL90" s="98">
        <f t="shared" si="8"/>
        <v>0.81415929203539827</v>
      </c>
      <c r="AM90" s="98">
        <f t="shared" si="8"/>
        <v>0.81415929203539827</v>
      </c>
      <c r="AN90" s="98">
        <f t="shared" si="8"/>
        <v>0.81415929203539827</v>
      </c>
      <c r="AO90" s="98">
        <f t="shared" si="8"/>
        <v>0.81415929203539827</v>
      </c>
      <c r="AP90" s="99">
        <f t="shared" si="8"/>
        <v>0.80701754385964908</v>
      </c>
    </row>
    <row r="91" spans="2:42" x14ac:dyDescent="0.25">
      <c r="B91" s="68">
        <f>B90+1</f>
        <v>2008</v>
      </c>
      <c r="C91" s="97">
        <f t="shared" ref="C91:AL99" si="9">C63/(C63+C77)</f>
        <v>1</v>
      </c>
      <c r="D91" s="98">
        <f t="shared" si="9"/>
        <v>0.75</v>
      </c>
      <c r="E91" s="98">
        <f t="shared" si="9"/>
        <v>0.83333333333333337</v>
      </c>
      <c r="F91" s="98">
        <f t="shared" si="9"/>
        <v>0.875</v>
      </c>
      <c r="G91" s="98">
        <f t="shared" si="9"/>
        <v>0.875</v>
      </c>
      <c r="H91" s="98">
        <f t="shared" si="9"/>
        <v>0.88888888888888884</v>
      </c>
      <c r="I91" s="98">
        <f t="shared" si="9"/>
        <v>0.81818181818181823</v>
      </c>
      <c r="J91" s="98">
        <f t="shared" si="9"/>
        <v>0.81818181818181823</v>
      </c>
      <c r="K91" s="98">
        <f t="shared" si="9"/>
        <v>0.81818181818181823</v>
      </c>
      <c r="L91" s="98">
        <f t="shared" si="9"/>
        <v>0.81818181818181823</v>
      </c>
      <c r="M91" s="98">
        <f t="shared" si="9"/>
        <v>0.81818181818181823</v>
      </c>
      <c r="N91" s="98">
        <f t="shared" si="9"/>
        <v>0.83333333333333337</v>
      </c>
      <c r="O91" s="98">
        <f t="shared" si="9"/>
        <v>0.83333333333333337</v>
      </c>
      <c r="P91" s="98">
        <f t="shared" si="9"/>
        <v>0.83333333333333337</v>
      </c>
      <c r="Q91" s="98">
        <f t="shared" si="9"/>
        <v>0.83333333333333337</v>
      </c>
      <c r="R91" s="98">
        <f t="shared" si="9"/>
        <v>0.8571428571428571</v>
      </c>
      <c r="S91" s="98">
        <f t="shared" si="9"/>
        <v>0.8571428571428571</v>
      </c>
      <c r="T91" s="98">
        <f t="shared" si="9"/>
        <v>0.8571428571428571</v>
      </c>
      <c r="U91" s="98">
        <f t="shared" si="9"/>
        <v>0.8571428571428571</v>
      </c>
      <c r="V91" s="98">
        <f t="shared" si="9"/>
        <v>0.8571428571428571</v>
      </c>
      <c r="W91" s="98">
        <f t="shared" si="9"/>
        <v>0.8571428571428571</v>
      </c>
      <c r="X91" s="98">
        <f t="shared" si="9"/>
        <v>0.70588235294117652</v>
      </c>
      <c r="Y91" s="98">
        <f t="shared" si="9"/>
        <v>0.73684210526315785</v>
      </c>
      <c r="Z91" s="98">
        <f t="shared" si="9"/>
        <v>0.68181818181818177</v>
      </c>
      <c r="AA91" s="98">
        <f t="shared" si="9"/>
        <v>0.68181818181818177</v>
      </c>
      <c r="AB91" s="98">
        <f t="shared" si="9"/>
        <v>0.65217391304347827</v>
      </c>
      <c r="AC91" s="98">
        <f t="shared" si="9"/>
        <v>0.6</v>
      </c>
      <c r="AD91" s="98">
        <f t="shared" si="9"/>
        <v>0.53333333333333333</v>
      </c>
      <c r="AE91" s="98">
        <f t="shared" si="9"/>
        <v>0.5161290322580645</v>
      </c>
      <c r="AF91" s="98">
        <f t="shared" si="9"/>
        <v>0.5161290322580645</v>
      </c>
      <c r="AG91" s="98">
        <f t="shared" si="9"/>
        <v>0.5161290322580645</v>
      </c>
      <c r="AH91" s="98">
        <f t="shared" si="9"/>
        <v>0.5161290322580645</v>
      </c>
      <c r="AI91" s="98">
        <f t="shared" si="9"/>
        <v>0.5161290322580645</v>
      </c>
      <c r="AJ91" s="98">
        <f t="shared" si="9"/>
        <v>0.5161290322580645</v>
      </c>
      <c r="AK91" s="98">
        <f t="shared" si="9"/>
        <v>0.54545454545454541</v>
      </c>
      <c r="AL91" s="98">
        <f t="shared" si="9"/>
        <v>0.54545454545454541</v>
      </c>
      <c r="AM91" s="100"/>
      <c r="AN91" s="100"/>
      <c r="AO91" s="100"/>
      <c r="AP91" s="101"/>
    </row>
    <row r="92" spans="2:42" x14ac:dyDescent="0.25">
      <c r="B92" s="68">
        <f t="shared" ref="B92:B99" si="10">B91+1</f>
        <v>2009</v>
      </c>
      <c r="C92" s="97">
        <f t="shared" si="9"/>
        <v>0.66666666666666663</v>
      </c>
      <c r="D92" s="98">
        <f t="shared" si="9"/>
        <v>0.66666666666666663</v>
      </c>
      <c r="E92" s="98">
        <f t="shared" si="9"/>
        <v>0.75</v>
      </c>
      <c r="F92" s="98">
        <f t="shared" si="9"/>
        <v>0.8571428571428571</v>
      </c>
      <c r="G92" s="98">
        <f t="shared" si="9"/>
        <v>0.8571428571428571</v>
      </c>
      <c r="H92" s="98">
        <f t="shared" si="9"/>
        <v>0.88888888888888884</v>
      </c>
      <c r="I92" s="98">
        <f t="shared" si="9"/>
        <v>0.90909090909090906</v>
      </c>
      <c r="J92" s="98">
        <f t="shared" si="9"/>
        <v>0.91666666666666663</v>
      </c>
      <c r="K92" s="98">
        <f t="shared" si="9"/>
        <v>0.91666666666666663</v>
      </c>
      <c r="L92" s="98">
        <f t="shared" si="9"/>
        <v>0.92307692307692313</v>
      </c>
      <c r="M92" s="98">
        <f t="shared" si="9"/>
        <v>0.93333333333333335</v>
      </c>
      <c r="N92" s="98">
        <f t="shared" si="9"/>
        <v>0.9375</v>
      </c>
      <c r="O92" s="98">
        <f t="shared" si="9"/>
        <v>0.75</v>
      </c>
      <c r="P92" s="98">
        <f t="shared" si="9"/>
        <v>0.65217391304347827</v>
      </c>
      <c r="Q92" s="98">
        <f t="shared" si="9"/>
        <v>0.65384615384615385</v>
      </c>
      <c r="R92" s="98">
        <f t="shared" si="9"/>
        <v>0.68965517241379315</v>
      </c>
      <c r="S92" s="98">
        <f t="shared" si="9"/>
        <v>0.66666666666666663</v>
      </c>
      <c r="T92" s="98">
        <f t="shared" si="9"/>
        <v>0.60606060606060608</v>
      </c>
      <c r="U92" s="98">
        <f t="shared" si="9"/>
        <v>0.58823529411764708</v>
      </c>
      <c r="V92" s="98">
        <f t="shared" si="9"/>
        <v>0.51219512195121952</v>
      </c>
      <c r="W92" s="98">
        <f t="shared" si="9"/>
        <v>0.45652173913043476</v>
      </c>
      <c r="X92" s="98">
        <f t="shared" si="9"/>
        <v>0.45098039215686275</v>
      </c>
      <c r="Y92" s="98">
        <f t="shared" si="9"/>
        <v>0.4107142857142857</v>
      </c>
      <c r="Z92" s="98">
        <f t="shared" si="9"/>
        <v>0.33823529411764708</v>
      </c>
      <c r="AA92" s="98">
        <f t="shared" si="9"/>
        <v>0.33333333333333331</v>
      </c>
      <c r="AB92" s="98">
        <f t="shared" si="9"/>
        <v>0.35</v>
      </c>
      <c r="AC92" s="98">
        <f t="shared" si="9"/>
        <v>0.3493975903614458</v>
      </c>
      <c r="AD92" s="98">
        <f t="shared" si="9"/>
        <v>0.32954545454545453</v>
      </c>
      <c r="AE92" s="98">
        <f t="shared" si="9"/>
        <v>0.31521739130434784</v>
      </c>
      <c r="AF92" s="98">
        <f t="shared" si="9"/>
        <v>0.28155339805825241</v>
      </c>
      <c r="AG92" s="98">
        <f t="shared" si="9"/>
        <v>0.28155339805825241</v>
      </c>
      <c r="AH92" s="98">
        <f t="shared" si="9"/>
        <v>0.26605504587155965</v>
      </c>
      <c r="AI92" s="100"/>
      <c r="AJ92" s="100"/>
      <c r="AK92" s="100"/>
      <c r="AL92" s="100"/>
      <c r="AM92" s="100"/>
      <c r="AN92" s="100"/>
      <c r="AO92" s="100"/>
      <c r="AP92" s="101"/>
    </row>
    <row r="93" spans="2:42" x14ac:dyDescent="0.25">
      <c r="B93" s="68">
        <f t="shared" si="10"/>
        <v>2010</v>
      </c>
      <c r="C93" s="97">
        <f t="shared" si="9"/>
        <v>1</v>
      </c>
      <c r="D93" s="98">
        <f t="shared" si="9"/>
        <v>0.33333333333333331</v>
      </c>
      <c r="E93" s="98">
        <f t="shared" si="9"/>
        <v>0.3</v>
      </c>
      <c r="F93" s="98">
        <f t="shared" si="9"/>
        <v>0.38461538461538464</v>
      </c>
      <c r="G93" s="98">
        <f t="shared" si="9"/>
        <v>0.42857142857142855</v>
      </c>
      <c r="H93" s="98">
        <f t="shared" si="9"/>
        <v>0.42857142857142855</v>
      </c>
      <c r="I93" s="98">
        <f t="shared" si="9"/>
        <v>0.42857142857142855</v>
      </c>
      <c r="J93" s="98">
        <f t="shared" si="9"/>
        <v>0.47058823529411764</v>
      </c>
      <c r="K93" s="98">
        <f t="shared" si="9"/>
        <v>0.47058823529411764</v>
      </c>
      <c r="L93" s="98">
        <f t="shared" si="9"/>
        <v>0.5</v>
      </c>
      <c r="M93" s="98">
        <f t="shared" si="9"/>
        <v>0.47619047619047616</v>
      </c>
      <c r="N93" s="98">
        <f t="shared" si="9"/>
        <v>0.46875</v>
      </c>
      <c r="O93" s="98">
        <f t="shared" si="9"/>
        <v>0.45454545454545453</v>
      </c>
      <c r="P93" s="98">
        <f t="shared" si="9"/>
        <v>0.47222222222222221</v>
      </c>
      <c r="Q93" s="98">
        <f t="shared" si="9"/>
        <v>0.4358974358974359</v>
      </c>
      <c r="R93" s="98">
        <f t="shared" si="9"/>
        <v>0.42307692307692307</v>
      </c>
      <c r="S93" s="98">
        <f t="shared" si="9"/>
        <v>0.43396226415094341</v>
      </c>
      <c r="T93" s="98">
        <f t="shared" si="9"/>
        <v>0.42592592592592593</v>
      </c>
      <c r="U93" s="98">
        <f t="shared" si="9"/>
        <v>0.40350877192982454</v>
      </c>
      <c r="V93" s="98">
        <f t="shared" si="9"/>
        <v>0.41269841269841268</v>
      </c>
      <c r="W93" s="98">
        <f t="shared" si="9"/>
        <v>0.39705882352941174</v>
      </c>
      <c r="X93" s="98">
        <f t="shared" si="9"/>
        <v>0.36</v>
      </c>
      <c r="Y93" s="98">
        <f t="shared" si="9"/>
        <v>0.34615384615384615</v>
      </c>
      <c r="Z93" s="98">
        <f t="shared" si="9"/>
        <v>0.32926829268292684</v>
      </c>
      <c r="AA93" s="98">
        <f t="shared" si="9"/>
        <v>0.34482758620689657</v>
      </c>
      <c r="AB93" s="98">
        <f t="shared" si="9"/>
        <v>0.33707865168539325</v>
      </c>
      <c r="AC93" s="98">
        <f t="shared" si="9"/>
        <v>0.37113402061855671</v>
      </c>
      <c r="AD93" s="98">
        <f t="shared" si="9"/>
        <v>0.38383838383838381</v>
      </c>
      <c r="AE93" s="100"/>
      <c r="AF93" s="100"/>
      <c r="AG93" s="100"/>
      <c r="AH93" s="100"/>
      <c r="AI93" s="100"/>
      <c r="AJ93" s="100"/>
      <c r="AK93" s="100"/>
      <c r="AL93" s="100"/>
      <c r="AM93" s="100"/>
      <c r="AN93" s="100"/>
      <c r="AO93" s="100"/>
      <c r="AP93" s="101"/>
    </row>
    <row r="94" spans="2:42" x14ac:dyDescent="0.25">
      <c r="B94" s="68">
        <f t="shared" si="10"/>
        <v>2011</v>
      </c>
      <c r="C94" s="97">
        <f t="shared" si="9"/>
        <v>1</v>
      </c>
      <c r="D94" s="98">
        <f t="shared" si="9"/>
        <v>1</v>
      </c>
      <c r="E94" s="98">
        <f t="shared" si="9"/>
        <v>0.5</v>
      </c>
      <c r="F94" s="98">
        <f t="shared" si="9"/>
        <v>0.5</v>
      </c>
      <c r="G94" s="98">
        <f t="shared" si="9"/>
        <v>0.41666666666666669</v>
      </c>
      <c r="H94" s="98">
        <f t="shared" si="9"/>
        <v>0.35294117647058826</v>
      </c>
      <c r="I94" s="98">
        <f t="shared" si="9"/>
        <v>0.4</v>
      </c>
      <c r="J94" s="98">
        <f t="shared" si="9"/>
        <v>0.39393939393939392</v>
      </c>
      <c r="K94" s="98">
        <f t="shared" si="9"/>
        <v>0.38235294117647056</v>
      </c>
      <c r="L94" s="98">
        <f t="shared" si="9"/>
        <v>0.37209302325581395</v>
      </c>
      <c r="M94" s="98">
        <f t="shared" si="9"/>
        <v>0.33333333333333331</v>
      </c>
      <c r="N94" s="98">
        <f t="shared" si="9"/>
        <v>0.31147540983606559</v>
      </c>
      <c r="O94" s="98">
        <f t="shared" si="9"/>
        <v>0.2878787878787879</v>
      </c>
      <c r="P94" s="98">
        <f t="shared" si="9"/>
        <v>0.27142857142857141</v>
      </c>
      <c r="Q94" s="98">
        <f t="shared" si="9"/>
        <v>0.23170731707317074</v>
      </c>
      <c r="R94" s="98">
        <f t="shared" si="9"/>
        <v>0.21649484536082475</v>
      </c>
      <c r="S94" s="98">
        <f t="shared" si="9"/>
        <v>0.22330097087378642</v>
      </c>
      <c r="T94" s="98">
        <f t="shared" si="9"/>
        <v>0.24324324324324326</v>
      </c>
      <c r="U94" s="98">
        <f t="shared" si="9"/>
        <v>0.24576271186440679</v>
      </c>
      <c r="V94" s="98">
        <f t="shared" si="9"/>
        <v>0.25954198473282442</v>
      </c>
      <c r="W94" s="98">
        <f t="shared" si="9"/>
        <v>0.26470588235294118</v>
      </c>
      <c r="X94" s="98">
        <f t="shared" si="9"/>
        <v>0.26490066225165565</v>
      </c>
      <c r="Y94" s="98">
        <f t="shared" si="9"/>
        <v>0.26451612903225807</v>
      </c>
      <c r="Z94" s="98">
        <f t="shared" si="9"/>
        <v>0.25465838509316768</v>
      </c>
      <c r="AA94" s="100"/>
      <c r="AB94" s="100"/>
      <c r="AC94" s="100"/>
      <c r="AD94" s="100"/>
      <c r="AE94" s="100"/>
      <c r="AF94" s="100"/>
      <c r="AG94" s="100"/>
      <c r="AH94" s="100"/>
      <c r="AI94" s="100"/>
      <c r="AJ94" s="100"/>
      <c r="AK94" s="100"/>
      <c r="AL94" s="100"/>
      <c r="AM94" s="100"/>
      <c r="AN94" s="100"/>
      <c r="AO94" s="100"/>
      <c r="AP94" s="101"/>
    </row>
    <row r="95" spans="2:42" x14ac:dyDescent="0.25">
      <c r="B95" s="68">
        <f t="shared" si="10"/>
        <v>2012</v>
      </c>
      <c r="C95" s="97">
        <f t="shared" si="9"/>
        <v>1</v>
      </c>
      <c r="D95" s="98">
        <f t="shared" si="9"/>
        <v>0.75</v>
      </c>
      <c r="E95" s="98">
        <f t="shared" si="9"/>
        <v>0.69230769230769229</v>
      </c>
      <c r="F95" s="98">
        <f t="shared" si="9"/>
        <v>0.6470588235294118</v>
      </c>
      <c r="G95" s="98">
        <f t="shared" si="9"/>
        <v>0.49019607843137253</v>
      </c>
      <c r="H95" s="98">
        <f t="shared" si="9"/>
        <v>0.49152542372881358</v>
      </c>
      <c r="I95" s="98">
        <f t="shared" si="9"/>
        <v>0.37804878048780488</v>
      </c>
      <c r="J95" s="98">
        <f t="shared" si="9"/>
        <v>0.3559322033898305</v>
      </c>
      <c r="K95" s="98">
        <f t="shared" si="9"/>
        <v>0.33076923076923076</v>
      </c>
      <c r="L95" s="98">
        <f t="shared" si="9"/>
        <v>0.31972789115646261</v>
      </c>
      <c r="M95" s="98">
        <f t="shared" si="9"/>
        <v>0.28658536585365851</v>
      </c>
      <c r="N95" s="98">
        <f t="shared" si="9"/>
        <v>0.26865671641791045</v>
      </c>
      <c r="O95" s="98">
        <f t="shared" si="9"/>
        <v>0.25112107623318386</v>
      </c>
      <c r="P95" s="98">
        <f t="shared" si="9"/>
        <v>0.26582278481012656</v>
      </c>
      <c r="Q95" s="98">
        <f t="shared" si="9"/>
        <v>0.27309236947791166</v>
      </c>
      <c r="R95" s="98">
        <f t="shared" si="9"/>
        <v>0.25270758122743681</v>
      </c>
      <c r="S95" s="98">
        <f t="shared" si="9"/>
        <v>0.26315789473684209</v>
      </c>
      <c r="T95" s="98">
        <f t="shared" si="9"/>
        <v>0.27936507936507937</v>
      </c>
      <c r="U95" s="98">
        <f t="shared" si="9"/>
        <v>0.29051987767584098</v>
      </c>
      <c r="V95" s="98">
        <f t="shared" si="9"/>
        <v>0.28828828828828829</v>
      </c>
      <c r="W95" s="100"/>
      <c r="X95" s="100"/>
      <c r="Y95" s="100"/>
      <c r="Z95" s="100"/>
      <c r="AA95" s="100"/>
      <c r="AB95" s="100"/>
      <c r="AC95" s="100"/>
      <c r="AD95" s="100"/>
      <c r="AE95" s="100"/>
      <c r="AF95" s="100"/>
      <c r="AG95" s="100"/>
      <c r="AH95" s="100"/>
      <c r="AI95" s="100"/>
      <c r="AJ95" s="100"/>
      <c r="AK95" s="100"/>
      <c r="AL95" s="100"/>
      <c r="AM95" s="100"/>
      <c r="AN95" s="100"/>
      <c r="AO95" s="100"/>
      <c r="AP95" s="101"/>
    </row>
    <row r="96" spans="2:42" x14ac:dyDescent="0.25">
      <c r="B96" s="68">
        <f t="shared" si="10"/>
        <v>2013</v>
      </c>
      <c r="C96" s="97">
        <f t="shared" si="9"/>
        <v>0.91666666666666663</v>
      </c>
      <c r="D96" s="98">
        <f t="shared" si="9"/>
        <v>0.625</v>
      </c>
      <c r="E96" s="98">
        <f t="shared" si="9"/>
        <v>0.5161290322580645</v>
      </c>
      <c r="F96" s="98">
        <f t="shared" si="9"/>
        <v>0.4375</v>
      </c>
      <c r="G96" s="98">
        <f t="shared" si="9"/>
        <v>0.34426229508196721</v>
      </c>
      <c r="H96" s="98">
        <f t="shared" si="9"/>
        <v>0.32467532467532467</v>
      </c>
      <c r="I96" s="98">
        <f t="shared" si="9"/>
        <v>0.30434782608695654</v>
      </c>
      <c r="J96" s="98">
        <f t="shared" si="9"/>
        <v>0.31034482758620691</v>
      </c>
      <c r="K96" s="98">
        <f t="shared" si="9"/>
        <v>0.30882352941176472</v>
      </c>
      <c r="L96" s="98">
        <f t="shared" si="9"/>
        <v>0.28666666666666668</v>
      </c>
      <c r="M96" s="98">
        <f t="shared" si="9"/>
        <v>0.30232558139534882</v>
      </c>
      <c r="N96" s="98">
        <f t="shared" si="9"/>
        <v>0.3127962085308057</v>
      </c>
      <c r="O96" s="98">
        <f t="shared" si="9"/>
        <v>0.30801687763713081</v>
      </c>
      <c r="P96" s="98">
        <f t="shared" si="9"/>
        <v>0.29482071713147412</v>
      </c>
      <c r="Q96" s="98">
        <f t="shared" si="9"/>
        <v>0.29482071713147412</v>
      </c>
      <c r="R96" s="98">
        <f t="shared" si="9"/>
        <v>0.29850746268656714</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1"/>
    </row>
    <row r="97" spans="2:42" x14ac:dyDescent="0.25">
      <c r="B97" s="68">
        <f t="shared" si="10"/>
        <v>2014</v>
      </c>
      <c r="C97" s="97">
        <f t="shared" si="9"/>
        <v>1</v>
      </c>
      <c r="D97" s="98">
        <f t="shared" si="9"/>
        <v>1</v>
      </c>
      <c r="E97" s="98">
        <f t="shared" si="9"/>
        <v>0.78260869565217395</v>
      </c>
      <c r="F97" s="98">
        <f t="shared" si="9"/>
        <v>0.72727272727272729</v>
      </c>
      <c r="G97" s="98">
        <f t="shared" si="9"/>
        <v>0.57777777777777772</v>
      </c>
      <c r="H97" s="98">
        <f t="shared" si="9"/>
        <v>0.55555555555555558</v>
      </c>
      <c r="I97" s="98">
        <f t="shared" si="9"/>
        <v>0.51282051282051277</v>
      </c>
      <c r="J97" s="98">
        <f t="shared" si="9"/>
        <v>0.49549549549549549</v>
      </c>
      <c r="K97" s="98">
        <f t="shared" si="9"/>
        <v>0.49193548387096775</v>
      </c>
      <c r="L97" s="98">
        <f t="shared" si="9"/>
        <v>0.48854961832061067</v>
      </c>
      <c r="M97" s="98">
        <f t="shared" si="9"/>
        <v>0.4825174825174825</v>
      </c>
      <c r="N97" s="98">
        <f t="shared" si="9"/>
        <v>0.4437869822485207</v>
      </c>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1"/>
    </row>
    <row r="98" spans="2:42" x14ac:dyDescent="0.25">
      <c r="B98" s="68">
        <f t="shared" si="10"/>
        <v>2015</v>
      </c>
      <c r="C98" s="97">
        <f t="shared" si="9"/>
        <v>1</v>
      </c>
      <c r="D98" s="98">
        <f t="shared" si="9"/>
        <v>0.91666666666666663</v>
      </c>
      <c r="E98" s="98">
        <f t="shared" si="9"/>
        <v>0.5714285714285714</v>
      </c>
      <c r="F98" s="98">
        <f t="shared" si="9"/>
        <v>0.58695652173913049</v>
      </c>
      <c r="G98" s="98">
        <f t="shared" si="9"/>
        <v>0.55172413793103448</v>
      </c>
      <c r="H98" s="98">
        <f t="shared" si="9"/>
        <v>0.56000000000000005</v>
      </c>
      <c r="I98" s="98">
        <f t="shared" si="9"/>
        <v>0.56470588235294117</v>
      </c>
      <c r="J98" s="98">
        <f t="shared" si="9"/>
        <v>0.55769230769230771</v>
      </c>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1"/>
    </row>
    <row r="99" spans="2:42" x14ac:dyDescent="0.25">
      <c r="B99" s="69">
        <f t="shared" si="10"/>
        <v>2016</v>
      </c>
      <c r="C99" s="102">
        <f t="shared" si="9"/>
        <v>1</v>
      </c>
      <c r="D99" s="103">
        <f t="shared" si="9"/>
        <v>0.7</v>
      </c>
      <c r="E99" s="103">
        <f t="shared" si="9"/>
        <v>0.66666666666666663</v>
      </c>
      <c r="F99" s="103">
        <f t="shared" si="9"/>
        <v>0.70967741935483875</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5"/>
    </row>
    <row r="100" spans="2:42" x14ac:dyDescent="0.25"/>
    <row r="101" spans="2:42" x14ac:dyDescent="0.25"/>
    <row r="102" spans="2:42" x14ac:dyDescent="0.25">
      <c r="B102" s="73"/>
      <c r="C102" s="238" t="s">
        <v>180</v>
      </c>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40"/>
    </row>
    <row r="103" spans="2:42" x14ac:dyDescent="0.25">
      <c r="B103" s="74" t="s">
        <v>0</v>
      </c>
      <c r="C103" s="74" t="s">
        <v>69</v>
      </c>
      <c r="D103" s="63" t="s">
        <v>70</v>
      </c>
      <c r="E103" s="63" t="s">
        <v>71</v>
      </c>
      <c r="F103" s="63" t="s">
        <v>72</v>
      </c>
      <c r="G103" s="63" t="s">
        <v>73</v>
      </c>
      <c r="H103" s="63" t="s">
        <v>74</v>
      </c>
      <c r="I103" s="63" t="s">
        <v>75</v>
      </c>
      <c r="J103" s="63" t="s">
        <v>76</v>
      </c>
      <c r="K103" s="63" t="s">
        <v>77</v>
      </c>
      <c r="L103" s="63" t="s">
        <v>78</v>
      </c>
      <c r="M103" s="63" t="s">
        <v>79</v>
      </c>
      <c r="N103" s="63" t="s">
        <v>80</v>
      </c>
      <c r="O103" s="63" t="s">
        <v>81</v>
      </c>
      <c r="P103" s="63" t="s">
        <v>82</v>
      </c>
      <c r="Q103" s="63" t="s">
        <v>83</v>
      </c>
      <c r="R103" s="63" t="s">
        <v>84</v>
      </c>
      <c r="S103" s="63" t="s">
        <v>85</v>
      </c>
      <c r="T103" s="63" t="s">
        <v>86</v>
      </c>
      <c r="U103" s="63" t="s">
        <v>87</v>
      </c>
      <c r="V103" s="63" t="s">
        <v>88</v>
      </c>
      <c r="W103" s="63" t="s">
        <v>89</v>
      </c>
      <c r="X103" s="63" t="s">
        <v>90</v>
      </c>
      <c r="Y103" s="63" t="s">
        <v>91</v>
      </c>
      <c r="Z103" s="63" t="s">
        <v>92</v>
      </c>
      <c r="AA103" s="63" t="s">
        <v>93</v>
      </c>
      <c r="AB103" s="63" t="s">
        <v>94</v>
      </c>
      <c r="AC103" s="63" t="s">
        <v>95</v>
      </c>
      <c r="AD103" s="63" t="s">
        <v>96</v>
      </c>
      <c r="AE103" s="63" t="s">
        <v>97</v>
      </c>
      <c r="AF103" s="63" t="s">
        <v>98</v>
      </c>
      <c r="AG103" s="63" t="s">
        <v>99</v>
      </c>
      <c r="AH103" s="63" t="s">
        <v>100</v>
      </c>
      <c r="AI103" s="63" t="s">
        <v>101</v>
      </c>
      <c r="AJ103" s="63" t="s">
        <v>102</v>
      </c>
      <c r="AK103" s="63" t="s">
        <v>103</v>
      </c>
      <c r="AL103" s="63" t="s">
        <v>104</v>
      </c>
      <c r="AM103" s="63" t="s">
        <v>105</v>
      </c>
      <c r="AN103" s="63" t="s">
        <v>106</v>
      </c>
      <c r="AO103" s="63" t="s">
        <v>107</v>
      </c>
      <c r="AP103" s="65" t="s">
        <v>108</v>
      </c>
    </row>
    <row r="104" spans="2:42" x14ac:dyDescent="0.25">
      <c r="B104" s="84">
        <f>B90</f>
        <v>2007</v>
      </c>
      <c r="C104" s="97">
        <f>C76/(C76+C62)</f>
        <v>0.16666666666666666</v>
      </c>
      <c r="D104" s="98">
        <f t="shared" ref="D104:AP104" si="11">D76/(D76+D62)</f>
        <v>9.0909090909090912E-2</v>
      </c>
      <c r="E104" s="98">
        <f t="shared" si="11"/>
        <v>5.5555555555555552E-2</v>
      </c>
      <c r="F104" s="98">
        <f t="shared" si="11"/>
        <v>4.4444444444444446E-2</v>
      </c>
      <c r="G104" s="98">
        <f t="shared" si="11"/>
        <v>0.06</v>
      </c>
      <c r="H104" s="98">
        <f t="shared" si="11"/>
        <v>5.4545454545454543E-2</v>
      </c>
      <c r="I104" s="98">
        <f t="shared" si="11"/>
        <v>7.8125E-2</v>
      </c>
      <c r="J104" s="98">
        <f t="shared" si="11"/>
        <v>9.2105263157894732E-2</v>
      </c>
      <c r="K104" s="98">
        <f t="shared" si="11"/>
        <v>0.1125</v>
      </c>
      <c r="L104" s="98">
        <f t="shared" si="11"/>
        <v>0.13253012048192772</v>
      </c>
      <c r="M104" s="98">
        <f t="shared" si="11"/>
        <v>0.14285714285714285</v>
      </c>
      <c r="N104" s="98">
        <f t="shared" si="11"/>
        <v>0.14772727272727273</v>
      </c>
      <c r="O104" s="98">
        <f t="shared" si="11"/>
        <v>0.14772727272727273</v>
      </c>
      <c r="P104" s="98">
        <f t="shared" si="11"/>
        <v>0.13829787234042554</v>
      </c>
      <c r="Q104" s="98">
        <f t="shared" si="11"/>
        <v>0.1326530612244898</v>
      </c>
      <c r="R104" s="98">
        <f t="shared" si="11"/>
        <v>0.14141414141414141</v>
      </c>
      <c r="S104" s="98">
        <f t="shared" si="11"/>
        <v>0.14141414141414141</v>
      </c>
      <c r="T104" s="98">
        <f t="shared" si="11"/>
        <v>0.14000000000000001</v>
      </c>
      <c r="U104" s="98">
        <f t="shared" si="11"/>
        <v>0.14000000000000001</v>
      </c>
      <c r="V104" s="98">
        <f t="shared" si="11"/>
        <v>0.13725490196078433</v>
      </c>
      <c r="W104" s="98">
        <f t="shared" si="11"/>
        <v>0.13725490196078433</v>
      </c>
      <c r="X104" s="98">
        <f t="shared" si="11"/>
        <v>0.13725490196078433</v>
      </c>
      <c r="Y104" s="98">
        <f t="shared" si="11"/>
        <v>0.14563106796116504</v>
      </c>
      <c r="Z104" s="98">
        <f t="shared" si="11"/>
        <v>0.16037735849056603</v>
      </c>
      <c r="AA104" s="98">
        <f t="shared" si="11"/>
        <v>0.15887850467289719</v>
      </c>
      <c r="AB104" s="98">
        <f t="shared" si="11"/>
        <v>0.15887850467289719</v>
      </c>
      <c r="AC104" s="98">
        <f t="shared" si="11"/>
        <v>0.1743119266055046</v>
      </c>
      <c r="AD104" s="98">
        <f t="shared" si="11"/>
        <v>0.17117117117117117</v>
      </c>
      <c r="AE104" s="98">
        <f t="shared" si="11"/>
        <v>0.17117117117117117</v>
      </c>
      <c r="AF104" s="98">
        <f t="shared" si="11"/>
        <v>0.17117117117117117</v>
      </c>
      <c r="AG104" s="98">
        <f t="shared" si="11"/>
        <v>0.17117117117117117</v>
      </c>
      <c r="AH104" s="98">
        <f t="shared" si="11"/>
        <v>0.17857142857142858</v>
      </c>
      <c r="AI104" s="98">
        <f t="shared" si="11"/>
        <v>0.18584070796460178</v>
      </c>
      <c r="AJ104" s="98">
        <f t="shared" si="11"/>
        <v>0.18584070796460178</v>
      </c>
      <c r="AK104" s="98">
        <f t="shared" si="11"/>
        <v>0.18584070796460178</v>
      </c>
      <c r="AL104" s="98">
        <f t="shared" si="11"/>
        <v>0.18584070796460178</v>
      </c>
      <c r="AM104" s="98">
        <f t="shared" si="11"/>
        <v>0.18584070796460178</v>
      </c>
      <c r="AN104" s="98">
        <f t="shared" si="11"/>
        <v>0.18584070796460178</v>
      </c>
      <c r="AO104" s="98">
        <f t="shared" si="11"/>
        <v>0.18584070796460178</v>
      </c>
      <c r="AP104" s="99">
        <f t="shared" si="11"/>
        <v>0.19298245614035087</v>
      </c>
    </row>
    <row r="105" spans="2:42" x14ac:dyDescent="0.25">
      <c r="B105" s="68">
        <f>B104+1</f>
        <v>2008</v>
      </c>
      <c r="C105" s="97">
        <f t="shared" ref="C105:AL113" si="12">C77/(C77+C63)</f>
        <v>0</v>
      </c>
      <c r="D105" s="98">
        <f t="shared" si="12"/>
        <v>0.25</v>
      </c>
      <c r="E105" s="98">
        <f t="shared" si="12"/>
        <v>0.16666666666666666</v>
      </c>
      <c r="F105" s="98">
        <f t="shared" si="12"/>
        <v>0.125</v>
      </c>
      <c r="G105" s="98">
        <f t="shared" si="12"/>
        <v>0.125</v>
      </c>
      <c r="H105" s="98">
        <f t="shared" si="12"/>
        <v>0.1111111111111111</v>
      </c>
      <c r="I105" s="98">
        <f t="shared" si="12"/>
        <v>0.18181818181818182</v>
      </c>
      <c r="J105" s="98">
        <f t="shared" si="12"/>
        <v>0.18181818181818182</v>
      </c>
      <c r="K105" s="98">
        <f t="shared" si="12"/>
        <v>0.18181818181818182</v>
      </c>
      <c r="L105" s="98">
        <f t="shared" si="12"/>
        <v>0.18181818181818182</v>
      </c>
      <c r="M105" s="98">
        <f t="shared" si="12"/>
        <v>0.18181818181818182</v>
      </c>
      <c r="N105" s="98">
        <f t="shared" si="12"/>
        <v>0.16666666666666666</v>
      </c>
      <c r="O105" s="98">
        <f t="shared" si="12"/>
        <v>0.16666666666666666</v>
      </c>
      <c r="P105" s="98">
        <f t="shared" si="12"/>
        <v>0.16666666666666666</v>
      </c>
      <c r="Q105" s="98">
        <f t="shared" si="12"/>
        <v>0.16666666666666666</v>
      </c>
      <c r="R105" s="98">
        <f t="shared" si="12"/>
        <v>0.14285714285714285</v>
      </c>
      <c r="S105" s="98">
        <f t="shared" si="12"/>
        <v>0.14285714285714285</v>
      </c>
      <c r="T105" s="98">
        <f t="shared" si="12"/>
        <v>0.14285714285714285</v>
      </c>
      <c r="U105" s="98">
        <f t="shared" si="12"/>
        <v>0.14285714285714285</v>
      </c>
      <c r="V105" s="98">
        <f t="shared" si="12"/>
        <v>0.14285714285714285</v>
      </c>
      <c r="W105" s="98">
        <f t="shared" si="12"/>
        <v>0.14285714285714285</v>
      </c>
      <c r="X105" s="98">
        <f t="shared" si="12"/>
        <v>0.29411764705882354</v>
      </c>
      <c r="Y105" s="98">
        <f t="shared" si="12"/>
        <v>0.26315789473684209</v>
      </c>
      <c r="Z105" s="98">
        <f t="shared" si="12"/>
        <v>0.31818181818181818</v>
      </c>
      <c r="AA105" s="98">
        <f t="shared" si="12"/>
        <v>0.31818181818181818</v>
      </c>
      <c r="AB105" s="98">
        <f t="shared" si="12"/>
        <v>0.34782608695652173</v>
      </c>
      <c r="AC105" s="98">
        <f t="shared" si="12"/>
        <v>0.4</v>
      </c>
      <c r="AD105" s="98">
        <f t="shared" si="12"/>
        <v>0.46666666666666667</v>
      </c>
      <c r="AE105" s="98">
        <f t="shared" si="12"/>
        <v>0.4838709677419355</v>
      </c>
      <c r="AF105" s="98">
        <f t="shared" si="12"/>
        <v>0.4838709677419355</v>
      </c>
      <c r="AG105" s="98">
        <f t="shared" si="12"/>
        <v>0.4838709677419355</v>
      </c>
      <c r="AH105" s="98">
        <f t="shared" si="12"/>
        <v>0.4838709677419355</v>
      </c>
      <c r="AI105" s="98">
        <f t="shared" si="12"/>
        <v>0.4838709677419355</v>
      </c>
      <c r="AJ105" s="98">
        <f t="shared" si="12"/>
        <v>0.4838709677419355</v>
      </c>
      <c r="AK105" s="98">
        <f t="shared" si="12"/>
        <v>0.45454545454545453</v>
      </c>
      <c r="AL105" s="98">
        <f t="shared" si="12"/>
        <v>0.45454545454545453</v>
      </c>
      <c r="AM105" s="100"/>
      <c r="AN105" s="100"/>
      <c r="AO105" s="100"/>
      <c r="AP105" s="101"/>
    </row>
    <row r="106" spans="2:42" x14ac:dyDescent="0.25">
      <c r="B106" s="68">
        <f t="shared" ref="B106:B113" si="13">B105+1</f>
        <v>2009</v>
      </c>
      <c r="C106" s="97">
        <f t="shared" si="12"/>
        <v>0.33333333333333331</v>
      </c>
      <c r="D106" s="98">
        <f t="shared" si="12"/>
        <v>0.33333333333333331</v>
      </c>
      <c r="E106" s="98">
        <f t="shared" si="12"/>
        <v>0.25</v>
      </c>
      <c r="F106" s="98">
        <f t="shared" si="12"/>
        <v>0.14285714285714285</v>
      </c>
      <c r="G106" s="98">
        <f t="shared" si="12"/>
        <v>0.14285714285714285</v>
      </c>
      <c r="H106" s="98">
        <f t="shared" si="12"/>
        <v>0.1111111111111111</v>
      </c>
      <c r="I106" s="98">
        <f t="shared" si="12"/>
        <v>9.0909090909090912E-2</v>
      </c>
      <c r="J106" s="98">
        <f t="shared" si="12"/>
        <v>8.3333333333333329E-2</v>
      </c>
      <c r="K106" s="98">
        <f t="shared" si="12"/>
        <v>8.3333333333333329E-2</v>
      </c>
      <c r="L106" s="98">
        <f t="shared" si="12"/>
        <v>7.6923076923076927E-2</v>
      </c>
      <c r="M106" s="98">
        <f t="shared" si="12"/>
        <v>6.6666666666666666E-2</v>
      </c>
      <c r="N106" s="98">
        <f t="shared" si="12"/>
        <v>6.25E-2</v>
      </c>
      <c r="O106" s="98">
        <f t="shared" si="12"/>
        <v>0.25</v>
      </c>
      <c r="P106" s="98">
        <f t="shared" si="12"/>
        <v>0.34782608695652173</v>
      </c>
      <c r="Q106" s="98">
        <f t="shared" si="12"/>
        <v>0.34615384615384615</v>
      </c>
      <c r="R106" s="98">
        <f t="shared" si="12"/>
        <v>0.31034482758620691</v>
      </c>
      <c r="S106" s="98">
        <f t="shared" si="12"/>
        <v>0.33333333333333331</v>
      </c>
      <c r="T106" s="98">
        <f t="shared" si="12"/>
        <v>0.39393939393939392</v>
      </c>
      <c r="U106" s="98">
        <f t="shared" si="12"/>
        <v>0.41176470588235292</v>
      </c>
      <c r="V106" s="98">
        <f t="shared" si="12"/>
        <v>0.48780487804878048</v>
      </c>
      <c r="W106" s="98">
        <f t="shared" si="12"/>
        <v>0.54347826086956519</v>
      </c>
      <c r="X106" s="98">
        <f t="shared" si="12"/>
        <v>0.5490196078431373</v>
      </c>
      <c r="Y106" s="98">
        <f t="shared" si="12"/>
        <v>0.5892857142857143</v>
      </c>
      <c r="Z106" s="98">
        <f t="shared" si="12"/>
        <v>0.66176470588235292</v>
      </c>
      <c r="AA106" s="98">
        <f t="shared" si="12"/>
        <v>0.66666666666666663</v>
      </c>
      <c r="AB106" s="98">
        <f t="shared" si="12"/>
        <v>0.65</v>
      </c>
      <c r="AC106" s="98">
        <f t="shared" si="12"/>
        <v>0.6506024096385542</v>
      </c>
      <c r="AD106" s="98">
        <f t="shared" si="12"/>
        <v>0.67045454545454541</v>
      </c>
      <c r="AE106" s="98">
        <f t="shared" si="12"/>
        <v>0.68478260869565222</v>
      </c>
      <c r="AF106" s="98">
        <f t="shared" si="12"/>
        <v>0.71844660194174759</v>
      </c>
      <c r="AG106" s="98">
        <f t="shared" si="12"/>
        <v>0.71844660194174759</v>
      </c>
      <c r="AH106" s="98">
        <f t="shared" si="12"/>
        <v>0.73394495412844041</v>
      </c>
      <c r="AI106" s="100"/>
      <c r="AJ106" s="100"/>
      <c r="AK106" s="100"/>
      <c r="AL106" s="100"/>
      <c r="AM106" s="100"/>
      <c r="AN106" s="100"/>
      <c r="AO106" s="100"/>
      <c r="AP106" s="101"/>
    </row>
    <row r="107" spans="2:42" x14ac:dyDescent="0.25">
      <c r="B107" s="68">
        <f t="shared" si="13"/>
        <v>2010</v>
      </c>
      <c r="C107" s="97">
        <f t="shared" si="12"/>
        <v>0</v>
      </c>
      <c r="D107" s="98">
        <f t="shared" si="12"/>
        <v>0.66666666666666663</v>
      </c>
      <c r="E107" s="98">
        <f t="shared" si="12"/>
        <v>0.7</v>
      </c>
      <c r="F107" s="98">
        <f t="shared" si="12"/>
        <v>0.61538461538461542</v>
      </c>
      <c r="G107" s="98">
        <f t="shared" si="12"/>
        <v>0.5714285714285714</v>
      </c>
      <c r="H107" s="98">
        <f t="shared" si="12"/>
        <v>0.5714285714285714</v>
      </c>
      <c r="I107" s="98">
        <f t="shared" si="12"/>
        <v>0.5714285714285714</v>
      </c>
      <c r="J107" s="98">
        <f t="shared" si="12"/>
        <v>0.52941176470588236</v>
      </c>
      <c r="K107" s="98">
        <f t="shared" si="12"/>
        <v>0.52941176470588236</v>
      </c>
      <c r="L107" s="98">
        <f t="shared" si="12"/>
        <v>0.5</v>
      </c>
      <c r="M107" s="98">
        <f t="shared" si="12"/>
        <v>0.52380952380952384</v>
      </c>
      <c r="N107" s="98">
        <f t="shared" si="12"/>
        <v>0.53125</v>
      </c>
      <c r="O107" s="98">
        <f t="shared" si="12"/>
        <v>0.54545454545454541</v>
      </c>
      <c r="P107" s="98">
        <f t="shared" si="12"/>
        <v>0.52777777777777779</v>
      </c>
      <c r="Q107" s="98">
        <f t="shared" si="12"/>
        <v>0.5641025641025641</v>
      </c>
      <c r="R107" s="98">
        <f t="shared" si="12"/>
        <v>0.57692307692307687</v>
      </c>
      <c r="S107" s="98">
        <f t="shared" si="12"/>
        <v>0.56603773584905659</v>
      </c>
      <c r="T107" s="98">
        <f t="shared" si="12"/>
        <v>0.57407407407407407</v>
      </c>
      <c r="U107" s="98">
        <f t="shared" si="12"/>
        <v>0.59649122807017541</v>
      </c>
      <c r="V107" s="98">
        <f t="shared" si="12"/>
        <v>0.58730158730158732</v>
      </c>
      <c r="W107" s="98">
        <f t="shared" si="12"/>
        <v>0.6029411764705882</v>
      </c>
      <c r="X107" s="98">
        <f t="shared" si="12"/>
        <v>0.64</v>
      </c>
      <c r="Y107" s="98">
        <f t="shared" si="12"/>
        <v>0.65384615384615385</v>
      </c>
      <c r="Z107" s="98">
        <f t="shared" si="12"/>
        <v>0.67073170731707321</v>
      </c>
      <c r="AA107" s="98">
        <f t="shared" si="12"/>
        <v>0.65517241379310343</v>
      </c>
      <c r="AB107" s="98">
        <f t="shared" si="12"/>
        <v>0.6629213483146067</v>
      </c>
      <c r="AC107" s="98">
        <f t="shared" si="12"/>
        <v>0.62886597938144329</v>
      </c>
      <c r="AD107" s="98">
        <f t="shared" si="12"/>
        <v>0.61616161616161613</v>
      </c>
      <c r="AE107" s="100"/>
      <c r="AF107" s="100"/>
      <c r="AG107" s="100"/>
      <c r="AH107" s="100"/>
      <c r="AI107" s="100"/>
      <c r="AJ107" s="100"/>
      <c r="AK107" s="100"/>
      <c r="AL107" s="100"/>
      <c r="AM107" s="100"/>
      <c r="AN107" s="100"/>
      <c r="AO107" s="100"/>
      <c r="AP107" s="101"/>
    </row>
    <row r="108" spans="2:42" x14ac:dyDescent="0.25">
      <c r="B108" s="68">
        <f t="shared" si="13"/>
        <v>2011</v>
      </c>
      <c r="C108" s="97">
        <f t="shared" si="12"/>
        <v>0</v>
      </c>
      <c r="D108" s="98">
        <f t="shared" si="12"/>
        <v>0</v>
      </c>
      <c r="E108" s="98">
        <f t="shared" si="12"/>
        <v>0.5</v>
      </c>
      <c r="F108" s="98">
        <f t="shared" si="12"/>
        <v>0.5</v>
      </c>
      <c r="G108" s="98">
        <f t="shared" si="12"/>
        <v>0.58333333333333337</v>
      </c>
      <c r="H108" s="98">
        <f t="shared" si="12"/>
        <v>0.6470588235294118</v>
      </c>
      <c r="I108" s="98">
        <f t="shared" si="12"/>
        <v>0.6</v>
      </c>
      <c r="J108" s="98">
        <f t="shared" si="12"/>
        <v>0.60606060606060608</v>
      </c>
      <c r="K108" s="98">
        <f t="shared" si="12"/>
        <v>0.61764705882352944</v>
      </c>
      <c r="L108" s="98">
        <f t="shared" si="12"/>
        <v>0.62790697674418605</v>
      </c>
      <c r="M108" s="98">
        <f t="shared" si="12"/>
        <v>0.66666666666666663</v>
      </c>
      <c r="N108" s="98">
        <f t="shared" si="12"/>
        <v>0.68852459016393441</v>
      </c>
      <c r="O108" s="98">
        <f t="shared" si="12"/>
        <v>0.71212121212121215</v>
      </c>
      <c r="P108" s="98">
        <f t="shared" si="12"/>
        <v>0.72857142857142854</v>
      </c>
      <c r="Q108" s="98">
        <f t="shared" si="12"/>
        <v>0.76829268292682928</v>
      </c>
      <c r="R108" s="98">
        <f t="shared" si="12"/>
        <v>0.78350515463917525</v>
      </c>
      <c r="S108" s="98">
        <f t="shared" si="12"/>
        <v>0.77669902912621358</v>
      </c>
      <c r="T108" s="98">
        <f t="shared" si="12"/>
        <v>0.7567567567567568</v>
      </c>
      <c r="U108" s="98">
        <f t="shared" si="12"/>
        <v>0.75423728813559321</v>
      </c>
      <c r="V108" s="98">
        <f t="shared" si="12"/>
        <v>0.74045801526717558</v>
      </c>
      <c r="W108" s="98">
        <f t="shared" si="12"/>
        <v>0.73529411764705888</v>
      </c>
      <c r="X108" s="98">
        <f t="shared" si="12"/>
        <v>0.73509933774834435</v>
      </c>
      <c r="Y108" s="98">
        <f t="shared" si="12"/>
        <v>0.73548387096774193</v>
      </c>
      <c r="Z108" s="98">
        <f t="shared" si="12"/>
        <v>0.74534161490683226</v>
      </c>
      <c r="AA108" s="100"/>
      <c r="AB108" s="100"/>
      <c r="AC108" s="100"/>
      <c r="AD108" s="100"/>
      <c r="AE108" s="100"/>
      <c r="AF108" s="100"/>
      <c r="AG108" s="100"/>
      <c r="AH108" s="100"/>
      <c r="AI108" s="100"/>
      <c r="AJ108" s="100"/>
      <c r="AK108" s="100"/>
      <c r="AL108" s="100"/>
      <c r="AM108" s="100"/>
      <c r="AN108" s="100"/>
      <c r="AO108" s="100"/>
      <c r="AP108" s="101"/>
    </row>
    <row r="109" spans="2:42" x14ac:dyDescent="0.25">
      <c r="B109" s="68">
        <f t="shared" si="13"/>
        <v>2012</v>
      </c>
      <c r="C109" s="97">
        <f t="shared" si="12"/>
        <v>0</v>
      </c>
      <c r="D109" s="98">
        <f t="shared" si="12"/>
        <v>0.25</v>
      </c>
      <c r="E109" s="98">
        <f t="shared" si="12"/>
        <v>0.30769230769230771</v>
      </c>
      <c r="F109" s="98">
        <f t="shared" si="12"/>
        <v>0.35294117647058826</v>
      </c>
      <c r="G109" s="98">
        <f t="shared" si="12"/>
        <v>0.50980392156862742</v>
      </c>
      <c r="H109" s="98">
        <f t="shared" si="12"/>
        <v>0.50847457627118642</v>
      </c>
      <c r="I109" s="98">
        <f t="shared" si="12"/>
        <v>0.62195121951219512</v>
      </c>
      <c r="J109" s="98">
        <f t="shared" si="12"/>
        <v>0.64406779661016944</v>
      </c>
      <c r="K109" s="98">
        <f t="shared" si="12"/>
        <v>0.66923076923076918</v>
      </c>
      <c r="L109" s="98">
        <f t="shared" si="12"/>
        <v>0.68027210884353739</v>
      </c>
      <c r="M109" s="98">
        <f t="shared" si="12"/>
        <v>0.71341463414634143</v>
      </c>
      <c r="N109" s="98">
        <f t="shared" si="12"/>
        <v>0.73134328358208955</v>
      </c>
      <c r="O109" s="98">
        <f t="shared" si="12"/>
        <v>0.7488789237668162</v>
      </c>
      <c r="P109" s="98">
        <f t="shared" si="12"/>
        <v>0.73417721518987344</v>
      </c>
      <c r="Q109" s="98">
        <f t="shared" si="12"/>
        <v>0.7269076305220884</v>
      </c>
      <c r="R109" s="98">
        <f t="shared" si="12"/>
        <v>0.74729241877256314</v>
      </c>
      <c r="S109" s="98">
        <f t="shared" si="12"/>
        <v>0.73684210526315785</v>
      </c>
      <c r="T109" s="98">
        <f t="shared" si="12"/>
        <v>0.72063492063492063</v>
      </c>
      <c r="U109" s="98">
        <f t="shared" si="12"/>
        <v>0.70948012232415902</v>
      </c>
      <c r="V109" s="98">
        <f t="shared" si="12"/>
        <v>0.71171171171171166</v>
      </c>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x14ac:dyDescent="0.25">
      <c r="B110" s="68">
        <f t="shared" si="13"/>
        <v>2013</v>
      </c>
      <c r="C110" s="97">
        <f t="shared" si="12"/>
        <v>8.3333333333333329E-2</v>
      </c>
      <c r="D110" s="98">
        <f t="shared" si="12"/>
        <v>0.375</v>
      </c>
      <c r="E110" s="98">
        <f t="shared" si="12"/>
        <v>0.4838709677419355</v>
      </c>
      <c r="F110" s="98">
        <f t="shared" si="12"/>
        <v>0.5625</v>
      </c>
      <c r="G110" s="98">
        <f t="shared" si="12"/>
        <v>0.65573770491803274</v>
      </c>
      <c r="H110" s="98">
        <f t="shared" si="12"/>
        <v>0.67532467532467533</v>
      </c>
      <c r="I110" s="98">
        <f t="shared" si="12"/>
        <v>0.69565217391304346</v>
      </c>
      <c r="J110" s="98">
        <f t="shared" si="12"/>
        <v>0.68965517241379315</v>
      </c>
      <c r="K110" s="98">
        <f t="shared" si="12"/>
        <v>0.69117647058823528</v>
      </c>
      <c r="L110" s="98">
        <f t="shared" si="12"/>
        <v>0.71333333333333337</v>
      </c>
      <c r="M110" s="98">
        <f t="shared" si="12"/>
        <v>0.69767441860465118</v>
      </c>
      <c r="N110" s="98">
        <f t="shared" si="12"/>
        <v>0.6872037914691943</v>
      </c>
      <c r="O110" s="98">
        <f t="shared" si="12"/>
        <v>0.69198312236286919</v>
      </c>
      <c r="P110" s="98">
        <f t="shared" si="12"/>
        <v>0.70517928286852594</v>
      </c>
      <c r="Q110" s="98">
        <f t="shared" si="12"/>
        <v>0.70517928286852594</v>
      </c>
      <c r="R110" s="98">
        <f t="shared" si="12"/>
        <v>0.70149253731343286</v>
      </c>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x14ac:dyDescent="0.25">
      <c r="B111" s="68">
        <f t="shared" si="13"/>
        <v>2014</v>
      </c>
      <c r="C111" s="97">
        <f t="shared" si="12"/>
        <v>0</v>
      </c>
      <c r="D111" s="98">
        <f t="shared" si="12"/>
        <v>0</v>
      </c>
      <c r="E111" s="98">
        <f t="shared" si="12"/>
        <v>0.21739130434782608</v>
      </c>
      <c r="F111" s="98">
        <f t="shared" si="12"/>
        <v>0.27272727272727271</v>
      </c>
      <c r="G111" s="98">
        <f t="shared" si="12"/>
        <v>0.42222222222222222</v>
      </c>
      <c r="H111" s="98">
        <f t="shared" si="12"/>
        <v>0.44444444444444442</v>
      </c>
      <c r="I111" s="98">
        <f t="shared" si="12"/>
        <v>0.48717948717948717</v>
      </c>
      <c r="J111" s="98">
        <f t="shared" si="12"/>
        <v>0.50450450450450446</v>
      </c>
      <c r="K111" s="98">
        <f t="shared" si="12"/>
        <v>0.50806451612903225</v>
      </c>
      <c r="L111" s="98">
        <f t="shared" si="12"/>
        <v>0.51145038167938928</v>
      </c>
      <c r="M111" s="98">
        <f t="shared" si="12"/>
        <v>0.5174825174825175</v>
      </c>
      <c r="N111" s="98">
        <f t="shared" si="12"/>
        <v>0.55621301775147924</v>
      </c>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1"/>
    </row>
    <row r="112" spans="2:42" x14ac:dyDescent="0.25">
      <c r="B112" s="68">
        <f t="shared" si="13"/>
        <v>2015</v>
      </c>
      <c r="C112" s="97">
        <f t="shared" si="12"/>
        <v>0</v>
      </c>
      <c r="D112" s="98">
        <f t="shared" si="12"/>
        <v>8.3333333333333329E-2</v>
      </c>
      <c r="E112" s="98">
        <f t="shared" si="12"/>
        <v>0.42857142857142855</v>
      </c>
      <c r="F112" s="98">
        <f t="shared" si="12"/>
        <v>0.41304347826086957</v>
      </c>
      <c r="G112" s="98">
        <f t="shared" si="12"/>
        <v>0.44827586206896552</v>
      </c>
      <c r="H112" s="98">
        <f t="shared" si="12"/>
        <v>0.44</v>
      </c>
      <c r="I112" s="98">
        <f t="shared" si="12"/>
        <v>0.43529411764705883</v>
      </c>
      <c r="J112" s="98">
        <f t="shared" si="12"/>
        <v>0.44230769230769229</v>
      </c>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1"/>
    </row>
    <row r="113" spans="2:42" x14ac:dyDescent="0.25">
      <c r="B113" s="69">
        <f t="shared" si="13"/>
        <v>2016</v>
      </c>
      <c r="C113" s="102">
        <f t="shared" si="12"/>
        <v>0</v>
      </c>
      <c r="D113" s="103">
        <f t="shared" si="12"/>
        <v>0.3</v>
      </c>
      <c r="E113" s="103">
        <f t="shared" si="12"/>
        <v>0.33333333333333331</v>
      </c>
      <c r="F113" s="103">
        <f t="shared" si="12"/>
        <v>0.29032258064516131</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5"/>
    </row>
    <row r="114" spans="2:42" x14ac:dyDescent="0.25"/>
    <row r="115" spans="2:42" x14ac:dyDescent="0.25"/>
    <row r="116" spans="2:42" x14ac:dyDescent="0.25">
      <c r="B116" s="73"/>
      <c r="C116" s="238" t="s">
        <v>181</v>
      </c>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40"/>
    </row>
    <row r="117" spans="2:42" x14ac:dyDescent="0.25">
      <c r="B117" s="74" t="s">
        <v>0</v>
      </c>
      <c r="C117" s="74" t="s">
        <v>69</v>
      </c>
      <c r="D117" s="63" t="s">
        <v>70</v>
      </c>
      <c r="E117" s="63" t="s">
        <v>71</v>
      </c>
      <c r="F117" s="63" t="s">
        <v>72</v>
      </c>
      <c r="G117" s="63" t="s">
        <v>73</v>
      </c>
      <c r="H117" s="63" t="s">
        <v>74</v>
      </c>
      <c r="I117" s="63" t="s">
        <v>75</v>
      </c>
      <c r="J117" s="63" t="s">
        <v>76</v>
      </c>
      <c r="K117" s="63" t="s">
        <v>77</v>
      </c>
      <c r="L117" s="63" t="s">
        <v>78</v>
      </c>
      <c r="M117" s="63" t="s">
        <v>79</v>
      </c>
      <c r="N117" s="63" t="s">
        <v>80</v>
      </c>
      <c r="O117" s="63" t="s">
        <v>81</v>
      </c>
      <c r="P117" s="63" t="s">
        <v>82</v>
      </c>
      <c r="Q117" s="63" t="s">
        <v>83</v>
      </c>
      <c r="R117" s="63" t="s">
        <v>84</v>
      </c>
      <c r="S117" s="63" t="s">
        <v>85</v>
      </c>
      <c r="T117" s="63" t="s">
        <v>86</v>
      </c>
      <c r="U117" s="63" t="s">
        <v>87</v>
      </c>
      <c r="V117" s="63" t="s">
        <v>88</v>
      </c>
      <c r="W117" s="63" t="s">
        <v>89</v>
      </c>
      <c r="X117" s="63" t="s">
        <v>90</v>
      </c>
      <c r="Y117" s="63" t="s">
        <v>91</v>
      </c>
      <c r="Z117" s="63" t="s">
        <v>92</v>
      </c>
      <c r="AA117" s="63" t="s">
        <v>93</v>
      </c>
      <c r="AB117" s="63" t="s">
        <v>94</v>
      </c>
      <c r="AC117" s="63" t="s">
        <v>95</v>
      </c>
      <c r="AD117" s="63" t="s">
        <v>96</v>
      </c>
      <c r="AE117" s="63" t="s">
        <v>97</v>
      </c>
      <c r="AF117" s="63" t="s">
        <v>98</v>
      </c>
      <c r="AG117" s="63" t="s">
        <v>99</v>
      </c>
      <c r="AH117" s="63" t="s">
        <v>100</v>
      </c>
      <c r="AI117" s="63" t="s">
        <v>101</v>
      </c>
      <c r="AJ117" s="63" t="s">
        <v>102</v>
      </c>
      <c r="AK117" s="63" t="s">
        <v>103</v>
      </c>
      <c r="AL117" s="63" t="s">
        <v>104</v>
      </c>
      <c r="AM117" s="63" t="s">
        <v>105</v>
      </c>
      <c r="AN117" s="63" t="s">
        <v>106</v>
      </c>
      <c r="AO117" s="63" t="s">
        <v>107</v>
      </c>
      <c r="AP117" s="65" t="s">
        <v>108</v>
      </c>
    </row>
    <row r="118" spans="2:42" x14ac:dyDescent="0.25">
      <c r="B118" s="84">
        <f>B104</f>
        <v>2007</v>
      </c>
      <c r="C118" s="97">
        <f>(C62+C76)/($AS6)</f>
        <v>5.2173913043478258E-2</v>
      </c>
      <c r="D118" s="98">
        <f t="shared" ref="D118:AP118" si="14">(D62+D76)/($AS6)</f>
        <v>9.5652173913043481E-2</v>
      </c>
      <c r="E118" s="98">
        <f t="shared" si="14"/>
        <v>0.15652173913043479</v>
      </c>
      <c r="F118" s="98">
        <f t="shared" si="14"/>
        <v>0.39130434782608697</v>
      </c>
      <c r="G118" s="98">
        <f t="shared" si="14"/>
        <v>0.43478260869565216</v>
      </c>
      <c r="H118" s="98">
        <f t="shared" si="14"/>
        <v>0.47826086956521741</v>
      </c>
      <c r="I118" s="98">
        <f t="shared" si="14"/>
        <v>0.55652173913043479</v>
      </c>
      <c r="J118" s="98">
        <f t="shared" si="14"/>
        <v>0.66086956521739126</v>
      </c>
      <c r="K118" s="98">
        <f t="shared" si="14"/>
        <v>0.69565217391304346</v>
      </c>
      <c r="L118" s="98">
        <f t="shared" si="14"/>
        <v>0.72173913043478266</v>
      </c>
      <c r="M118" s="98">
        <f t="shared" si="14"/>
        <v>0.73043478260869565</v>
      </c>
      <c r="N118" s="98">
        <f t="shared" si="14"/>
        <v>0.76521739130434785</v>
      </c>
      <c r="O118" s="98">
        <f t="shared" si="14"/>
        <v>0.76521739130434785</v>
      </c>
      <c r="P118" s="98">
        <f t="shared" si="14"/>
        <v>0.81739130434782614</v>
      </c>
      <c r="Q118" s="98">
        <f t="shared" si="14"/>
        <v>0.85217391304347823</v>
      </c>
      <c r="R118" s="98">
        <f t="shared" si="14"/>
        <v>0.86086956521739133</v>
      </c>
      <c r="S118" s="98">
        <f t="shared" si="14"/>
        <v>0.86086956521739133</v>
      </c>
      <c r="T118" s="98">
        <f t="shared" si="14"/>
        <v>0.86956521739130432</v>
      </c>
      <c r="U118" s="98">
        <f t="shared" si="14"/>
        <v>0.86956521739130432</v>
      </c>
      <c r="V118" s="98">
        <f t="shared" si="14"/>
        <v>0.88695652173913042</v>
      </c>
      <c r="W118" s="98">
        <f t="shared" si="14"/>
        <v>0.88695652173913042</v>
      </c>
      <c r="X118" s="98">
        <f t="shared" si="14"/>
        <v>0.88695652173913042</v>
      </c>
      <c r="Y118" s="98">
        <f t="shared" si="14"/>
        <v>0.89565217391304353</v>
      </c>
      <c r="Z118" s="98">
        <f t="shared" si="14"/>
        <v>0.92173913043478262</v>
      </c>
      <c r="AA118" s="98">
        <f t="shared" si="14"/>
        <v>0.93043478260869561</v>
      </c>
      <c r="AB118" s="98">
        <f t="shared" si="14"/>
        <v>0.93043478260869561</v>
      </c>
      <c r="AC118" s="98">
        <f t="shared" si="14"/>
        <v>0.94782608695652171</v>
      </c>
      <c r="AD118" s="98">
        <f t="shared" si="14"/>
        <v>0.9652173913043478</v>
      </c>
      <c r="AE118" s="98">
        <f t="shared" si="14"/>
        <v>0.9652173913043478</v>
      </c>
      <c r="AF118" s="98">
        <f t="shared" si="14"/>
        <v>0.9652173913043478</v>
      </c>
      <c r="AG118" s="98">
        <f t="shared" si="14"/>
        <v>0.9652173913043478</v>
      </c>
      <c r="AH118" s="98">
        <f t="shared" si="14"/>
        <v>0.97391304347826091</v>
      </c>
      <c r="AI118" s="98">
        <f t="shared" si="14"/>
        <v>0.9826086956521739</v>
      </c>
      <c r="AJ118" s="98">
        <f t="shared" si="14"/>
        <v>0.9826086956521739</v>
      </c>
      <c r="AK118" s="98">
        <f t="shared" si="14"/>
        <v>0.9826086956521739</v>
      </c>
      <c r="AL118" s="98">
        <f t="shared" si="14"/>
        <v>0.9826086956521739</v>
      </c>
      <c r="AM118" s="98">
        <f t="shared" si="14"/>
        <v>0.9826086956521739</v>
      </c>
      <c r="AN118" s="98">
        <f t="shared" si="14"/>
        <v>0.9826086956521739</v>
      </c>
      <c r="AO118" s="98">
        <f t="shared" si="14"/>
        <v>0.9826086956521739</v>
      </c>
      <c r="AP118" s="99">
        <f t="shared" si="14"/>
        <v>0.99130434782608701</v>
      </c>
    </row>
    <row r="119" spans="2:42" x14ac:dyDescent="0.25">
      <c r="B119" s="68">
        <f>B118+1</f>
        <v>2008</v>
      </c>
      <c r="C119" s="97">
        <f t="shared" ref="C119:AP125" si="15">(C63+C77)/($AS7)</f>
        <v>5.7142857142857141E-2</v>
      </c>
      <c r="D119" s="98">
        <f t="shared" si="15"/>
        <v>0.11428571428571428</v>
      </c>
      <c r="E119" s="98">
        <f t="shared" si="15"/>
        <v>0.17142857142857143</v>
      </c>
      <c r="F119" s="98">
        <f t="shared" si="15"/>
        <v>0.22857142857142856</v>
      </c>
      <c r="G119" s="98">
        <f t="shared" si="15"/>
        <v>0.22857142857142856</v>
      </c>
      <c r="H119" s="98">
        <f t="shared" si="15"/>
        <v>0.25714285714285712</v>
      </c>
      <c r="I119" s="98">
        <f t="shared" si="15"/>
        <v>0.31428571428571428</v>
      </c>
      <c r="J119" s="98">
        <f t="shared" si="15"/>
        <v>0.31428571428571428</v>
      </c>
      <c r="K119" s="98">
        <f t="shared" si="15"/>
        <v>0.31428571428571428</v>
      </c>
      <c r="L119" s="98">
        <f t="shared" si="15"/>
        <v>0.31428571428571428</v>
      </c>
      <c r="M119" s="98">
        <f t="shared" si="15"/>
        <v>0.31428571428571428</v>
      </c>
      <c r="N119" s="98">
        <f t="shared" si="15"/>
        <v>0.34285714285714286</v>
      </c>
      <c r="O119" s="98">
        <f t="shared" si="15"/>
        <v>0.34285714285714286</v>
      </c>
      <c r="P119" s="98">
        <f t="shared" si="15"/>
        <v>0.34285714285714286</v>
      </c>
      <c r="Q119" s="98">
        <f t="shared" si="15"/>
        <v>0.34285714285714286</v>
      </c>
      <c r="R119" s="98">
        <f t="shared" si="15"/>
        <v>0.4</v>
      </c>
      <c r="S119" s="98">
        <f t="shared" si="15"/>
        <v>0.4</v>
      </c>
      <c r="T119" s="98">
        <f t="shared" si="15"/>
        <v>0.4</v>
      </c>
      <c r="U119" s="98">
        <f t="shared" si="15"/>
        <v>0.4</v>
      </c>
      <c r="V119" s="98">
        <f t="shared" si="15"/>
        <v>0.4</v>
      </c>
      <c r="W119" s="98">
        <f t="shared" si="15"/>
        <v>0.4</v>
      </c>
      <c r="X119" s="98">
        <f t="shared" si="15"/>
        <v>0.48571428571428571</v>
      </c>
      <c r="Y119" s="98">
        <f t="shared" si="15"/>
        <v>0.54285714285714282</v>
      </c>
      <c r="Z119" s="98">
        <f t="shared" si="15"/>
        <v>0.62857142857142856</v>
      </c>
      <c r="AA119" s="98">
        <f t="shared" si="15"/>
        <v>0.62857142857142856</v>
      </c>
      <c r="AB119" s="98">
        <f t="shared" si="15"/>
        <v>0.65714285714285714</v>
      </c>
      <c r="AC119" s="98">
        <f t="shared" si="15"/>
        <v>0.7142857142857143</v>
      </c>
      <c r="AD119" s="98">
        <f t="shared" si="15"/>
        <v>0.8571428571428571</v>
      </c>
      <c r="AE119" s="98">
        <f t="shared" si="15"/>
        <v>0.88571428571428568</v>
      </c>
      <c r="AF119" s="98">
        <f t="shared" si="15"/>
        <v>0.88571428571428568</v>
      </c>
      <c r="AG119" s="98">
        <f t="shared" si="15"/>
        <v>0.88571428571428568</v>
      </c>
      <c r="AH119" s="98">
        <f t="shared" si="15"/>
        <v>0.88571428571428568</v>
      </c>
      <c r="AI119" s="98">
        <f t="shared" si="15"/>
        <v>0.88571428571428568</v>
      </c>
      <c r="AJ119" s="98">
        <f t="shared" si="15"/>
        <v>0.88571428571428568</v>
      </c>
      <c r="AK119" s="98">
        <f t="shared" si="15"/>
        <v>0.94285714285714284</v>
      </c>
      <c r="AL119" s="98">
        <f t="shared" si="15"/>
        <v>0.94285714285714284</v>
      </c>
      <c r="AM119" s="100">
        <f t="shared" si="15"/>
        <v>0</v>
      </c>
      <c r="AN119" s="100">
        <f t="shared" si="15"/>
        <v>0</v>
      </c>
      <c r="AO119" s="100">
        <f t="shared" si="15"/>
        <v>0</v>
      </c>
      <c r="AP119" s="101">
        <f t="shared" si="15"/>
        <v>0</v>
      </c>
    </row>
    <row r="120" spans="2:42" x14ac:dyDescent="0.25">
      <c r="B120" s="68">
        <f t="shared" ref="B120:B127" si="16">B119+1</f>
        <v>2009</v>
      </c>
      <c r="C120" s="97">
        <f t="shared" si="15"/>
        <v>2.4590163934426229E-2</v>
      </c>
      <c r="D120" s="98">
        <f t="shared" si="15"/>
        <v>2.4590163934426229E-2</v>
      </c>
      <c r="E120" s="98">
        <f t="shared" si="15"/>
        <v>3.2786885245901641E-2</v>
      </c>
      <c r="F120" s="98">
        <f t="shared" si="15"/>
        <v>5.737704918032787E-2</v>
      </c>
      <c r="G120" s="98">
        <f t="shared" si="15"/>
        <v>5.737704918032787E-2</v>
      </c>
      <c r="H120" s="98">
        <f t="shared" si="15"/>
        <v>7.3770491803278687E-2</v>
      </c>
      <c r="I120" s="98">
        <f t="shared" si="15"/>
        <v>9.0163934426229511E-2</v>
      </c>
      <c r="J120" s="98">
        <f t="shared" si="15"/>
        <v>9.8360655737704916E-2</v>
      </c>
      <c r="K120" s="98">
        <f t="shared" si="15"/>
        <v>9.8360655737704916E-2</v>
      </c>
      <c r="L120" s="98">
        <f t="shared" si="15"/>
        <v>0.10655737704918032</v>
      </c>
      <c r="M120" s="98">
        <f t="shared" si="15"/>
        <v>0.12295081967213115</v>
      </c>
      <c r="N120" s="98">
        <f t="shared" si="15"/>
        <v>0.13114754098360656</v>
      </c>
      <c r="O120" s="98">
        <f t="shared" si="15"/>
        <v>0.16393442622950818</v>
      </c>
      <c r="P120" s="98">
        <f t="shared" si="15"/>
        <v>0.18852459016393441</v>
      </c>
      <c r="Q120" s="98">
        <f t="shared" si="15"/>
        <v>0.21311475409836064</v>
      </c>
      <c r="R120" s="98">
        <f t="shared" si="15"/>
        <v>0.23770491803278687</v>
      </c>
      <c r="S120" s="98">
        <f t="shared" si="15"/>
        <v>0.24590163934426229</v>
      </c>
      <c r="T120" s="98">
        <f t="shared" si="15"/>
        <v>0.27049180327868855</v>
      </c>
      <c r="U120" s="98">
        <f t="shared" si="15"/>
        <v>0.27868852459016391</v>
      </c>
      <c r="V120" s="98">
        <f t="shared" si="15"/>
        <v>0.33606557377049179</v>
      </c>
      <c r="W120" s="98">
        <f t="shared" si="15"/>
        <v>0.37704918032786883</v>
      </c>
      <c r="X120" s="98">
        <f t="shared" si="15"/>
        <v>0.41803278688524592</v>
      </c>
      <c r="Y120" s="98">
        <f t="shared" si="15"/>
        <v>0.45901639344262296</v>
      </c>
      <c r="Z120" s="98">
        <f t="shared" si="15"/>
        <v>0.55737704918032782</v>
      </c>
      <c r="AA120" s="98">
        <f t="shared" si="15"/>
        <v>0.61475409836065575</v>
      </c>
      <c r="AB120" s="98">
        <f t="shared" si="15"/>
        <v>0.65573770491803274</v>
      </c>
      <c r="AC120" s="98">
        <f t="shared" si="15"/>
        <v>0.68032786885245899</v>
      </c>
      <c r="AD120" s="98">
        <f t="shared" si="15"/>
        <v>0.72131147540983609</v>
      </c>
      <c r="AE120" s="98">
        <f t="shared" si="15"/>
        <v>0.75409836065573765</v>
      </c>
      <c r="AF120" s="98">
        <f t="shared" si="15"/>
        <v>0.84426229508196726</v>
      </c>
      <c r="AG120" s="98">
        <f t="shared" si="15"/>
        <v>0.84426229508196726</v>
      </c>
      <c r="AH120" s="98">
        <f t="shared" si="15"/>
        <v>0.89344262295081966</v>
      </c>
      <c r="AI120" s="100">
        <f t="shared" si="15"/>
        <v>0</v>
      </c>
      <c r="AJ120" s="100">
        <f t="shared" si="15"/>
        <v>0</v>
      </c>
      <c r="AK120" s="100">
        <f t="shared" si="15"/>
        <v>0</v>
      </c>
      <c r="AL120" s="100">
        <f t="shared" si="15"/>
        <v>0</v>
      </c>
      <c r="AM120" s="100">
        <f t="shared" si="15"/>
        <v>0</v>
      </c>
      <c r="AN120" s="100">
        <f t="shared" si="15"/>
        <v>0</v>
      </c>
      <c r="AO120" s="100">
        <f t="shared" si="15"/>
        <v>0</v>
      </c>
      <c r="AP120" s="101">
        <f t="shared" si="15"/>
        <v>0</v>
      </c>
    </row>
    <row r="121" spans="2:42" x14ac:dyDescent="0.25">
      <c r="B121" s="68">
        <f t="shared" si="16"/>
        <v>2010</v>
      </c>
      <c r="C121" s="97">
        <f t="shared" si="15"/>
        <v>1.0948905109489052E-2</v>
      </c>
      <c r="D121" s="98">
        <f t="shared" si="15"/>
        <v>3.2846715328467155E-2</v>
      </c>
      <c r="E121" s="98">
        <f t="shared" si="15"/>
        <v>3.6496350364963501E-2</v>
      </c>
      <c r="F121" s="98">
        <f t="shared" si="15"/>
        <v>4.7445255474452552E-2</v>
      </c>
      <c r="G121" s="98">
        <f t="shared" si="15"/>
        <v>5.1094890510948905E-2</v>
      </c>
      <c r="H121" s="98">
        <f t="shared" si="15"/>
        <v>5.1094890510948905E-2</v>
      </c>
      <c r="I121" s="98">
        <f t="shared" si="15"/>
        <v>5.1094890510948905E-2</v>
      </c>
      <c r="J121" s="98">
        <f t="shared" si="15"/>
        <v>6.2043795620437957E-2</v>
      </c>
      <c r="K121" s="98">
        <f t="shared" si="15"/>
        <v>6.2043795620437957E-2</v>
      </c>
      <c r="L121" s="98">
        <f t="shared" si="15"/>
        <v>7.2992700729927001E-2</v>
      </c>
      <c r="M121" s="98">
        <f t="shared" si="15"/>
        <v>7.6642335766423361E-2</v>
      </c>
      <c r="N121" s="98">
        <f t="shared" si="15"/>
        <v>0.11678832116788321</v>
      </c>
      <c r="O121" s="98">
        <f t="shared" si="15"/>
        <v>0.12043795620437957</v>
      </c>
      <c r="P121" s="98">
        <f t="shared" si="15"/>
        <v>0.13138686131386862</v>
      </c>
      <c r="Q121" s="98">
        <f t="shared" si="15"/>
        <v>0.14233576642335766</v>
      </c>
      <c r="R121" s="98">
        <f t="shared" si="15"/>
        <v>0.18978102189781021</v>
      </c>
      <c r="S121" s="98">
        <f t="shared" si="15"/>
        <v>0.19343065693430658</v>
      </c>
      <c r="T121" s="98">
        <f t="shared" si="15"/>
        <v>0.19708029197080293</v>
      </c>
      <c r="U121" s="98">
        <f t="shared" si="15"/>
        <v>0.20802919708029197</v>
      </c>
      <c r="V121" s="98">
        <f t="shared" si="15"/>
        <v>0.22992700729927007</v>
      </c>
      <c r="W121" s="98">
        <f t="shared" si="15"/>
        <v>0.24817518248175183</v>
      </c>
      <c r="X121" s="98">
        <f t="shared" si="15"/>
        <v>0.27372262773722628</v>
      </c>
      <c r="Y121" s="98">
        <f t="shared" si="15"/>
        <v>0.28467153284671531</v>
      </c>
      <c r="Z121" s="98">
        <f t="shared" si="15"/>
        <v>0.29927007299270075</v>
      </c>
      <c r="AA121" s="98">
        <f t="shared" si="15"/>
        <v>0.31751824817518248</v>
      </c>
      <c r="AB121" s="98">
        <f t="shared" si="15"/>
        <v>0.32481751824817517</v>
      </c>
      <c r="AC121" s="98">
        <f t="shared" si="15"/>
        <v>0.354014598540146</v>
      </c>
      <c r="AD121" s="98">
        <f t="shared" si="15"/>
        <v>0.36131386861313869</v>
      </c>
      <c r="AE121" s="100">
        <f t="shared" si="15"/>
        <v>0</v>
      </c>
      <c r="AF121" s="100">
        <f t="shared" si="15"/>
        <v>0</v>
      </c>
      <c r="AG121" s="100">
        <f t="shared" si="15"/>
        <v>0</v>
      </c>
      <c r="AH121" s="100">
        <f t="shared" si="15"/>
        <v>0</v>
      </c>
      <c r="AI121" s="100">
        <f t="shared" si="15"/>
        <v>0</v>
      </c>
      <c r="AJ121" s="100">
        <f t="shared" si="15"/>
        <v>0</v>
      </c>
      <c r="AK121" s="100">
        <f t="shared" si="15"/>
        <v>0</v>
      </c>
      <c r="AL121" s="100">
        <f t="shared" si="15"/>
        <v>0</v>
      </c>
      <c r="AM121" s="100">
        <f t="shared" si="15"/>
        <v>0</v>
      </c>
      <c r="AN121" s="100">
        <f t="shared" si="15"/>
        <v>0</v>
      </c>
      <c r="AO121" s="100">
        <f t="shared" si="15"/>
        <v>0</v>
      </c>
      <c r="AP121" s="101">
        <f t="shared" si="15"/>
        <v>0</v>
      </c>
    </row>
    <row r="122" spans="2:42" x14ac:dyDescent="0.25">
      <c r="B122" s="68">
        <f t="shared" si="16"/>
        <v>2011</v>
      </c>
      <c r="C122" s="97">
        <f t="shared" si="15"/>
        <v>2.2471910112359553E-3</v>
      </c>
      <c r="D122" s="98">
        <f t="shared" si="15"/>
        <v>6.7415730337078653E-3</v>
      </c>
      <c r="E122" s="98">
        <f t="shared" si="15"/>
        <v>1.3483146067415731E-2</v>
      </c>
      <c r="F122" s="98">
        <f t="shared" si="15"/>
        <v>1.7977528089887642E-2</v>
      </c>
      <c r="G122" s="98">
        <f t="shared" si="15"/>
        <v>2.6966292134831461E-2</v>
      </c>
      <c r="H122" s="98">
        <f t="shared" si="15"/>
        <v>3.8202247191011236E-2</v>
      </c>
      <c r="I122" s="98">
        <f t="shared" si="15"/>
        <v>5.6179775280898875E-2</v>
      </c>
      <c r="J122" s="98">
        <f t="shared" si="15"/>
        <v>7.415730337078652E-2</v>
      </c>
      <c r="K122" s="98">
        <f t="shared" si="15"/>
        <v>7.6404494382022473E-2</v>
      </c>
      <c r="L122" s="98">
        <f t="shared" si="15"/>
        <v>9.662921348314607E-2</v>
      </c>
      <c r="M122" s="98">
        <f t="shared" si="15"/>
        <v>0.10786516853932585</v>
      </c>
      <c r="N122" s="98">
        <f t="shared" si="15"/>
        <v>0.13707865168539327</v>
      </c>
      <c r="O122" s="98">
        <f t="shared" si="15"/>
        <v>0.14831460674157304</v>
      </c>
      <c r="P122" s="98">
        <f t="shared" si="15"/>
        <v>0.15730337078651685</v>
      </c>
      <c r="Q122" s="98">
        <f t="shared" si="15"/>
        <v>0.1842696629213483</v>
      </c>
      <c r="R122" s="98">
        <f t="shared" si="15"/>
        <v>0.21797752808988763</v>
      </c>
      <c r="S122" s="98">
        <f t="shared" si="15"/>
        <v>0.23146067415730337</v>
      </c>
      <c r="T122" s="98">
        <f t="shared" si="15"/>
        <v>0.24943820224719102</v>
      </c>
      <c r="U122" s="98">
        <f t="shared" si="15"/>
        <v>0.26516853932584272</v>
      </c>
      <c r="V122" s="98">
        <f t="shared" si="15"/>
        <v>0.29438202247191009</v>
      </c>
      <c r="W122" s="98">
        <f t="shared" si="15"/>
        <v>0.30561797752808989</v>
      </c>
      <c r="X122" s="98">
        <f t="shared" si="15"/>
        <v>0.33932584269662919</v>
      </c>
      <c r="Y122" s="98">
        <f t="shared" si="15"/>
        <v>0.34831460674157305</v>
      </c>
      <c r="Z122" s="98">
        <f t="shared" si="15"/>
        <v>0.36179775280898874</v>
      </c>
      <c r="AA122" s="100">
        <f t="shared" si="15"/>
        <v>0</v>
      </c>
      <c r="AB122" s="100">
        <f t="shared" si="15"/>
        <v>0</v>
      </c>
      <c r="AC122" s="100">
        <f t="shared" si="15"/>
        <v>0</v>
      </c>
      <c r="AD122" s="100">
        <f t="shared" si="15"/>
        <v>0</v>
      </c>
      <c r="AE122" s="100">
        <f t="shared" si="15"/>
        <v>0</v>
      </c>
      <c r="AF122" s="100">
        <f t="shared" si="15"/>
        <v>0</v>
      </c>
      <c r="AG122" s="100">
        <f t="shared" si="15"/>
        <v>0</v>
      </c>
      <c r="AH122" s="100">
        <f t="shared" si="15"/>
        <v>0</v>
      </c>
      <c r="AI122" s="100">
        <f t="shared" si="15"/>
        <v>0</v>
      </c>
      <c r="AJ122" s="100">
        <f t="shared" si="15"/>
        <v>0</v>
      </c>
      <c r="AK122" s="100">
        <f t="shared" si="15"/>
        <v>0</v>
      </c>
      <c r="AL122" s="100">
        <f t="shared" si="15"/>
        <v>0</v>
      </c>
      <c r="AM122" s="100">
        <f t="shared" si="15"/>
        <v>0</v>
      </c>
      <c r="AN122" s="100">
        <f t="shared" si="15"/>
        <v>0</v>
      </c>
      <c r="AO122" s="100">
        <f t="shared" si="15"/>
        <v>0</v>
      </c>
      <c r="AP122" s="101">
        <f t="shared" si="15"/>
        <v>0</v>
      </c>
    </row>
    <row r="123" spans="2:42" x14ac:dyDescent="0.25">
      <c r="B123" s="68">
        <f t="shared" si="16"/>
        <v>2012</v>
      </c>
      <c r="C123" s="97">
        <f t="shared" si="15"/>
        <v>5.1072522982635342E-3</v>
      </c>
      <c r="D123" s="98">
        <f t="shared" si="15"/>
        <v>8.171603677221655E-3</v>
      </c>
      <c r="E123" s="98">
        <f t="shared" si="15"/>
        <v>1.3278855975485188E-2</v>
      </c>
      <c r="F123" s="98">
        <f t="shared" si="15"/>
        <v>3.472931562819203E-2</v>
      </c>
      <c r="G123" s="98">
        <f t="shared" si="15"/>
        <v>5.2093973442288048E-2</v>
      </c>
      <c r="H123" s="98">
        <f t="shared" si="15"/>
        <v>6.0265577119509701E-2</v>
      </c>
      <c r="I123" s="98">
        <f t="shared" si="15"/>
        <v>8.3758937691521956E-2</v>
      </c>
      <c r="J123" s="98">
        <f t="shared" si="15"/>
        <v>0.1205311542390194</v>
      </c>
      <c r="K123" s="98">
        <f t="shared" si="15"/>
        <v>0.13278855975485188</v>
      </c>
      <c r="L123" s="98">
        <f t="shared" si="15"/>
        <v>0.15015321756894789</v>
      </c>
      <c r="M123" s="98">
        <f t="shared" si="15"/>
        <v>0.16751787538304391</v>
      </c>
      <c r="N123" s="98">
        <f t="shared" si="15"/>
        <v>0.20531154239019409</v>
      </c>
      <c r="O123" s="98">
        <f t="shared" si="15"/>
        <v>0.22778345250255363</v>
      </c>
      <c r="P123" s="98">
        <f t="shared" si="15"/>
        <v>0.24208375893769152</v>
      </c>
      <c r="Q123" s="98">
        <f t="shared" si="15"/>
        <v>0.254341164453524</v>
      </c>
      <c r="R123" s="98">
        <f t="shared" si="15"/>
        <v>0.28294177732379977</v>
      </c>
      <c r="S123" s="98">
        <f t="shared" si="15"/>
        <v>0.31052093973442291</v>
      </c>
      <c r="T123" s="98">
        <f t="shared" si="15"/>
        <v>0.32175689479060265</v>
      </c>
      <c r="U123" s="98">
        <f t="shared" si="15"/>
        <v>0.33401430030643514</v>
      </c>
      <c r="V123" s="98">
        <f t="shared" si="15"/>
        <v>0.34014300306435136</v>
      </c>
      <c r="W123" s="100">
        <f t="shared" si="15"/>
        <v>0</v>
      </c>
      <c r="X123" s="100">
        <f t="shared" si="15"/>
        <v>0</v>
      </c>
      <c r="Y123" s="100">
        <f t="shared" si="15"/>
        <v>0</v>
      </c>
      <c r="Z123" s="100">
        <f t="shared" si="15"/>
        <v>0</v>
      </c>
      <c r="AA123" s="100">
        <f t="shared" si="15"/>
        <v>0</v>
      </c>
      <c r="AB123" s="100">
        <f t="shared" si="15"/>
        <v>0</v>
      </c>
      <c r="AC123" s="100">
        <f t="shared" si="15"/>
        <v>0</v>
      </c>
      <c r="AD123" s="100">
        <f t="shared" si="15"/>
        <v>0</v>
      </c>
      <c r="AE123" s="100">
        <f t="shared" si="15"/>
        <v>0</v>
      </c>
      <c r="AF123" s="100">
        <f t="shared" si="15"/>
        <v>0</v>
      </c>
      <c r="AG123" s="100">
        <f t="shared" si="15"/>
        <v>0</v>
      </c>
      <c r="AH123" s="100">
        <f t="shared" si="15"/>
        <v>0</v>
      </c>
      <c r="AI123" s="100">
        <f t="shared" si="15"/>
        <v>0</v>
      </c>
      <c r="AJ123" s="100">
        <f t="shared" si="15"/>
        <v>0</v>
      </c>
      <c r="AK123" s="100">
        <f t="shared" si="15"/>
        <v>0</v>
      </c>
      <c r="AL123" s="100">
        <f t="shared" si="15"/>
        <v>0</v>
      </c>
      <c r="AM123" s="100">
        <f t="shared" si="15"/>
        <v>0</v>
      </c>
      <c r="AN123" s="100">
        <f t="shared" si="15"/>
        <v>0</v>
      </c>
      <c r="AO123" s="100">
        <f t="shared" si="15"/>
        <v>0</v>
      </c>
      <c r="AP123" s="101">
        <f t="shared" si="15"/>
        <v>0</v>
      </c>
    </row>
    <row r="124" spans="2:42" x14ac:dyDescent="0.25">
      <c r="B124" s="68">
        <f t="shared" si="16"/>
        <v>2013</v>
      </c>
      <c r="C124" s="97">
        <f t="shared" si="15"/>
        <v>1.3921113689095127E-2</v>
      </c>
      <c r="D124" s="98">
        <f t="shared" si="15"/>
        <v>2.7842227378190254E-2</v>
      </c>
      <c r="E124" s="98">
        <f t="shared" si="15"/>
        <v>3.5962877030162411E-2</v>
      </c>
      <c r="F124" s="98">
        <f t="shared" si="15"/>
        <v>5.5684454756380508E-2</v>
      </c>
      <c r="G124" s="98">
        <f t="shared" si="15"/>
        <v>7.0765661252900236E-2</v>
      </c>
      <c r="H124" s="98">
        <f t="shared" si="15"/>
        <v>8.9327146171693739E-2</v>
      </c>
      <c r="I124" s="98">
        <f t="shared" si="15"/>
        <v>0.10672853828306264</v>
      </c>
      <c r="J124" s="98">
        <f t="shared" si="15"/>
        <v>0.13457076566125289</v>
      </c>
      <c r="K124" s="98">
        <f t="shared" si="15"/>
        <v>0.15777262180974477</v>
      </c>
      <c r="L124" s="98">
        <f t="shared" si="15"/>
        <v>0.1740139211136891</v>
      </c>
      <c r="M124" s="98">
        <f t="shared" si="15"/>
        <v>0.19953596287703015</v>
      </c>
      <c r="N124" s="98">
        <f t="shared" si="15"/>
        <v>0.24477958236658934</v>
      </c>
      <c r="O124" s="98">
        <f t="shared" si="15"/>
        <v>0.27494199535962877</v>
      </c>
      <c r="P124" s="98">
        <f t="shared" si="15"/>
        <v>0.29118329466357307</v>
      </c>
      <c r="Q124" s="98">
        <f t="shared" si="15"/>
        <v>0.29118329466357307</v>
      </c>
      <c r="R124" s="98">
        <f t="shared" si="15"/>
        <v>0.3109048723897912</v>
      </c>
      <c r="S124" s="100">
        <f t="shared" si="15"/>
        <v>0</v>
      </c>
      <c r="T124" s="100">
        <f t="shared" si="15"/>
        <v>0</v>
      </c>
      <c r="U124" s="100">
        <f t="shared" si="15"/>
        <v>0</v>
      </c>
      <c r="V124" s="100">
        <f t="shared" si="15"/>
        <v>0</v>
      </c>
      <c r="W124" s="100">
        <f t="shared" si="15"/>
        <v>0</v>
      </c>
      <c r="X124" s="100">
        <f t="shared" si="15"/>
        <v>0</v>
      </c>
      <c r="Y124" s="100">
        <f t="shared" si="15"/>
        <v>0</v>
      </c>
      <c r="Z124" s="100">
        <f t="shared" si="15"/>
        <v>0</v>
      </c>
      <c r="AA124" s="100">
        <f t="shared" si="15"/>
        <v>0</v>
      </c>
      <c r="AB124" s="100">
        <f t="shared" si="15"/>
        <v>0</v>
      </c>
      <c r="AC124" s="100">
        <f t="shared" si="15"/>
        <v>0</v>
      </c>
      <c r="AD124" s="100">
        <f t="shared" si="15"/>
        <v>0</v>
      </c>
      <c r="AE124" s="100">
        <f t="shared" si="15"/>
        <v>0</v>
      </c>
      <c r="AF124" s="100">
        <f t="shared" si="15"/>
        <v>0</v>
      </c>
      <c r="AG124" s="100">
        <f t="shared" si="15"/>
        <v>0</v>
      </c>
      <c r="AH124" s="100">
        <f t="shared" si="15"/>
        <v>0</v>
      </c>
      <c r="AI124" s="100">
        <f t="shared" si="15"/>
        <v>0</v>
      </c>
      <c r="AJ124" s="100">
        <f t="shared" si="15"/>
        <v>0</v>
      </c>
      <c r="AK124" s="100">
        <f t="shared" si="15"/>
        <v>0</v>
      </c>
      <c r="AL124" s="100">
        <f t="shared" si="15"/>
        <v>0</v>
      </c>
      <c r="AM124" s="100">
        <f t="shared" si="15"/>
        <v>0</v>
      </c>
      <c r="AN124" s="100">
        <f t="shared" si="15"/>
        <v>0</v>
      </c>
      <c r="AO124" s="100">
        <f t="shared" si="15"/>
        <v>0</v>
      </c>
      <c r="AP124" s="101">
        <f t="shared" si="15"/>
        <v>0</v>
      </c>
    </row>
    <row r="125" spans="2:42" x14ac:dyDescent="0.25">
      <c r="B125" s="68">
        <f t="shared" si="16"/>
        <v>2014</v>
      </c>
      <c r="C125" s="97">
        <f t="shared" si="15"/>
        <v>6.8104426787741201E-3</v>
      </c>
      <c r="D125" s="98">
        <f t="shared" si="15"/>
        <v>1.4755959137343927E-2</v>
      </c>
      <c r="E125" s="98">
        <f t="shared" si="15"/>
        <v>2.6106696935300794E-2</v>
      </c>
      <c r="F125" s="98">
        <f t="shared" si="15"/>
        <v>3.7457434733257661E-2</v>
      </c>
      <c r="G125" s="98">
        <f t="shared" si="15"/>
        <v>5.1078320090805901E-2</v>
      </c>
      <c r="H125" s="98">
        <f t="shared" si="15"/>
        <v>7.1509648127128261E-2</v>
      </c>
      <c r="I125" s="98">
        <f t="shared" si="15"/>
        <v>8.8535754824063562E-2</v>
      </c>
      <c r="J125" s="98">
        <f t="shared" si="15"/>
        <v>0.12599318955732122</v>
      </c>
      <c r="K125" s="98">
        <f t="shared" si="15"/>
        <v>0.14074914869466515</v>
      </c>
      <c r="L125" s="98">
        <f t="shared" si="15"/>
        <v>0.14869466515323496</v>
      </c>
      <c r="M125" s="98">
        <f t="shared" si="15"/>
        <v>0.1623155505107832</v>
      </c>
      <c r="N125" s="98">
        <f t="shared" si="15"/>
        <v>0.19182746878547105</v>
      </c>
      <c r="O125" s="100">
        <f t="shared" si="15"/>
        <v>0</v>
      </c>
      <c r="P125" s="100">
        <f t="shared" si="15"/>
        <v>0</v>
      </c>
      <c r="Q125" s="100">
        <f t="shared" si="15"/>
        <v>0</v>
      </c>
      <c r="R125" s="100">
        <f t="shared" ref="R125:AP125" si="17">(R69+R83)/($AS13)</f>
        <v>0</v>
      </c>
      <c r="S125" s="100">
        <f t="shared" si="17"/>
        <v>0</v>
      </c>
      <c r="T125" s="100">
        <f t="shared" si="17"/>
        <v>0</v>
      </c>
      <c r="U125" s="100">
        <f t="shared" si="17"/>
        <v>0</v>
      </c>
      <c r="V125" s="100">
        <f t="shared" si="17"/>
        <v>0</v>
      </c>
      <c r="W125" s="100">
        <f t="shared" si="17"/>
        <v>0</v>
      </c>
      <c r="X125" s="100">
        <f t="shared" si="17"/>
        <v>0</v>
      </c>
      <c r="Y125" s="100">
        <f t="shared" si="17"/>
        <v>0</v>
      </c>
      <c r="Z125" s="100">
        <f t="shared" si="17"/>
        <v>0</v>
      </c>
      <c r="AA125" s="100">
        <f t="shared" si="17"/>
        <v>0</v>
      </c>
      <c r="AB125" s="100">
        <f t="shared" si="17"/>
        <v>0</v>
      </c>
      <c r="AC125" s="100">
        <f t="shared" si="17"/>
        <v>0</v>
      </c>
      <c r="AD125" s="100">
        <f t="shared" si="17"/>
        <v>0</v>
      </c>
      <c r="AE125" s="100">
        <f t="shared" si="17"/>
        <v>0</v>
      </c>
      <c r="AF125" s="100">
        <f t="shared" si="17"/>
        <v>0</v>
      </c>
      <c r="AG125" s="100">
        <f t="shared" si="17"/>
        <v>0</v>
      </c>
      <c r="AH125" s="100">
        <f t="shared" si="17"/>
        <v>0</v>
      </c>
      <c r="AI125" s="100">
        <f t="shared" si="17"/>
        <v>0</v>
      </c>
      <c r="AJ125" s="100">
        <f t="shared" si="17"/>
        <v>0</v>
      </c>
      <c r="AK125" s="100">
        <f t="shared" si="17"/>
        <v>0</v>
      </c>
      <c r="AL125" s="100">
        <f t="shared" si="17"/>
        <v>0</v>
      </c>
      <c r="AM125" s="100">
        <f t="shared" si="17"/>
        <v>0</v>
      </c>
      <c r="AN125" s="100">
        <f t="shared" si="17"/>
        <v>0</v>
      </c>
      <c r="AO125" s="100">
        <f t="shared" si="17"/>
        <v>0</v>
      </c>
      <c r="AP125" s="101">
        <f t="shared" si="17"/>
        <v>0</v>
      </c>
    </row>
    <row r="126" spans="2:42" x14ac:dyDescent="0.25">
      <c r="B126" s="68">
        <f t="shared" si="16"/>
        <v>2015</v>
      </c>
      <c r="C126" s="97">
        <f t="shared" ref="C126:AP127" si="18">(C70+C84)/($AS14)</f>
        <v>6.1538461538461538E-3</v>
      </c>
      <c r="D126" s="98">
        <f t="shared" si="18"/>
        <v>1.2307692307692308E-2</v>
      </c>
      <c r="E126" s="98">
        <f t="shared" si="18"/>
        <v>2.1538461538461538E-2</v>
      </c>
      <c r="F126" s="98">
        <f t="shared" si="18"/>
        <v>4.7179487179487181E-2</v>
      </c>
      <c r="G126" s="98">
        <f t="shared" si="18"/>
        <v>5.9487179487179485E-2</v>
      </c>
      <c r="H126" s="98">
        <f t="shared" si="18"/>
        <v>7.6923076923076927E-2</v>
      </c>
      <c r="I126" s="98">
        <f t="shared" si="18"/>
        <v>8.7179487179487175E-2</v>
      </c>
      <c r="J126" s="98">
        <f t="shared" si="18"/>
        <v>0.10666666666666667</v>
      </c>
      <c r="K126" s="100">
        <f t="shared" si="18"/>
        <v>0</v>
      </c>
      <c r="L126" s="100">
        <f t="shared" si="18"/>
        <v>0</v>
      </c>
      <c r="M126" s="100">
        <f t="shared" si="18"/>
        <v>0</v>
      </c>
      <c r="N126" s="100">
        <f t="shared" si="18"/>
        <v>0</v>
      </c>
      <c r="O126" s="100">
        <f t="shared" si="18"/>
        <v>0</v>
      </c>
      <c r="P126" s="100">
        <f t="shared" si="18"/>
        <v>0</v>
      </c>
      <c r="Q126" s="100">
        <f t="shared" si="18"/>
        <v>0</v>
      </c>
      <c r="R126" s="100">
        <f t="shared" si="18"/>
        <v>0</v>
      </c>
      <c r="S126" s="100">
        <f t="shared" si="18"/>
        <v>0</v>
      </c>
      <c r="T126" s="100">
        <f t="shared" si="18"/>
        <v>0</v>
      </c>
      <c r="U126" s="100">
        <f t="shared" si="18"/>
        <v>0</v>
      </c>
      <c r="V126" s="100">
        <f t="shared" si="18"/>
        <v>0</v>
      </c>
      <c r="W126" s="100">
        <f t="shared" si="18"/>
        <v>0</v>
      </c>
      <c r="X126" s="100">
        <f t="shared" si="18"/>
        <v>0</v>
      </c>
      <c r="Y126" s="100">
        <f t="shared" si="18"/>
        <v>0</v>
      </c>
      <c r="Z126" s="100">
        <f t="shared" si="18"/>
        <v>0</v>
      </c>
      <c r="AA126" s="100">
        <f t="shared" si="18"/>
        <v>0</v>
      </c>
      <c r="AB126" s="100">
        <f t="shared" si="18"/>
        <v>0</v>
      </c>
      <c r="AC126" s="100">
        <f t="shared" si="18"/>
        <v>0</v>
      </c>
      <c r="AD126" s="100">
        <f t="shared" si="18"/>
        <v>0</v>
      </c>
      <c r="AE126" s="100">
        <f t="shared" si="18"/>
        <v>0</v>
      </c>
      <c r="AF126" s="100">
        <f t="shared" si="18"/>
        <v>0</v>
      </c>
      <c r="AG126" s="100">
        <f t="shared" si="18"/>
        <v>0</v>
      </c>
      <c r="AH126" s="100">
        <f t="shared" si="18"/>
        <v>0</v>
      </c>
      <c r="AI126" s="100">
        <f t="shared" si="18"/>
        <v>0</v>
      </c>
      <c r="AJ126" s="100">
        <f t="shared" si="18"/>
        <v>0</v>
      </c>
      <c r="AK126" s="100">
        <f t="shared" si="18"/>
        <v>0</v>
      </c>
      <c r="AL126" s="100">
        <f t="shared" si="18"/>
        <v>0</v>
      </c>
      <c r="AM126" s="100">
        <f t="shared" si="18"/>
        <v>0</v>
      </c>
      <c r="AN126" s="100">
        <f t="shared" si="18"/>
        <v>0</v>
      </c>
      <c r="AO126" s="100">
        <f t="shared" si="18"/>
        <v>0</v>
      </c>
      <c r="AP126" s="101">
        <f t="shared" si="18"/>
        <v>0</v>
      </c>
    </row>
    <row r="127" spans="2:42" x14ac:dyDescent="0.25">
      <c r="B127" s="69">
        <f t="shared" si="16"/>
        <v>2016</v>
      </c>
      <c r="C127" s="102">
        <f t="shared" si="18"/>
        <v>1.1834319526627219E-3</v>
      </c>
      <c r="D127" s="103">
        <f t="shared" si="18"/>
        <v>1.1834319526627219E-2</v>
      </c>
      <c r="E127" s="103">
        <f t="shared" si="18"/>
        <v>2.4852071005917159E-2</v>
      </c>
      <c r="F127" s="103">
        <f t="shared" si="18"/>
        <v>3.6686390532544376E-2</v>
      </c>
      <c r="G127" s="104">
        <f t="shared" si="18"/>
        <v>0</v>
      </c>
      <c r="H127" s="104">
        <f t="shared" si="18"/>
        <v>0</v>
      </c>
      <c r="I127" s="104">
        <f t="shared" si="18"/>
        <v>0</v>
      </c>
      <c r="J127" s="104">
        <f t="shared" si="18"/>
        <v>0</v>
      </c>
      <c r="K127" s="104">
        <f t="shared" si="18"/>
        <v>0</v>
      </c>
      <c r="L127" s="104">
        <f t="shared" si="18"/>
        <v>0</v>
      </c>
      <c r="M127" s="104">
        <f t="shared" si="18"/>
        <v>0</v>
      </c>
      <c r="N127" s="104">
        <f t="shared" si="18"/>
        <v>0</v>
      </c>
      <c r="O127" s="104">
        <f t="shared" si="18"/>
        <v>0</v>
      </c>
      <c r="P127" s="104">
        <f t="shared" si="18"/>
        <v>0</v>
      </c>
      <c r="Q127" s="104">
        <f t="shared" si="18"/>
        <v>0</v>
      </c>
      <c r="R127" s="104">
        <f t="shared" si="18"/>
        <v>0</v>
      </c>
      <c r="S127" s="104">
        <f t="shared" si="18"/>
        <v>0</v>
      </c>
      <c r="T127" s="104">
        <f t="shared" si="18"/>
        <v>0</v>
      </c>
      <c r="U127" s="104">
        <f t="shared" si="18"/>
        <v>0</v>
      </c>
      <c r="V127" s="104">
        <f t="shared" si="18"/>
        <v>0</v>
      </c>
      <c r="W127" s="104">
        <f t="shared" si="18"/>
        <v>0</v>
      </c>
      <c r="X127" s="104">
        <f t="shared" si="18"/>
        <v>0</v>
      </c>
      <c r="Y127" s="104">
        <f t="shared" si="18"/>
        <v>0</v>
      </c>
      <c r="Z127" s="104">
        <f t="shared" si="18"/>
        <v>0</v>
      </c>
      <c r="AA127" s="104">
        <f t="shared" si="18"/>
        <v>0</v>
      </c>
      <c r="AB127" s="104">
        <f t="shared" si="18"/>
        <v>0</v>
      </c>
      <c r="AC127" s="104">
        <f t="shared" si="18"/>
        <v>0</v>
      </c>
      <c r="AD127" s="104">
        <f t="shared" si="18"/>
        <v>0</v>
      </c>
      <c r="AE127" s="104">
        <f t="shared" si="18"/>
        <v>0</v>
      </c>
      <c r="AF127" s="104">
        <f t="shared" si="18"/>
        <v>0</v>
      </c>
      <c r="AG127" s="104">
        <f t="shared" si="18"/>
        <v>0</v>
      </c>
      <c r="AH127" s="104">
        <f t="shared" si="18"/>
        <v>0</v>
      </c>
      <c r="AI127" s="104">
        <f t="shared" si="18"/>
        <v>0</v>
      </c>
      <c r="AJ127" s="104">
        <f t="shared" si="18"/>
        <v>0</v>
      </c>
      <c r="AK127" s="104">
        <f t="shared" si="18"/>
        <v>0</v>
      </c>
      <c r="AL127" s="104">
        <f t="shared" si="18"/>
        <v>0</v>
      </c>
      <c r="AM127" s="104">
        <f t="shared" si="18"/>
        <v>0</v>
      </c>
      <c r="AN127" s="104">
        <f t="shared" si="18"/>
        <v>0</v>
      </c>
      <c r="AO127" s="104">
        <f t="shared" si="18"/>
        <v>0</v>
      </c>
      <c r="AP127" s="105">
        <f t="shared" si="18"/>
        <v>0</v>
      </c>
    </row>
    <row r="128" spans="2:42" x14ac:dyDescent="0.25"/>
  </sheetData>
  <sheetProtection sheet="1" objects="1" scenarios="1"/>
  <mergeCells count="8">
    <mergeCell ref="C116:AP116"/>
    <mergeCell ref="C88:AP88"/>
    <mergeCell ref="C102:AP102"/>
    <mergeCell ref="C4:AP4"/>
    <mergeCell ref="C25:AP25"/>
    <mergeCell ref="C46:AP46"/>
    <mergeCell ref="C60:AP60"/>
    <mergeCell ref="C74:AP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autoPageBreaks="0"/>
  </sheetPr>
  <dimension ref="A1:BA103"/>
  <sheetViews>
    <sheetView showGridLines="0" showRowColHeaders="0" zoomScale="60" zoomScaleNormal="60" workbookViewId="0"/>
  </sheetViews>
  <sheetFormatPr defaultColWidth="0" defaultRowHeight="12.75" zeroHeight="1" x14ac:dyDescent="0.2"/>
  <cols>
    <col min="1" max="1" width="2" style="49" customWidth="1"/>
    <col min="2" max="2" width="14.140625" style="49" customWidth="1"/>
    <col min="3" max="7" width="17.140625" style="49" customWidth="1"/>
    <col min="8" max="9" width="2" style="49" customWidth="1"/>
    <col min="10" max="10" width="11.7109375" style="49" customWidth="1"/>
    <col min="11" max="15" width="17.140625" style="49" customWidth="1"/>
    <col min="16" max="17" width="2" style="49" customWidth="1"/>
    <col min="18" max="18" width="12.5703125" style="49" customWidth="1"/>
    <col min="19" max="23" width="17.140625" style="49" customWidth="1"/>
    <col min="24" max="25" width="2" style="49" customWidth="1"/>
    <col min="26" max="26" width="12.5703125" style="49" customWidth="1"/>
    <col min="27" max="31" width="17.140625" style="49" customWidth="1"/>
    <col min="32" max="33" width="2" style="49" customWidth="1"/>
    <col min="34" max="34" width="11.85546875" style="49" customWidth="1"/>
    <col min="35" max="39" width="17.140625" style="49" customWidth="1"/>
    <col min="40" max="40" width="9.140625" style="49" customWidth="1"/>
    <col min="41" max="53" width="0" style="49" hidden="1" customWidth="1"/>
    <col min="54" max="16384" width="9.140625" style="49" hidden="1"/>
  </cols>
  <sheetData>
    <row r="1" spans="2:15" ht="13.5" thickBot="1" x14ac:dyDescent="0.25"/>
    <row r="2" spans="2:15" ht="13.5" thickBot="1" x14ac:dyDescent="0.25">
      <c r="B2" s="133" t="s">
        <v>32</v>
      </c>
      <c r="C2" s="133"/>
      <c r="D2" s="191">
        <v>0.8</v>
      </c>
    </row>
    <row r="3" spans="2:15" x14ac:dyDescent="0.2">
      <c r="B3" s="220" t="s">
        <v>40</v>
      </c>
      <c r="C3" s="221"/>
      <c r="D3" s="223"/>
      <c r="E3" s="221"/>
      <c r="F3" s="221"/>
      <c r="G3" s="222"/>
      <c r="J3" s="220" t="s">
        <v>11</v>
      </c>
      <c r="K3" s="221"/>
      <c r="L3" s="221"/>
      <c r="M3" s="221"/>
      <c r="N3" s="221"/>
      <c r="O3" s="222"/>
    </row>
    <row r="4" spans="2:15" ht="38.25" x14ac:dyDescent="0.2">
      <c r="B4" s="111" t="s">
        <v>0</v>
      </c>
      <c r="C4" s="181" t="s">
        <v>31</v>
      </c>
      <c r="D4" s="181" t="s">
        <v>2</v>
      </c>
      <c r="E4" s="181" t="s">
        <v>3</v>
      </c>
      <c r="F4" s="181" t="s">
        <v>7</v>
      </c>
      <c r="G4" s="192" t="s">
        <v>4</v>
      </c>
      <c r="J4" s="111" t="s">
        <v>0</v>
      </c>
      <c r="K4" s="181" t="s">
        <v>31</v>
      </c>
      <c r="L4" s="181" t="s">
        <v>2</v>
      </c>
      <c r="M4" s="181" t="s">
        <v>3</v>
      </c>
      <c r="N4" s="181" t="s">
        <v>7</v>
      </c>
      <c r="O4" s="192" t="s">
        <v>4</v>
      </c>
    </row>
    <row r="5" spans="2:15" x14ac:dyDescent="0.2">
      <c r="B5" s="193">
        <v>1997</v>
      </c>
      <c r="C5" s="18">
        <f>'1) Claims Notified'!X6/$D$2</f>
        <v>53.765690376569033</v>
      </c>
      <c r="D5" s="17">
        <f>'1) Claims Notified'!Y6/$D$2</f>
        <v>1812.3518131101812</v>
      </c>
      <c r="E5" s="17">
        <f>'1) Claims Notified'!Z6/$D$2</f>
        <v>147.85564853556485</v>
      </c>
      <c r="F5" s="17">
        <f>'1) Claims Notified'!AA6/$D$2</f>
        <v>13.441422594142258</v>
      </c>
      <c r="G5" s="19">
        <f>'1) Claims Notified'!AB6/$D$2</f>
        <v>1185.0854253835423</v>
      </c>
      <c r="J5" s="193">
        <f>$B$5</f>
        <v>1997</v>
      </c>
      <c r="K5" s="194" t="e">
        <f>'9) Average Age (NY)'!D6</f>
        <v>#N/A</v>
      </c>
      <c r="L5" s="195">
        <f>'9) Average Age (NY)'!E6</f>
        <v>63.523939048677228</v>
      </c>
      <c r="M5" s="195">
        <f>'9) Average Age (NY)'!F6</f>
        <v>68.312390210334897</v>
      </c>
      <c r="N5" s="195">
        <f>'9) Average Age (NY)'!G6</f>
        <v>65.318275154004112</v>
      </c>
      <c r="O5" s="196">
        <f>'9) Average Age (NY)'!I6</f>
        <v>65.274934164846627</v>
      </c>
    </row>
    <row r="6" spans="2:15" x14ac:dyDescent="0.2">
      <c r="B6" s="193">
        <f t="shared" ref="B6:B22" si="0">B5+1</f>
        <v>1998</v>
      </c>
      <c r="C6" s="18">
        <f>'1) Claims Notified'!X7/$D$2</f>
        <v>108.14657928388748</v>
      </c>
      <c r="D6" s="17">
        <f>'1) Claims Notified'!Y7/$D$2</f>
        <v>1879.909686700767</v>
      </c>
      <c r="E6" s="17">
        <f>'1) Claims Notified'!Z7/$D$2</f>
        <v>124.25351662404091</v>
      </c>
      <c r="F6" s="17">
        <f>'1) Claims Notified'!AA7/$D$2</f>
        <v>55.223785166240411</v>
      </c>
      <c r="G6" s="19">
        <f>'1) Claims Notified'!AB7/$D$2</f>
        <v>1431.216432225064</v>
      </c>
      <c r="J6" s="193">
        <f t="shared" ref="J6:J22" si="1">J5+1</f>
        <v>1998</v>
      </c>
      <c r="K6" s="194" t="e">
        <f>'9) Average Age (NY)'!D7</f>
        <v>#N/A</v>
      </c>
      <c r="L6" s="195">
        <f>'9) Average Age (NY)'!E7</f>
        <v>65.450364025761047</v>
      </c>
      <c r="M6" s="195">
        <f>'9) Average Age (NY)'!F7</f>
        <v>69.560845043013785</v>
      </c>
      <c r="N6" s="195">
        <f>'9) Average Age (NY)'!G7</f>
        <v>58.185116047539047</v>
      </c>
      <c r="O6" s="196">
        <f>'9) Average Age (NY)'!I7</f>
        <v>67.857496884984968</v>
      </c>
    </row>
    <row r="7" spans="2:15" x14ac:dyDescent="0.2">
      <c r="B7" s="193">
        <f t="shared" si="0"/>
        <v>1999</v>
      </c>
      <c r="C7" s="18">
        <f>'1) Claims Notified'!X8/$D$2</f>
        <v>93.154616511968726</v>
      </c>
      <c r="D7" s="17">
        <f>'1) Claims Notified'!Y8/$D$2</f>
        <v>2264.6922325354176</v>
      </c>
      <c r="E7" s="17">
        <f>'1) Claims Notified'!Z8/$D$2</f>
        <v>117.99584758182706</v>
      </c>
      <c r="F7" s="17">
        <f>'1) Claims Notified'!AA8/$D$2</f>
        <v>68.313385442110402</v>
      </c>
      <c r="G7" s="19">
        <f>'1) Claims Notified'!AB8/$D$2</f>
        <v>1693.3439179286761</v>
      </c>
      <c r="J7" s="193">
        <f t="shared" si="1"/>
        <v>1999</v>
      </c>
      <c r="K7" s="194" t="e">
        <f>'9) Average Age (NY)'!D8</f>
        <v>#N/A</v>
      </c>
      <c r="L7" s="195">
        <f>'9) Average Age (NY)'!E8</f>
        <v>66.237608159673968</v>
      </c>
      <c r="M7" s="195">
        <f>'9) Average Age (NY)'!F8</f>
        <v>70.951666859559836</v>
      </c>
      <c r="N7" s="195">
        <f>'9) Average Age (NY)'!G8</f>
        <v>63.518979580196216</v>
      </c>
      <c r="O7" s="196">
        <f>'9) Average Age (NY)'!I8</f>
        <v>66.024980225742169</v>
      </c>
    </row>
    <row r="8" spans="2:15" x14ac:dyDescent="0.2">
      <c r="B8" s="193">
        <f t="shared" si="0"/>
        <v>2000</v>
      </c>
      <c r="C8" s="18">
        <f>'1) Claims Notified'!X9/$D$2</f>
        <v>146.54731457800511</v>
      </c>
      <c r="D8" s="17">
        <f>'1) Claims Notified'!Y9/$D$2</f>
        <v>2495.3751065643646</v>
      </c>
      <c r="E8" s="17">
        <f>'1) Claims Notified'!Z9/$D$2</f>
        <v>124.15814151747655</v>
      </c>
      <c r="F8" s="17">
        <f>'1) Claims Notified'!AA9/$D$2</f>
        <v>144.51193520886613</v>
      </c>
      <c r="G8" s="19">
        <f>'1) Claims Notified'!AB9/$D$2</f>
        <v>1864.4075021312872</v>
      </c>
      <c r="J8" s="193">
        <f t="shared" si="1"/>
        <v>2000</v>
      </c>
      <c r="K8" s="194" t="e">
        <f>'9) Average Age (NY)'!D9</f>
        <v>#N/A</v>
      </c>
      <c r="L8" s="195">
        <f>'9) Average Age (NY)'!E9</f>
        <v>65.561047581912021</v>
      </c>
      <c r="M8" s="195">
        <f>'9) Average Age (NY)'!F9</f>
        <v>68.674200634629003</v>
      </c>
      <c r="N8" s="195">
        <f>'9) Average Age (NY)'!G9</f>
        <v>63.059565085708293</v>
      </c>
      <c r="O8" s="196">
        <f>'9) Average Age (NY)'!I9</f>
        <v>66.973912822641637</v>
      </c>
    </row>
    <row r="9" spans="2:15" x14ac:dyDescent="0.2">
      <c r="B9" s="193">
        <f t="shared" si="0"/>
        <v>2001</v>
      </c>
      <c r="C9" s="18">
        <f>'1) Claims Notified'!X10/$D$2</f>
        <v>184.75961538461539</v>
      </c>
      <c r="D9" s="17">
        <f>'1) Claims Notified'!Y10/$D$2</f>
        <v>2420.9223830293413</v>
      </c>
      <c r="E9" s="17">
        <f>'1) Claims Notified'!Z10/$D$2</f>
        <v>129.52220459952417</v>
      </c>
      <c r="F9" s="17">
        <f>'1) Claims Notified'!AA10/$D$2</f>
        <v>215.23542823156225</v>
      </c>
      <c r="G9" s="19">
        <f>'1) Claims Notified'!AB10/$D$2</f>
        <v>1853.3103687549562</v>
      </c>
      <c r="J9" s="193">
        <f t="shared" si="1"/>
        <v>2001</v>
      </c>
      <c r="K9" s="194" t="e">
        <f>'9) Average Age (NY)'!D10</f>
        <v>#N/A</v>
      </c>
      <c r="L9" s="195">
        <f>'9) Average Age (NY)'!E10</f>
        <v>66.611379085395072</v>
      </c>
      <c r="M9" s="195">
        <f>'9) Average Age (NY)'!F10</f>
        <v>71.495422237106283</v>
      </c>
      <c r="N9" s="195">
        <f>'9) Average Age (NY)'!G10</f>
        <v>59.805475701615507</v>
      </c>
      <c r="O9" s="196">
        <f>'9) Average Age (NY)'!I10</f>
        <v>67.643630516539233</v>
      </c>
    </row>
    <row r="10" spans="2:15" x14ac:dyDescent="0.2">
      <c r="B10" s="193">
        <f t="shared" si="0"/>
        <v>2002</v>
      </c>
      <c r="C10" s="18">
        <f>'1) Claims Notified'!X11/$D$2</f>
        <v>220.3035784122018</v>
      </c>
      <c r="D10" s="17">
        <f>'1) Claims Notified'!Y11/$D$2</f>
        <v>2341.8825772389519</v>
      </c>
      <c r="E10" s="17">
        <f>'1) Claims Notified'!Z11/$D$2</f>
        <v>172.17002346499802</v>
      </c>
      <c r="F10" s="17">
        <f>'1) Claims Notified'!AA11/$D$2</f>
        <v>236.96519358623385</v>
      </c>
      <c r="G10" s="19">
        <f>'1) Claims Notified'!AB11/$D$2</f>
        <v>1762.4286272976144</v>
      </c>
      <c r="J10" s="193">
        <f t="shared" si="1"/>
        <v>2002</v>
      </c>
      <c r="K10" s="194" t="e">
        <f>'9) Average Age (NY)'!D11</f>
        <v>#N/A</v>
      </c>
      <c r="L10" s="195">
        <f>'9) Average Age (NY)'!E11</f>
        <v>68.338078957865179</v>
      </c>
      <c r="M10" s="195">
        <f>'9) Average Age (NY)'!F11</f>
        <v>70.575719775623696</v>
      </c>
      <c r="N10" s="195">
        <f>'9) Average Age (NY)'!G11</f>
        <v>61.794445321960723</v>
      </c>
      <c r="O10" s="196">
        <f>'9) Average Age (NY)'!I11</f>
        <v>68.001445259880541</v>
      </c>
    </row>
    <row r="11" spans="2:15" x14ac:dyDescent="0.2">
      <c r="B11" s="193">
        <f t="shared" si="0"/>
        <v>2003</v>
      </c>
      <c r="C11" s="18">
        <f>'1) Claims Notified'!X12/$D$2</f>
        <v>232.10287639284789</v>
      </c>
      <c r="D11" s="17">
        <f>'1) Claims Notified'!Y12/$D$2</f>
        <v>2575.9147447525265</v>
      </c>
      <c r="E11" s="17">
        <f>'1) Claims Notified'!Z12/$D$2</f>
        <v>196.50427571909822</v>
      </c>
      <c r="F11" s="17">
        <f>'1) Claims Notified'!AA12/$D$2</f>
        <v>486.98885721689555</v>
      </c>
      <c r="G11" s="19">
        <f>'1) Claims Notified'!AB12/$D$2</f>
        <v>2003.4892459186317</v>
      </c>
      <c r="J11" s="193">
        <f t="shared" si="1"/>
        <v>2003</v>
      </c>
      <c r="K11" s="194" t="e">
        <f>'9) Average Age (NY)'!D12</f>
        <v>#N/A</v>
      </c>
      <c r="L11" s="195">
        <f>'9) Average Age (NY)'!E12</f>
        <v>68.634282128071874</v>
      </c>
      <c r="M11" s="195">
        <f>'9) Average Age (NY)'!F12</f>
        <v>68.744890369623477</v>
      </c>
      <c r="N11" s="195">
        <f>'9) Average Age (NY)'!G12</f>
        <v>66.209773576290289</v>
      </c>
      <c r="O11" s="196">
        <f>'9) Average Age (NY)'!I12</f>
        <v>68.371060005481411</v>
      </c>
    </row>
    <row r="12" spans="2:15" x14ac:dyDescent="0.2">
      <c r="B12" s="193">
        <f t="shared" si="0"/>
        <v>2004</v>
      </c>
      <c r="C12" s="18">
        <f>'1) Claims Notified'!X13/$D$2</f>
        <v>365.2545263710312</v>
      </c>
      <c r="D12" s="17">
        <f>'1) Claims Notified'!Y13/$D$2</f>
        <v>2319.0763579113091</v>
      </c>
      <c r="E12" s="17">
        <f>'1) Claims Notified'!Z13/$D$2</f>
        <v>210.16629493571239</v>
      </c>
      <c r="F12" s="17">
        <f>'1) Claims Notified'!AA13/$D$2</f>
        <v>604.40927578063497</v>
      </c>
      <c r="G12" s="19">
        <f>'1) Claims Notified'!AB13/$D$2</f>
        <v>2024.8435450013119</v>
      </c>
      <c r="J12" s="193">
        <f t="shared" si="1"/>
        <v>2004</v>
      </c>
      <c r="K12" s="194" t="e">
        <f>'9) Average Age (NY)'!D13</f>
        <v>#N/A</v>
      </c>
      <c r="L12" s="195">
        <f>'9) Average Age (NY)'!E13</f>
        <v>68.844010130083902</v>
      </c>
      <c r="M12" s="195">
        <f>'9) Average Age (NY)'!F13</f>
        <v>71.108381476766382</v>
      </c>
      <c r="N12" s="195">
        <f>'9) Average Age (NY)'!G13</f>
        <v>65.182525315247275</v>
      </c>
      <c r="O12" s="196">
        <f>'9) Average Age (NY)'!I13</f>
        <v>69.686250963296231</v>
      </c>
    </row>
    <row r="13" spans="2:15" x14ac:dyDescent="0.2">
      <c r="B13" s="193">
        <f t="shared" si="0"/>
        <v>2005</v>
      </c>
      <c r="C13" s="18">
        <f>'1) Claims Notified'!X14/$D$2</f>
        <v>325.06355932203388</v>
      </c>
      <c r="D13" s="17">
        <f>'1) Claims Notified'!Y14/$D$2</f>
        <v>2722.5847457627115</v>
      </c>
      <c r="E13" s="17">
        <f>'1) Claims Notified'!Z14/$D$2</f>
        <v>244.15254237288133</v>
      </c>
      <c r="F13" s="17">
        <f>'1) Claims Notified'!AA14/$D$2</f>
        <v>882.92372881355925</v>
      </c>
      <c r="G13" s="19">
        <f>'1) Claims Notified'!AB14/$D$2</f>
        <v>2022.7754237288134</v>
      </c>
      <c r="J13" s="193">
        <f t="shared" si="1"/>
        <v>2005</v>
      </c>
      <c r="K13" s="194" t="e">
        <f>'9) Average Age (NY)'!D14</f>
        <v>#N/A</v>
      </c>
      <c r="L13" s="195">
        <f>'9) Average Age (NY)'!E14</f>
        <v>69.742239724358853</v>
      </c>
      <c r="M13" s="195">
        <f>'9) Average Age (NY)'!F14</f>
        <v>69.530498591073538</v>
      </c>
      <c r="N13" s="195">
        <f>'9) Average Age (NY)'!G14</f>
        <v>67.702940880379458</v>
      </c>
      <c r="O13" s="196">
        <f>'9) Average Age (NY)'!I14</f>
        <v>69.992151649139444</v>
      </c>
    </row>
    <row r="14" spans="2:15" x14ac:dyDescent="0.2">
      <c r="B14" s="193">
        <f t="shared" si="0"/>
        <v>2006</v>
      </c>
      <c r="C14" s="18">
        <f>'1) Claims Notified'!X15/$D$2</f>
        <v>125.05214800099328</v>
      </c>
      <c r="D14" s="17">
        <f>'1) Claims Notified'!Y15/$D$2</f>
        <v>2010.3492053637945</v>
      </c>
      <c r="E14" s="17">
        <f>'1) Claims Notified'!Z15/$D$2</f>
        <v>280.00807052396323</v>
      </c>
      <c r="F14" s="17">
        <f>'1) Claims Notified'!AA15/$D$2</f>
        <v>795.16854978892479</v>
      </c>
      <c r="G14" s="19">
        <f>'1) Claims Notified'!AB15/$D$2</f>
        <v>2263.1720263223242</v>
      </c>
      <c r="J14" s="193">
        <f t="shared" si="1"/>
        <v>2006</v>
      </c>
      <c r="K14" s="194" t="e">
        <f>'9) Average Age (NY)'!D15</f>
        <v>#N/A</v>
      </c>
      <c r="L14" s="195">
        <f>'9) Average Age (NY)'!E15</f>
        <v>70.458665354528961</v>
      </c>
      <c r="M14" s="195">
        <f>'9) Average Age (NY)'!F15</f>
        <v>72.16864690000881</v>
      </c>
      <c r="N14" s="195">
        <f>'9) Average Age (NY)'!G15</f>
        <v>68.347748279602015</v>
      </c>
      <c r="O14" s="196">
        <f>'9) Average Age (NY)'!I15</f>
        <v>70.180274633564437</v>
      </c>
    </row>
    <row r="15" spans="2:15" x14ac:dyDescent="0.2">
      <c r="B15" s="193">
        <f t="shared" si="0"/>
        <v>2007</v>
      </c>
      <c r="C15" s="18">
        <f>'1) Claims Notified'!X16/$D$2</f>
        <v>161.07318652849742</v>
      </c>
      <c r="D15" s="17">
        <f>'1) Claims Notified'!Y16/$D$2</f>
        <v>1563.20207253886</v>
      </c>
      <c r="E15" s="17">
        <f>'1) Claims Notified'!Z16/$D$2</f>
        <v>320.82610103626939</v>
      </c>
      <c r="F15" s="17">
        <f>'1) Claims Notified'!AA16/$D$2</f>
        <v>580.91968911917093</v>
      </c>
      <c r="G15" s="19">
        <f>'1) Claims Notified'!AB16/$D$2</f>
        <v>2507.1965673575128</v>
      </c>
      <c r="J15" s="193">
        <f t="shared" si="1"/>
        <v>2007</v>
      </c>
      <c r="K15" s="194" t="e">
        <f>'9) Average Age (NY)'!D16</f>
        <v>#N/A</v>
      </c>
      <c r="L15" s="195">
        <f>'9) Average Age (NY)'!E16</f>
        <v>71.648553027471479</v>
      </c>
      <c r="M15" s="195">
        <f>'9) Average Age (NY)'!F16</f>
        <v>70.967730572823271</v>
      </c>
      <c r="N15" s="195">
        <f>'9) Average Age (NY)'!G16</f>
        <v>68.273157573184179</v>
      </c>
      <c r="O15" s="196">
        <f>'9) Average Age (NY)'!I16</f>
        <v>70.491903440634701</v>
      </c>
    </row>
    <row r="16" spans="2:15" x14ac:dyDescent="0.2">
      <c r="B16" s="193">
        <f t="shared" si="0"/>
        <v>2008</v>
      </c>
      <c r="C16" s="18">
        <f>'1) Claims Notified'!X17/$D$2</f>
        <v>57.855441771850437</v>
      </c>
      <c r="D16" s="17">
        <f>'1) Claims Notified'!Y17/$D$2</f>
        <v>1449.0158371040723</v>
      </c>
      <c r="E16" s="17">
        <f>'1) Claims Notified'!Z17/$D$2</f>
        <v>356.33692545844247</v>
      </c>
      <c r="F16" s="17">
        <f>'1) Claims Notified'!AA17/$D$2</f>
        <v>683.74613003095965</v>
      </c>
      <c r="G16" s="19">
        <f>'1) Claims Notified'!AB17/$D$2</f>
        <v>2974.2956656346751</v>
      </c>
      <c r="J16" s="193">
        <f t="shared" si="1"/>
        <v>2008</v>
      </c>
      <c r="K16" s="194">
        <f>'9) Average Age (NY)'!D17</f>
        <v>67.616803009264373</v>
      </c>
      <c r="L16" s="195">
        <f>'9) Average Age (NY)'!E17</f>
        <v>72.952566788890366</v>
      </c>
      <c r="M16" s="195">
        <f>'9) Average Age (NY)'!F17</f>
        <v>71.697009489766344</v>
      </c>
      <c r="N16" s="195">
        <f>'9) Average Age (NY)'!G17</f>
        <v>69.788180082203269</v>
      </c>
      <c r="O16" s="196">
        <f>'9) Average Age (NY)'!I17</f>
        <v>71.326359017426583</v>
      </c>
    </row>
    <row r="17" spans="2:45" x14ac:dyDescent="0.2">
      <c r="B17" s="193">
        <f t="shared" si="0"/>
        <v>2009</v>
      </c>
      <c r="C17" s="18">
        <f>'1) Claims Notified'!X18/$D$2</f>
        <v>203.36424762346391</v>
      </c>
      <c r="D17" s="17">
        <f>'1) Claims Notified'!Y18/$D$2</f>
        <v>1362.2797356828191</v>
      </c>
      <c r="E17" s="17">
        <f>'1) Claims Notified'!Z18/$D$2</f>
        <v>357.19105031300717</v>
      </c>
      <c r="F17" s="17">
        <f>'1) Claims Notified'!AA18/$D$2</f>
        <v>726.11465337352183</v>
      </c>
      <c r="G17" s="19">
        <f>'1) Claims Notified'!AB18/$D$2</f>
        <v>2973.550313007187</v>
      </c>
      <c r="J17" s="193">
        <f t="shared" si="1"/>
        <v>2009</v>
      </c>
      <c r="K17" s="194">
        <f>'9) Average Age (NY)'!D18</f>
        <v>68.995611699339406</v>
      </c>
      <c r="L17" s="195">
        <f>'9) Average Age (NY)'!E18</f>
        <v>73.457866642893094</v>
      </c>
      <c r="M17" s="195">
        <f>'9) Average Age (NY)'!F18</f>
        <v>73.533741004804213</v>
      </c>
      <c r="N17" s="195">
        <f>'9) Average Age (NY)'!G18</f>
        <v>70.682893916311315</v>
      </c>
      <c r="O17" s="196">
        <f>'9) Average Age (NY)'!I18</f>
        <v>72.353058291336808</v>
      </c>
    </row>
    <row r="18" spans="2:45" x14ac:dyDescent="0.2">
      <c r="B18" s="193">
        <f t="shared" si="0"/>
        <v>2010</v>
      </c>
      <c r="C18" s="18">
        <f>'1) Claims Notified'!X19/$D$2</f>
        <v>393.72442588726511</v>
      </c>
      <c r="D18" s="17">
        <f>'1) Claims Notified'!Y19/$D$2</f>
        <v>1534.7481732776616</v>
      </c>
      <c r="E18" s="17">
        <f>'1) Claims Notified'!Z19/$D$2</f>
        <v>405.38074112734859</v>
      </c>
      <c r="F18" s="17">
        <f>'1) Claims Notified'!AA19/$D$2</f>
        <v>716.21581419624215</v>
      </c>
      <c r="G18" s="19">
        <f>'1) Claims Notified'!AB19/$D$2</f>
        <v>3158.8614300626305</v>
      </c>
      <c r="J18" s="193">
        <f t="shared" si="1"/>
        <v>2010</v>
      </c>
      <c r="K18" s="194">
        <f>'9) Average Age (NY)'!D19</f>
        <v>70.271522191935119</v>
      </c>
      <c r="L18" s="195">
        <f>'9) Average Age (NY)'!E19</f>
        <v>73.730228382628127</v>
      </c>
      <c r="M18" s="195">
        <f>'9) Average Age (NY)'!F19</f>
        <v>73.325597288131632</v>
      </c>
      <c r="N18" s="195">
        <f>'9) Average Age (NY)'!G19</f>
        <v>70.596990898561586</v>
      </c>
      <c r="O18" s="196">
        <f>'9) Average Age (NY)'!I19</f>
        <v>72.512063288319979</v>
      </c>
    </row>
    <row r="19" spans="2:45" x14ac:dyDescent="0.2">
      <c r="B19" s="193">
        <f t="shared" si="0"/>
        <v>2011</v>
      </c>
      <c r="C19" s="18">
        <f>'1) Claims Notified'!X20/$D$2</f>
        <v>614.17461832061065</v>
      </c>
      <c r="D19" s="17">
        <f>'1) Claims Notified'!Y20/$D$2</f>
        <v>1583.1209105779717</v>
      </c>
      <c r="E19" s="17">
        <f>'1) Claims Notified'!Z20/$D$2</f>
        <v>534.06488549618325</v>
      </c>
      <c r="F19" s="17">
        <f>'1) Claims Notified'!AA20/$D$2</f>
        <v>841.78798618684107</v>
      </c>
      <c r="G19" s="19">
        <f>'1) Claims Notified'!AB20/$D$2</f>
        <v>3434.5458469647397</v>
      </c>
      <c r="J19" s="193">
        <f t="shared" si="1"/>
        <v>2011</v>
      </c>
      <c r="K19" s="194">
        <f>'9) Average Age (NY)'!D20</f>
        <v>69.74605357165747</v>
      </c>
      <c r="L19" s="195">
        <f>'9) Average Age (NY)'!E20</f>
        <v>73.640684790519458</v>
      </c>
      <c r="M19" s="195">
        <f>'9) Average Age (NY)'!F20</f>
        <v>73.951936106424824</v>
      </c>
      <c r="N19" s="195">
        <f>'9) Average Age (NY)'!G20</f>
        <v>70.398324455878168</v>
      </c>
      <c r="O19" s="196">
        <f>'9) Average Age (NY)'!I20</f>
        <v>72.641748970543659</v>
      </c>
    </row>
    <row r="20" spans="2:45" x14ac:dyDescent="0.2">
      <c r="B20" s="193">
        <f t="shared" si="0"/>
        <v>2012</v>
      </c>
      <c r="C20" s="18">
        <f>'1) Claims Notified'!X21/$D$2</f>
        <v>1395.9705119896307</v>
      </c>
      <c r="D20" s="17">
        <f>'1) Claims Notified'!Y21/$D$2</f>
        <v>1646.8885693454311</v>
      </c>
      <c r="E20" s="17">
        <f>'1) Claims Notified'!Z21/$D$2</f>
        <v>512.02568049254694</v>
      </c>
      <c r="F20" s="17">
        <f>'1) Claims Notified'!AA21/$D$2</f>
        <v>918.33461600777707</v>
      </c>
      <c r="G20" s="19">
        <f>'1) Claims Notified'!AB21/$D$2</f>
        <v>3417.3256237848345</v>
      </c>
      <c r="J20" s="193">
        <f t="shared" si="1"/>
        <v>2012</v>
      </c>
      <c r="K20" s="194">
        <f>'9) Average Age (NY)'!D21</f>
        <v>71.20070518732426</v>
      </c>
      <c r="L20" s="195">
        <f>'9) Average Age (NY)'!E21</f>
        <v>73.682873705109643</v>
      </c>
      <c r="M20" s="195">
        <f>'9) Average Age (NY)'!F21</f>
        <v>73.843599492468314</v>
      </c>
      <c r="N20" s="195">
        <f>'9) Average Age (NY)'!G21</f>
        <v>71.08558642981582</v>
      </c>
      <c r="O20" s="196">
        <f>'9) Average Age (NY)'!I21</f>
        <v>72.959888003051361</v>
      </c>
    </row>
    <row r="21" spans="2:45" x14ac:dyDescent="0.2">
      <c r="B21" s="193">
        <f t="shared" si="0"/>
        <v>2013</v>
      </c>
      <c r="C21" s="18">
        <f>'1) Claims Notified'!X22/$D$2</f>
        <v>1225.0945568163131</v>
      </c>
      <c r="D21" s="17">
        <f>'1) Claims Notified'!Y22/$D$2</f>
        <v>1724.0190758098995</v>
      </c>
      <c r="E21" s="17">
        <f>'1) Claims Notified'!Z22/$D$2</f>
        <v>467.18631803979611</v>
      </c>
      <c r="F21" s="17">
        <f>'1) Claims Notified'!AA22/$D$2</f>
        <v>893.74773885874026</v>
      </c>
      <c r="G21" s="19">
        <f>'1) Claims Notified'!AB22/$D$2</f>
        <v>3428.9952310475251</v>
      </c>
      <c r="J21" s="193">
        <f t="shared" si="1"/>
        <v>2013</v>
      </c>
      <c r="K21" s="194">
        <f>'9) Average Age (NY)'!D22</f>
        <v>71.669422485668022</v>
      </c>
      <c r="L21" s="195">
        <f>'9) Average Age (NY)'!E22</f>
        <v>74.635225855088962</v>
      </c>
      <c r="M21" s="195">
        <f>'9) Average Age (NY)'!F22</f>
        <v>73.982564852675083</v>
      </c>
      <c r="N21" s="195">
        <f>'9) Average Age (NY)'!G22</f>
        <v>72.333618952714644</v>
      </c>
      <c r="O21" s="196">
        <f>'9) Average Age (NY)'!I22</f>
        <v>73.602400874214084</v>
      </c>
    </row>
    <row r="22" spans="2:45" x14ac:dyDescent="0.2">
      <c r="B22" s="193">
        <f t="shared" si="0"/>
        <v>2014</v>
      </c>
      <c r="C22" s="18">
        <f>'1) Claims Notified'!X23/$D$2</f>
        <v>1266.0822868473231</v>
      </c>
      <c r="D22" s="17">
        <f>'1) Claims Notified'!Y23/$D$2</f>
        <v>1672.9015201586253</v>
      </c>
      <c r="E22" s="17">
        <f>'1) Claims Notified'!Z23/$D$2</f>
        <v>494.26635822868474</v>
      </c>
      <c r="F22" s="17">
        <f>'1) Claims Notified'!AA23/$D$2</f>
        <v>798.43027098479831</v>
      </c>
      <c r="G22" s="19">
        <f>'1) Claims Notified'!AB23/$D$2</f>
        <v>3468.7359550561796</v>
      </c>
      <c r="J22" s="193">
        <f t="shared" si="1"/>
        <v>2014</v>
      </c>
      <c r="K22" s="194">
        <f>'9) Average Age (NY)'!D23</f>
        <v>71.802758380287131</v>
      </c>
      <c r="L22" s="195">
        <f>'9) Average Age (NY)'!E23</f>
        <v>75.102582053941447</v>
      </c>
      <c r="M22" s="195">
        <f>'9) Average Age (NY)'!F23</f>
        <v>74.774650284025284</v>
      </c>
      <c r="N22" s="195">
        <f>'9) Average Age (NY)'!G23</f>
        <v>71.355825711539907</v>
      </c>
      <c r="O22" s="196">
        <f>'9) Average Age (NY)'!I23</f>
        <v>73.917178110055644</v>
      </c>
    </row>
    <row r="23" spans="2:45" x14ac:dyDescent="0.2">
      <c r="B23" s="193">
        <f t="shared" ref="B23:B24" si="2">B22+1</f>
        <v>2015</v>
      </c>
      <c r="C23" s="18">
        <f>'1) Claims Notified'!X24/$D$2</f>
        <v>1388.6954835021234</v>
      </c>
      <c r="D23" s="17">
        <f>'1) Claims Notified'!Y24/$D$2</f>
        <v>1504.3153789611238</v>
      </c>
      <c r="E23" s="17">
        <f>'1) Claims Notified'!Z24/$D$2</f>
        <v>446.14198791244689</v>
      </c>
      <c r="F23" s="17">
        <f>'1) Claims Notified'!AA24/$D$2</f>
        <v>805.56905423064359</v>
      </c>
      <c r="G23" s="19">
        <f>'1) Claims Notified'!AB24/$D$2</f>
        <v>3594.2706631819669</v>
      </c>
      <c r="J23" s="193">
        <f t="shared" ref="J23:J24" si="3">J22+1</f>
        <v>2015</v>
      </c>
      <c r="K23" s="194">
        <f>'9) Average Age (NY)'!D24</f>
        <v>71.813434852388241</v>
      </c>
      <c r="L23" s="195">
        <f>'9) Average Age (NY)'!E24</f>
        <v>75.722449507988671</v>
      </c>
      <c r="M23" s="195">
        <f>'9) Average Age (NY)'!F24</f>
        <v>74.600668675769953</v>
      </c>
      <c r="N23" s="195">
        <f>'9) Average Age (NY)'!G24</f>
        <v>72.244952481213417</v>
      </c>
      <c r="O23" s="196">
        <f>'9) Average Age (NY)'!I24</f>
        <v>74.291214678443538</v>
      </c>
    </row>
    <row r="24" spans="2:45" x14ac:dyDescent="0.2">
      <c r="B24" s="197">
        <f t="shared" si="2"/>
        <v>2016</v>
      </c>
      <c r="C24" s="20">
        <f>'1) Claims Notified'!X25/$D$2</f>
        <v>1195.7934525971666</v>
      </c>
      <c r="D24" s="21">
        <f>'1) Claims Notified'!Y25/$D$2</f>
        <v>1414.1230021794404</v>
      </c>
      <c r="E24" s="21">
        <f>'1) Claims Notified'!Z25/$D$2</f>
        <v>341.29676716309478</v>
      </c>
      <c r="F24" s="21">
        <f>'1) Claims Notified'!AA25/$D$2</f>
        <v>626.12899564111876</v>
      </c>
      <c r="G24" s="22">
        <f>'1) Claims Notified'!AB25/$D$2</f>
        <v>3360.2674355248819</v>
      </c>
      <c r="J24" s="197">
        <f t="shared" si="3"/>
        <v>2016</v>
      </c>
      <c r="K24" s="198">
        <f>'9) Average Age (NY)'!D25</f>
        <v>73.261691276337473</v>
      </c>
      <c r="L24" s="199">
        <f>'9) Average Age (NY)'!E25</f>
        <v>75.914974813630209</v>
      </c>
      <c r="M24" s="199">
        <f>'9) Average Age (NY)'!F25</f>
        <v>77.102072084106453</v>
      </c>
      <c r="N24" s="199">
        <f>'9) Average Age (NY)'!G25</f>
        <v>73.902082362699844</v>
      </c>
      <c r="O24" s="200">
        <f>'9) Average Age (NY)'!I25</f>
        <v>75.264795342274738</v>
      </c>
    </row>
    <row r="25" spans="2:45" x14ac:dyDescent="0.2">
      <c r="B25" s="201"/>
      <c r="C25" s="17"/>
      <c r="D25" s="17"/>
      <c r="E25" s="17"/>
      <c r="F25" s="17"/>
      <c r="G25" s="17"/>
      <c r="H25" s="17"/>
      <c r="I25" s="17"/>
      <c r="J25" s="17"/>
      <c r="K25" s="17"/>
      <c r="L25" s="17"/>
      <c r="M25" s="17"/>
      <c r="N25" s="17"/>
      <c r="O25" s="17"/>
      <c r="P25" s="17"/>
      <c r="Q25" s="17"/>
      <c r="R25" s="17"/>
    </row>
    <row r="26" spans="2:45" x14ac:dyDescent="0.2">
      <c r="J26" s="202" t="s">
        <v>41</v>
      </c>
      <c r="K26" s="203">
        <f>AVERAGE(K20:K24)</f>
        <v>71.949602436401022</v>
      </c>
      <c r="L26" s="203">
        <f t="shared" ref="L26:O26" si="4">AVERAGE(L20:L24)</f>
        <v>75.011621187151789</v>
      </c>
      <c r="M26" s="203">
        <f t="shared" si="4"/>
        <v>74.860711077809015</v>
      </c>
      <c r="N26" s="203">
        <f t="shared" si="4"/>
        <v>72.184413187596732</v>
      </c>
      <c r="O26" s="203">
        <f t="shared" si="4"/>
        <v>74.00709540160787</v>
      </c>
    </row>
    <row r="27" spans="2:45" x14ac:dyDescent="0.2">
      <c r="J27" s="202"/>
      <c r="K27" s="50"/>
      <c r="L27" s="50"/>
      <c r="M27" s="50"/>
      <c r="N27" s="50"/>
      <c r="O27" s="50"/>
    </row>
    <row r="28" spans="2:45" x14ac:dyDescent="0.2">
      <c r="B28" s="220" t="s">
        <v>36</v>
      </c>
      <c r="C28" s="221"/>
      <c r="D28" s="221"/>
      <c r="E28" s="221"/>
      <c r="F28" s="221"/>
      <c r="G28" s="222"/>
      <c r="J28" s="220" t="s">
        <v>58</v>
      </c>
      <c r="K28" s="221"/>
      <c r="L28" s="221"/>
      <c r="M28" s="221"/>
      <c r="N28" s="221"/>
      <c r="O28" s="222"/>
      <c r="R28" s="220" t="s">
        <v>57</v>
      </c>
      <c r="S28" s="221"/>
      <c r="T28" s="221"/>
      <c r="U28" s="221"/>
      <c r="V28" s="221"/>
      <c r="W28" s="222"/>
      <c r="Z28" s="220" t="s">
        <v>59</v>
      </c>
      <c r="AA28" s="221"/>
      <c r="AB28" s="221"/>
      <c r="AC28" s="221"/>
      <c r="AD28" s="221"/>
      <c r="AE28" s="222"/>
      <c r="AH28" s="220" t="s">
        <v>60</v>
      </c>
      <c r="AI28" s="221"/>
      <c r="AJ28" s="221"/>
      <c r="AK28" s="221"/>
      <c r="AL28" s="221"/>
      <c r="AM28" s="222"/>
    </row>
    <row r="29" spans="2:45" ht="38.25" x14ac:dyDescent="0.2">
      <c r="B29" s="111" t="s">
        <v>0</v>
      </c>
      <c r="C29" s="181" t="s">
        <v>31</v>
      </c>
      <c r="D29" s="181" t="s">
        <v>2</v>
      </c>
      <c r="E29" s="181" t="s">
        <v>3</v>
      </c>
      <c r="F29" s="181" t="s">
        <v>7</v>
      </c>
      <c r="G29" s="192" t="s">
        <v>4</v>
      </c>
      <c r="J29" s="111" t="s">
        <v>0</v>
      </c>
      <c r="K29" s="181" t="s">
        <v>31</v>
      </c>
      <c r="L29" s="181" t="s">
        <v>2</v>
      </c>
      <c r="M29" s="181" t="s">
        <v>3</v>
      </c>
      <c r="N29" s="181" t="s">
        <v>7</v>
      </c>
      <c r="O29" s="192" t="s">
        <v>4</v>
      </c>
      <c r="R29" s="111" t="s">
        <v>0</v>
      </c>
      <c r="S29" s="181" t="s">
        <v>31</v>
      </c>
      <c r="T29" s="181" t="s">
        <v>2</v>
      </c>
      <c r="U29" s="181" t="s">
        <v>3</v>
      </c>
      <c r="V29" s="181" t="s">
        <v>7</v>
      </c>
      <c r="W29" s="192" t="s">
        <v>4</v>
      </c>
      <c r="Z29" s="111" t="s">
        <v>0</v>
      </c>
      <c r="AA29" s="181" t="s">
        <v>31</v>
      </c>
      <c r="AB29" s="181" t="s">
        <v>2</v>
      </c>
      <c r="AC29" s="181" t="s">
        <v>3</v>
      </c>
      <c r="AD29" s="181" t="s">
        <v>7</v>
      </c>
      <c r="AE29" s="192" t="s">
        <v>4</v>
      </c>
      <c r="AH29" s="111" t="s">
        <v>0</v>
      </c>
      <c r="AI29" s="181" t="s">
        <v>31</v>
      </c>
      <c r="AJ29" s="181" t="s">
        <v>2</v>
      </c>
      <c r="AK29" s="181" t="s">
        <v>3</v>
      </c>
      <c r="AL29" s="181" t="s">
        <v>7</v>
      </c>
      <c r="AM29" s="192" t="s">
        <v>4</v>
      </c>
    </row>
    <row r="30" spans="2:45" x14ac:dyDescent="0.2">
      <c r="B30" s="193">
        <f>$B$5</f>
        <v>1997</v>
      </c>
      <c r="C30" s="18">
        <f>IFERROR('6) Incurred (NY)'!D6/'1) Claims Notified'!D6,"")</f>
        <v>10295.844999999999</v>
      </c>
      <c r="D30" s="17">
        <f>IFERROR('6) Incurred (NY)'!E6/'1) Claims Notified'!E6,"")</f>
        <v>12958.075763847984</v>
      </c>
      <c r="E30" s="17">
        <f>IFERROR('6) Incurred (NY)'!F6/'1) Claims Notified'!F6,"")</f>
        <v>16701.417575757576</v>
      </c>
      <c r="F30" s="17">
        <f>IFERROR('6) Incurred (NY)'!G6/'1) Claims Notified'!G6,"")</f>
        <v>30801.341666666671</v>
      </c>
      <c r="G30" s="19">
        <f>IFERROR('6) Incurred (NY)'!I6/'1) Claims Notified'!I6,"")</f>
        <v>42821.446389413992</v>
      </c>
      <c r="J30" s="193">
        <f>$B$5</f>
        <v>1997</v>
      </c>
      <c r="K30" s="18">
        <f>IFERROR('6) Incurred (NY)'!D6/('1) Claims Notified'!D6-'2) Nil Settled (NY)'!D6),"")</f>
        <v>11231.830909090908</v>
      </c>
      <c r="L30" s="17">
        <f>IFERROR('6) Incurred (NY)'!E6/('1) Claims Notified'!E6-'2) Nil Settled (NY)'!E6),"")</f>
        <v>20474.772056548867</v>
      </c>
      <c r="M30" s="17">
        <f>IFERROR('6) Incurred (NY)'!F6/('1) Claims Notified'!F6-'2) Nil Settled (NY)'!F6),"")</f>
        <v>20412.843703703704</v>
      </c>
      <c r="N30" s="17">
        <f>IFERROR('6) Incurred (NY)'!G6/('1) Claims Notified'!G6-'2) Nil Settled (NY)'!G6),"")</f>
        <v>30801.341666666671</v>
      </c>
      <c r="O30" s="19">
        <f>IFERROR('6) Incurred (NY)'!I6/('1) Claims Notified'!I6-'2) Nil Settled (NY)'!I6),"")</f>
        <v>54453.233509615384</v>
      </c>
      <c r="R30" s="193">
        <f>$B$5</f>
        <v>1997</v>
      </c>
      <c r="S30" s="204">
        <f>IFERROR('2) Nil Settled (NY)'!D6/'1) Claims Notified'!D6,"")</f>
        <v>8.3333333333333329E-2</v>
      </c>
      <c r="T30" s="205">
        <f>IFERROR('2) Nil Settled (NY)'!E6/'1) Claims Notified'!E6,"")</f>
        <v>0.36711990111248455</v>
      </c>
      <c r="U30" s="205">
        <f>IFERROR('2) Nil Settled (NY)'!F6/'1) Claims Notified'!F6,"")</f>
        <v>0.18181818181818182</v>
      </c>
      <c r="V30" s="205">
        <f>IFERROR('2) Nil Settled (NY)'!G6/'1) Claims Notified'!G6,"")</f>
        <v>0</v>
      </c>
      <c r="W30" s="206">
        <f>IFERROR('2) Nil Settled (NY)'!I6/'1) Claims Notified'!I6,"")</f>
        <v>0.21361058601134217</v>
      </c>
      <c r="Z30" s="193">
        <f>$B$5</f>
        <v>1997</v>
      </c>
      <c r="AA30" s="204">
        <f>1-IFERROR(SUM('2) Nil Settled (NY)'!D6,'4) Settled At Cost (NY)'!D6)/'1) Claims Notified'!D6,"")</f>
        <v>0</v>
      </c>
      <c r="AB30" s="205">
        <f>1-IFERROR(SUM('2) Nil Settled (NY)'!E6,'4) Settled At Cost (NY)'!E6)/'1) Claims Notified'!E6,"")</f>
        <v>2.4721878862793423E-3</v>
      </c>
      <c r="AC30" s="205">
        <f>1-IFERROR(SUM('2) Nil Settled (NY)'!F6,'4) Settled At Cost (NY)'!F6)/'1) Claims Notified'!F6,"")</f>
        <v>0</v>
      </c>
      <c r="AD30" s="205">
        <f>1-IFERROR(SUM('2) Nil Settled (NY)'!G6,'4) Settled At Cost (NY)'!G6)/'1) Claims Notified'!G6,"")</f>
        <v>0</v>
      </c>
      <c r="AE30" s="206">
        <f>1-IFERROR(SUM('2) Nil Settled (NY)'!I6,'4) Settled At Cost (NY)'!I6)/'1) Claims Notified'!I6,"")</f>
        <v>5.6710775047259521E-3</v>
      </c>
      <c r="AH30" s="193">
        <f>$B$5</f>
        <v>1997</v>
      </c>
      <c r="AI30" s="204">
        <f>IFERROR('4) Settled At Cost (NY)'!D6/'1) Claims Notified'!D6,"")</f>
        <v>0.91666666666666663</v>
      </c>
      <c r="AJ30" s="205">
        <f>IFERROR('4) Settled At Cost (NY)'!E6/'1) Claims Notified'!E6,"")</f>
        <v>0.63040791100123605</v>
      </c>
      <c r="AK30" s="205">
        <f>IFERROR('4) Settled At Cost (NY)'!F6/'1) Claims Notified'!F6,"")</f>
        <v>0.81818181818181823</v>
      </c>
      <c r="AL30" s="205">
        <f>IFERROR('4) Settled At Cost (NY)'!G6/'1) Claims Notified'!G6,"")</f>
        <v>1</v>
      </c>
      <c r="AM30" s="206">
        <f>IFERROR('4) Settled At Cost (NY)'!I6/'1) Claims Notified'!I6,"")</f>
        <v>0.78071833648393196</v>
      </c>
      <c r="AO30" s="207"/>
      <c r="AP30" s="207"/>
      <c r="AQ30" s="207"/>
      <c r="AR30" s="207"/>
      <c r="AS30" s="207"/>
    </row>
    <row r="31" spans="2:45" x14ac:dyDescent="0.2">
      <c r="B31" s="193">
        <f t="shared" ref="B31:B47" si="5">B30+1</f>
        <v>1998</v>
      </c>
      <c r="C31" s="18">
        <f>IFERROR('6) Incurred (NY)'!D7/'1) Claims Notified'!D7,"")</f>
        <v>18065.229148936171</v>
      </c>
      <c r="D31" s="17">
        <f>IFERROR('6) Incurred (NY)'!E7/'1) Claims Notified'!E7,"")</f>
        <v>12677.537815848531</v>
      </c>
      <c r="E31" s="17">
        <f>IFERROR('6) Incurred (NY)'!F7/'1) Claims Notified'!F7,"")</f>
        <v>19916.781481481481</v>
      </c>
      <c r="F31" s="17">
        <f>IFERROR('6) Incurred (NY)'!G7/'1) Claims Notified'!G7,"")</f>
        <v>16805.574583333335</v>
      </c>
      <c r="G31" s="19">
        <f>IFERROR('6) Incurred (NY)'!I7/'1) Claims Notified'!I7,"")</f>
        <v>46533.498633440511</v>
      </c>
      <c r="J31" s="193">
        <f t="shared" ref="J31:J49" si="6">J30+1</f>
        <v>1998</v>
      </c>
      <c r="K31" s="18">
        <f>IFERROR('6) Incurred (NY)'!D7/('1) Claims Notified'!D7-'2) Nil Settled (NY)'!D7),"")</f>
        <v>19745.71558139535</v>
      </c>
      <c r="L31" s="17">
        <f>IFERROR('6) Incurred (NY)'!E7/('1) Claims Notified'!E7-'2) Nil Settled (NY)'!E7),"")</f>
        <v>19251.94869061013</v>
      </c>
      <c r="M31" s="17">
        <f>IFERROR('6) Incurred (NY)'!F7/('1) Claims Notified'!F7-'2) Nil Settled (NY)'!F7),"")</f>
        <v>25607.290476190476</v>
      </c>
      <c r="N31" s="17">
        <f>IFERROR('6) Incurred (NY)'!G7/('1) Claims Notified'!G7-'2) Nil Settled (NY)'!G7),"")</f>
        <v>20166.6895</v>
      </c>
      <c r="O31" s="19">
        <f>IFERROR('6) Incurred (NY)'!I7/('1) Claims Notified'!I7-'2) Nil Settled (NY)'!I7),"")</f>
        <v>61582.630106382974</v>
      </c>
      <c r="R31" s="193">
        <f t="shared" ref="R31:R49" si="7">R30+1</f>
        <v>1998</v>
      </c>
      <c r="S31" s="204">
        <f>IFERROR('2) Nil Settled (NY)'!D7/'1) Claims Notified'!D7,"")</f>
        <v>8.5106382978723402E-2</v>
      </c>
      <c r="T31" s="205">
        <f>IFERROR('2) Nil Settled (NY)'!E7/'1) Claims Notified'!E7,"")</f>
        <v>0.34149326805385555</v>
      </c>
      <c r="U31" s="205">
        <f>IFERROR('2) Nil Settled (NY)'!F7/'1) Claims Notified'!F7,"")</f>
        <v>0.22222222222222221</v>
      </c>
      <c r="V31" s="205">
        <f>IFERROR('2) Nil Settled (NY)'!G7/'1) Claims Notified'!G7,"")</f>
        <v>0.16666666666666666</v>
      </c>
      <c r="W31" s="206">
        <f>IFERROR('2) Nil Settled (NY)'!I7/'1) Claims Notified'!I7,"")</f>
        <v>0.24437299035369775</v>
      </c>
      <c r="Z31" s="193">
        <f t="shared" ref="Z31:Z49" si="8">Z30+1</f>
        <v>1998</v>
      </c>
      <c r="AA31" s="204">
        <f>1-IFERROR(SUM('2) Nil Settled (NY)'!D7,'4) Settled At Cost (NY)'!D7)/'1) Claims Notified'!D7,"")</f>
        <v>0</v>
      </c>
      <c r="AB31" s="205">
        <f>1-IFERROR(SUM('2) Nil Settled (NY)'!E7,'4) Settled At Cost (NY)'!E7)/'1) Claims Notified'!E7,"")</f>
        <v>1.223990208078285E-3</v>
      </c>
      <c r="AC31" s="205">
        <f>1-IFERROR(SUM('2) Nil Settled (NY)'!F7,'4) Settled At Cost (NY)'!F7)/'1) Claims Notified'!F7,"")</f>
        <v>0</v>
      </c>
      <c r="AD31" s="205">
        <f>1-IFERROR(SUM('2) Nil Settled (NY)'!G7,'4) Settled At Cost (NY)'!G7)/'1) Claims Notified'!G7,"")</f>
        <v>0</v>
      </c>
      <c r="AE31" s="206">
        <f>1-IFERROR(SUM('2) Nil Settled (NY)'!I7,'4) Settled At Cost (NY)'!I7)/'1) Claims Notified'!I7,"")</f>
        <v>0</v>
      </c>
      <c r="AH31" s="193">
        <f t="shared" ref="AH31:AH49" si="9">AH30+1</f>
        <v>1998</v>
      </c>
      <c r="AI31" s="204">
        <f>IFERROR('4) Settled At Cost (NY)'!D7/'1) Claims Notified'!D7,"")</f>
        <v>0.91489361702127658</v>
      </c>
      <c r="AJ31" s="205">
        <f>IFERROR('4) Settled At Cost (NY)'!E7/'1) Claims Notified'!E7,"")</f>
        <v>0.65728274173806611</v>
      </c>
      <c r="AK31" s="205">
        <f>IFERROR('4) Settled At Cost (NY)'!F7/'1) Claims Notified'!F7,"")</f>
        <v>0.77777777777777779</v>
      </c>
      <c r="AL31" s="205">
        <f>IFERROR('4) Settled At Cost (NY)'!G7/'1) Claims Notified'!G7,"")</f>
        <v>0.83333333333333337</v>
      </c>
      <c r="AM31" s="206">
        <f>IFERROR('4) Settled At Cost (NY)'!I7/'1) Claims Notified'!I7,"")</f>
        <v>0.75562700964630225</v>
      </c>
      <c r="AO31" s="207"/>
      <c r="AP31" s="207"/>
      <c r="AQ31" s="207"/>
      <c r="AR31" s="207"/>
      <c r="AS31" s="207"/>
    </row>
    <row r="32" spans="2:45" x14ac:dyDescent="0.2">
      <c r="B32" s="193">
        <f t="shared" si="5"/>
        <v>1999</v>
      </c>
      <c r="C32" s="18">
        <f>IFERROR('6) Incurred (NY)'!D8/'1) Claims Notified'!D8,"")</f>
        <v>11365.863333333335</v>
      </c>
      <c r="D32" s="17">
        <f>IFERROR('6) Incurred (NY)'!E8/'1) Claims Notified'!E8,"")</f>
        <v>11098.143186492505</v>
      </c>
      <c r="E32" s="17">
        <f>IFERROR('6) Incurred (NY)'!F8/'1) Claims Notified'!F8,"")</f>
        <v>22426.123508771929</v>
      </c>
      <c r="F32" s="17">
        <f>IFERROR('6) Incurred (NY)'!G8/'1) Claims Notified'!G8,"")</f>
        <v>15643.859393939394</v>
      </c>
      <c r="G32" s="19">
        <f>IFERROR('6) Incurred (NY)'!I8/'1) Claims Notified'!I8,"")</f>
        <v>42313.443704156482</v>
      </c>
      <c r="J32" s="193">
        <f t="shared" si="6"/>
        <v>1999</v>
      </c>
      <c r="K32" s="18">
        <f>IFERROR('6) Incurred (NY)'!D8/('1) Claims Notified'!D8-'2) Nil Settled (NY)'!D8),"")</f>
        <v>13459.575000000001</v>
      </c>
      <c r="L32" s="17">
        <f>IFERROR('6) Incurred (NY)'!E8/('1) Claims Notified'!E8-'2) Nil Settled (NY)'!E8),"")</f>
        <v>18067.512866105357</v>
      </c>
      <c r="M32" s="17">
        <f>IFERROR('6) Incurred (NY)'!F8/('1) Claims Notified'!F8-'2) Nil Settled (NY)'!F8),"")</f>
        <v>26631.021666666667</v>
      </c>
      <c r="N32" s="17">
        <f>IFERROR('6) Incurred (NY)'!G8/('1) Claims Notified'!G8-'2) Nil Settled (NY)'!G8),"")</f>
        <v>17801.633103448276</v>
      </c>
      <c r="O32" s="19">
        <f>IFERROR('6) Incurred (NY)'!I8/('1) Claims Notified'!I8-'2) Nil Settled (NY)'!I8),"")</f>
        <v>57022.070757825379</v>
      </c>
      <c r="R32" s="193">
        <f t="shared" si="7"/>
        <v>1999</v>
      </c>
      <c r="S32" s="204">
        <f>IFERROR('2) Nil Settled (NY)'!D8/'1) Claims Notified'!D8,"")</f>
        <v>0.15555555555555556</v>
      </c>
      <c r="T32" s="205">
        <f>IFERROR('2) Nil Settled (NY)'!E8/'1) Claims Notified'!E8,"")</f>
        <v>0.3857404021937843</v>
      </c>
      <c r="U32" s="205">
        <f>IFERROR('2) Nil Settled (NY)'!F8/'1) Claims Notified'!F8,"")</f>
        <v>0.15789473684210525</v>
      </c>
      <c r="V32" s="205">
        <f>IFERROR('2) Nil Settled (NY)'!G8/'1) Claims Notified'!G8,"")</f>
        <v>0.12121212121212122</v>
      </c>
      <c r="W32" s="206">
        <f>IFERROR('2) Nil Settled (NY)'!I8/'1) Claims Notified'!I8,"")</f>
        <v>0.25794621026894865</v>
      </c>
      <c r="Z32" s="193">
        <f t="shared" si="8"/>
        <v>1999</v>
      </c>
      <c r="AA32" s="204">
        <f>1-IFERROR(SUM('2) Nil Settled (NY)'!D8,'4) Settled At Cost (NY)'!D8)/'1) Claims Notified'!D8,"")</f>
        <v>0</v>
      </c>
      <c r="AB32" s="205">
        <f>1-IFERROR(SUM('2) Nil Settled (NY)'!E8,'4) Settled At Cost (NY)'!E8)/'1) Claims Notified'!E8,"")</f>
        <v>3.6563071297989191E-3</v>
      </c>
      <c r="AC32" s="205">
        <f>1-IFERROR(SUM('2) Nil Settled (NY)'!F8,'4) Settled At Cost (NY)'!F8)/'1) Claims Notified'!F8,"")</f>
        <v>0</v>
      </c>
      <c r="AD32" s="205">
        <f>1-IFERROR(SUM('2) Nil Settled (NY)'!G8,'4) Settled At Cost (NY)'!G8)/'1) Claims Notified'!G8,"")</f>
        <v>0</v>
      </c>
      <c r="AE32" s="206">
        <f>1-IFERROR(SUM('2) Nil Settled (NY)'!I8,'4) Settled At Cost (NY)'!I8)/'1) Claims Notified'!I8,"")</f>
        <v>0</v>
      </c>
      <c r="AH32" s="193">
        <f t="shared" si="9"/>
        <v>1999</v>
      </c>
      <c r="AI32" s="204">
        <f>IFERROR('4) Settled At Cost (NY)'!D8/'1) Claims Notified'!D8,"")</f>
        <v>0.84444444444444444</v>
      </c>
      <c r="AJ32" s="205">
        <f>IFERROR('4) Settled At Cost (NY)'!E8/'1) Claims Notified'!E8,"")</f>
        <v>0.61060329067641683</v>
      </c>
      <c r="AK32" s="205">
        <f>IFERROR('4) Settled At Cost (NY)'!F8/'1) Claims Notified'!F8,"")</f>
        <v>0.84210526315789469</v>
      </c>
      <c r="AL32" s="205">
        <f>IFERROR('4) Settled At Cost (NY)'!G8/'1) Claims Notified'!G8,"")</f>
        <v>0.87878787878787878</v>
      </c>
      <c r="AM32" s="206">
        <f>IFERROR('4) Settled At Cost (NY)'!I8/'1) Claims Notified'!I8,"")</f>
        <v>0.74205378973105129</v>
      </c>
      <c r="AO32" s="207"/>
      <c r="AP32" s="207"/>
      <c r="AQ32" s="207"/>
      <c r="AR32" s="207"/>
      <c r="AS32" s="207"/>
    </row>
    <row r="33" spans="2:45" x14ac:dyDescent="0.2">
      <c r="B33" s="193">
        <f t="shared" si="5"/>
        <v>2000</v>
      </c>
      <c r="C33" s="18">
        <f>IFERROR('6) Incurred (NY)'!D9/'1) Claims Notified'!D9,"")</f>
        <v>14731.510416666664</v>
      </c>
      <c r="D33" s="17">
        <f>IFERROR('6) Incurred (NY)'!E9/'1) Claims Notified'!E9,"")</f>
        <v>9761.6651468189229</v>
      </c>
      <c r="E33" s="17">
        <f>IFERROR('6) Incurred (NY)'!F9/'1) Claims Notified'!F9,"")</f>
        <v>30241.778360655739</v>
      </c>
      <c r="F33" s="17">
        <f>IFERROR('6) Incurred (NY)'!G9/'1) Claims Notified'!G9,"")</f>
        <v>11729.10633802817</v>
      </c>
      <c r="G33" s="19">
        <f>IFERROR('6) Incurred (NY)'!I9/'1) Claims Notified'!I9,"")</f>
        <v>51505.947587336239</v>
      </c>
      <c r="J33" s="193">
        <f t="shared" si="6"/>
        <v>2000</v>
      </c>
      <c r="K33" s="18">
        <f>IFERROR('6) Incurred (NY)'!D9/('1) Claims Notified'!D9-'2) Nil Settled (NY)'!D9),"")</f>
        <v>18940.513392857138</v>
      </c>
      <c r="L33" s="17">
        <f>IFERROR('6) Incurred (NY)'!E9/('1) Claims Notified'!E9-'2) Nil Settled (NY)'!E9),"")</f>
        <v>16349.455560109289</v>
      </c>
      <c r="M33" s="17">
        <f>IFERROR('6) Incurred (NY)'!F9/('1) Claims Notified'!F9-'2) Nil Settled (NY)'!F9),"")</f>
        <v>36171.538823529409</v>
      </c>
      <c r="N33" s="17">
        <f>IFERROR('6) Incurred (NY)'!G9/('1) Claims Notified'!G9-'2) Nil Settled (NY)'!G9),"")</f>
        <v>16655.331000000002</v>
      </c>
      <c r="O33" s="19">
        <f>IFERROR('6) Incurred (NY)'!I9/('1) Claims Notified'!I9-'2) Nil Settled (NY)'!I9),"")</f>
        <v>69792.08282544378</v>
      </c>
      <c r="R33" s="193">
        <f t="shared" si="7"/>
        <v>2000</v>
      </c>
      <c r="S33" s="204">
        <f>IFERROR('2) Nil Settled (NY)'!D9/'1) Claims Notified'!D9,"")</f>
        <v>0.22222222222222221</v>
      </c>
      <c r="T33" s="205">
        <f>IFERROR('2) Nil Settled (NY)'!E9/'1) Claims Notified'!E9,"")</f>
        <v>0.40293637846655789</v>
      </c>
      <c r="U33" s="205">
        <f>IFERROR('2) Nil Settled (NY)'!F9/'1) Claims Notified'!F9,"")</f>
        <v>0.16393442622950818</v>
      </c>
      <c r="V33" s="205">
        <f>IFERROR('2) Nil Settled (NY)'!G9/'1) Claims Notified'!G9,"")</f>
        <v>0.29577464788732394</v>
      </c>
      <c r="W33" s="206">
        <f>IFERROR('2) Nil Settled (NY)'!I9/'1) Claims Notified'!I9,"")</f>
        <v>0.26200873362445415</v>
      </c>
      <c r="Z33" s="193">
        <f t="shared" si="8"/>
        <v>2000</v>
      </c>
      <c r="AA33" s="204">
        <f>1-IFERROR(SUM('2) Nil Settled (NY)'!D9,'4) Settled At Cost (NY)'!D9)/'1) Claims Notified'!D9,"")</f>
        <v>0</v>
      </c>
      <c r="AB33" s="205">
        <f>1-IFERROR(SUM('2) Nil Settled (NY)'!E9,'4) Settled At Cost (NY)'!E9)/'1) Claims Notified'!E9,"")</f>
        <v>3.2626427406199365E-3</v>
      </c>
      <c r="AC33" s="205">
        <f>1-IFERROR(SUM('2) Nil Settled (NY)'!F9,'4) Settled At Cost (NY)'!F9)/'1) Claims Notified'!F9,"")</f>
        <v>0</v>
      </c>
      <c r="AD33" s="205">
        <f>1-IFERROR(SUM('2) Nil Settled (NY)'!G9,'4) Settled At Cost (NY)'!G9)/'1) Claims Notified'!G9,"")</f>
        <v>0</v>
      </c>
      <c r="AE33" s="206">
        <f>1-IFERROR(SUM('2) Nil Settled (NY)'!I9,'4) Settled At Cost (NY)'!I9)/'1) Claims Notified'!I9,"")</f>
        <v>0</v>
      </c>
      <c r="AH33" s="193">
        <f t="shared" si="9"/>
        <v>2000</v>
      </c>
      <c r="AI33" s="204">
        <f>IFERROR('4) Settled At Cost (NY)'!D9/'1) Claims Notified'!D9,"")</f>
        <v>0.77777777777777779</v>
      </c>
      <c r="AJ33" s="205">
        <f>IFERROR('4) Settled At Cost (NY)'!E9/'1) Claims Notified'!E9,"")</f>
        <v>0.59380097879282223</v>
      </c>
      <c r="AK33" s="205">
        <f>IFERROR('4) Settled At Cost (NY)'!F9/'1) Claims Notified'!F9,"")</f>
        <v>0.83606557377049184</v>
      </c>
      <c r="AL33" s="205">
        <f>IFERROR('4) Settled At Cost (NY)'!G9/'1) Claims Notified'!G9,"")</f>
        <v>0.70422535211267601</v>
      </c>
      <c r="AM33" s="206">
        <f>IFERROR('4) Settled At Cost (NY)'!I9/'1) Claims Notified'!I9,"")</f>
        <v>0.73799126637554591</v>
      </c>
      <c r="AO33" s="207"/>
      <c r="AP33" s="207"/>
      <c r="AQ33" s="207"/>
      <c r="AR33" s="207"/>
      <c r="AS33" s="207"/>
    </row>
    <row r="34" spans="2:45" x14ac:dyDescent="0.2">
      <c r="B34" s="193">
        <f t="shared" si="5"/>
        <v>2001</v>
      </c>
      <c r="C34" s="18">
        <f>IFERROR('6) Incurred (NY)'!D10/'1) Claims Notified'!D10,"")</f>
        <v>10459.808041237113</v>
      </c>
      <c r="D34" s="17">
        <f>IFERROR('6) Incurred (NY)'!E10/'1) Claims Notified'!E10,"")</f>
        <v>11546.980447139844</v>
      </c>
      <c r="E34" s="17">
        <f>IFERROR('6) Incurred (NY)'!F10/'1) Claims Notified'!F10,"")</f>
        <v>26499.179264705883</v>
      </c>
      <c r="F34" s="17">
        <f>IFERROR('6) Incurred (NY)'!G10/'1) Claims Notified'!G10,"")</f>
        <v>16524.466814159292</v>
      </c>
      <c r="G34" s="19">
        <f>IFERROR('6) Incurred (NY)'!I10/'1) Claims Notified'!I10,"")</f>
        <v>55376.15379239466</v>
      </c>
      <c r="J34" s="193">
        <f t="shared" si="6"/>
        <v>2001</v>
      </c>
      <c r="K34" s="18">
        <f>IFERROR('6) Incurred (NY)'!D10/('1) Claims Notified'!D10-'2) Nil Settled (NY)'!D10),"")</f>
        <v>12682.517249999999</v>
      </c>
      <c r="L34" s="17">
        <f>IFERROR('6) Incurred (NY)'!E10/('1) Claims Notified'!E10-'2) Nil Settled (NY)'!E10),"")</f>
        <v>18961.514403507415</v>
      </c>
      <c r="M34" s="17">
        <f>IFERROR('6) Incurred (NY)'!F10/('1) Claims Notified'!F10-'2) Nil Settled (NY)'!F10),"")</f>
        <v>31613.055964912281</v>
      </c>
      <c r="N34" s="17">
        <f>IFERROR('6) Incurred (NY)'!G10/('1) Claims Notified'!G10-'2) Nil Settled (NY)'!G10),"")</f>
        <v>20519.392857142859</v>
      </c>
      <c r="O34" s="19">
        <f>IFERROR('6) Incurred (NY)'!I10/('1) Claims Notified'!I10-'2) Nil Settled (NY)'!I10),"")</f>
        <v>72910.686928281459</v>
      </c>
      <c r="R34" s="193">
        <f t="shared" si="7"/>
        <v>2001</v>
      </c>
      <c r="S34" s="204">
        <f>IFERROR('2) Nil Settled (NY)'!D10/'1) Claims Notified'!D10,"")</f>
        <v>0.17525773195876287</v>
      </c>
      <c r="T34" s="205">
        <f>IFERROR('2) Nil Settled (NY)'!E10/'1) Claims Notified'!E10,"")</f>
        <v>0.39103068450039341</v>
      </c>
      <c r="U34" s="205">
        <f>IFERROR('2) Nil Settled (NY)'!F10/'1) Claims Notified'!F10,"")</f>
        <v>0.16176470588235295</v>
      </c>
      <c r="V34" s="205">
        <f>IFERROR('2) Nil Settled (NY)'!G10/'1) Claims Notified'!G10,"")</f>
        <v>0.19469026548672566</v>
      </c>
      <c r="W34" s="206">
        <f>IFERROR('2) Nil Settled (NY)'!I10/'1) Claims Notified'!I10,"")</f>
        <v>0.24049331963001028</v>
      </c>
      <c r="Z34" s="193">
        <f t="shared" si="8"/>
        <v>2001</v>
      </c>
      <c r="AA34" s="204">
        <f>1-IFERROR(SUM('2) Nil Settled (NY)'!D10,'4) Settled At Cost (NY)'!D10)/'1) Claims Notified'!D10,"")</f>
        <v>0</v>
      </c>
      <c r="AB34" s="205">
        <f>1-IFERROR(SUM('2) Nil Settled (NY)'!E10,'4) Settled At Cost (NY)'!E10)/'1) Claims Notified'!E10,"")</f>
        <v>1.3375295043273061E-2</v>
      </c>
      <c r="AC34" s="205">
        <f>1-IFERROR(SUM('2) Nil Settled (NY)'!F10,'4) Settled At Cost (NY)'!F10)/'1) Claims Notified'!F10,"")</f>
        <v>0</v>
      </c>
      <c r="AD34" s="205">
        <f>1-IFERROR(SUM('2) Nil Settled (NY)'!G10,'4) Settled At Cost (NY)'!G10)/'1) Claims Notified'!G10,"")</f>
        <v>0</v>
      </c>
      <c r="AE34" s="206">
        <f>1-IFERROR(SUM('2) Nil Settled (NY)'!I10,'4) Settled At Cost (NY)'!I10)/'1) Claims Notified'!I10,"")</f>
        <v>2.0554984583761593E-3</v>
      </c>
      <c r="AH34" s="193">
        <f t="shared" si="9"/>
        <v>2001</v>
      </c>
      <c r="AI34" s="204">
        <f>IFERROR('4) Settled At Cost (NY)'!D10/'1) Claims Notified'!D10,"")</f>
        <v>0.82474226804123707</v>
      </c>
      <c r="AJ34" s="205">
        <f>IFERROR('4) Settled At Cost (NY)'!E10/'1) Claims Notified'!E10,"")</f>
        <v>0.59559402045633358</v>
      </c>
      <c r="AK34" s="205">
        <f>IFERROR('4) Settled At Cost (NY)'!F10/'1) Claims Notified'!F10,"")</f>
        <v>0.83823529411764708</v>
      </c>
      <c r="AL34" s="205">
        <f>IFERROR('4) Settled At Cost (NY)'!G10/'1) Claims Notified'!G10,"")</f>
        <v>0.80530973451327437</v>
      </c>
      <c r="AM34" s="206">
        <f>IFERROR('4) Settled At Cost (NY)'!I10/'1) Claims Notified'!I10,"")</f>
        <v>0.75745118191161354</v>
      </c>
      <c r="AO34" s="207"/>
      <c r="AP34" s="207"/>
      <c r="AQ34" s="207"/>
      <c r="AR34" s="207"/>
      <c r="AS34" s="207"/>
    </row>
    <row r="35" spans="2:45" x14ac:dyDescent="0.2">
      <c r="B35" s="193">
        <f t="shared" si="5"/>
        <v>2002</v>
      </c>
      <c r="C35" s="18">
        <f>IFERROR('6) Incurred (NY)'!D11/'1) Claims Notified'!D11,"")</f>
        <v>9256.6557983193288</v>
      </c>
      <c r="D35" s="17">
        <f>IFERROR('6) Incurred (NY)'!E11/'1) Claims Notified'!E11,"")</f>
        <v>24272.00114624506</v>
      </c>
      <c r="E35" s="17">
        <f>IFERROR('6) Incurred (NY)'!F11/'1) Claims Notified'!F11,"")</f>
        <v>23506.908772781582</v>
      </c>
      <c r="F35" s="17">
        <f>IFERROR('6) Incurred (NY)'!G11/'1) Claims Notified'!G11,"")</f>
        <v>14327.868046874999</v>
      </c>
      <c r="G35" s="19">
        <f>IFERROR('6) Incurred (NY)'!I11/'1) Claims Notified'!I11,"")</f>
        <v>53689.71286764706</v>
      </c>
      <c r="J35" s="193">
        <f t="shared" si="6"/>
        <v>2002</v>
      </c>
      <c r="K35" s="18">
        <f>IFERROR('6) Incurred (NY)'!D11/('1) Claims Notified'!D11-'2) Nil Settled (NY)'!D11),"")</f>
        <v>12376.876853932585</v>
      </c>
      <c r="L35" s="17">
        <f>IFERROR('6) Incurred (NY)'!E11/('1) Claims Notified'!E11-'2) Nil Settled (NY)'!E11),"")</f>
        <v>39979.272721354173</v>
      </c>
      <c r="M35" s="17">
        <f>IFERROR('6) Incurred (NY)'!F11/('1) Claims Notified'!F11-'2) Nil Settled (NY)'!F11),"")</f>
        <v>27672.690074287177</v>
      </c>
      <c r="N35" s="17">
        <f>IFERROR('6) Incurred (NY)'!G11/('1) Claims Notified'!G11-'2) Nil Settled (NY)'!G11),"")</f>
        <v>17805.505922330096</v>
      </c>
      <c r="O35" s="19">
        <f>IFERROR('6) Incurred (NY)'!I11/('1) Claims Notified'!I11-'2) Nil Settled (NY)'!I11),"")</f>
        <v>73649.289121037466</v>
      </c>
      <c r="R35" s="193">
        <f t="shared" si="7"/>
        <v>2002</v>
      </c>
      <c r="S35" s="204">
        <f>IFERROR('2) Nil Settled (NY)'!D11/'1) Claims Notified'!D11,"")</f>
        <v>0.25210084033613445</v>
      </c>
      <c r="T35" s="205">
        <f>IFERROR('2) Nil Settled (NY)'!E11/'1) Claims Notified'!E11,"")</f>
        <v>0.39288537549407115</v>
      </c>
      <c r="U35" s="205">
        <f>IFERROR('2) Nil Settled (NY)'!F11/'1) Claims Notified'!F11,"")</f>
        <v>0.15053763440860216</v>
      </c>
      <c r="V35" s="205">
        <f>IFERROR('2) Nil Settled (NY)'!G11/'1) Claims Notified'!G11,"")</f>
        <v>0.1953125</v>
      </c>
      <c r="W35" s="206">
        <f>IFERROR('2) Nil Settled (NY)'!I11/'1) Claims Notified'!I11,"")</f>
        <v>0.27100840336134452</v>
      </c>
      <c r="Z35" s="193">
        <f t="shared" si="8"/>
        <v>2002</v>
      </c>
      <c r="AA35" s="204">
        <f>1-IFERROR(SUM('2) Nil Settled (NY)'!D11,'4) Settled At Cost (NY)'!D11)/'1) Claims Notified'!D11,"")</f>
        <v>0</v>
      </c>
      <c r="AB35" s="205">
        <f>1-IFERROR(SUM('2) Nil Settled (NY)'!E11,'4) Settled At Cost (NY)'!E11)/'1) Claims Notified'!E11,"")</f>
        <v>1.8181818181818188E-2</v>
      </c>
      <c r="AC35" s="205">
        <f>1-IFERROR(SUM('2) Nil Settled (NY)'!F11,'4) Settled At Cost (NY)'!F11)/'1) Claims Notified'!F11,"")</f>
        <v>0</v>
      </c>
      <c r="AD35" s="205">
        <f>1-IFERROR(SUM('2) Nil Settled (NY)'!G11,'4) Settled At Cost (NY)'!G11)/'1) Claims Notified'!G11,"")</f>
        <v>0</v>
      </c>
      <c r="AE35" s="206">
        <f>1-IFERROR(SUM('2) Nil Settled (NY)'!I11,'4) Settled At Cost (NY)'!I11)/'1) Claims Notified'!I11,"")</f>
        <v>2.1008403361344463E-3</v>
      </c>
      <c r="AH35" s="193">
        <f t="shared" si="9"/>
        <v>2002</v>
      </c>
      <c r="AI35" s="204">
        <f>IFERROR('4) Settled At Cost (NY)'!D11/'1) Claims Notified'!D11,"")</f>
        <v>0.74789915966386555</v>
      </c>
      <c r="AJ35" s="205">
        <f>IFERROR('4) Settled At Cost (NY)'!E11/'1) Claims Notified'!E11,"")</f>
        <v>0.58893280632411071</v>
      </c>
      <c r="AK35" s="205">
        <f>IFERROR('4) Settled At Cost (NY)'!F11/'1) Claims Notified'!F11,"")</f>
        <v>0.84946236559139787</v>
      </c>
      <c r="AL35" s="205">
        <f>IFERROR('4) Settled At Cost (NY)'!G11/'1) Claims Notified'!G11,"")</f>
        <v>0.8046875</v>
      </c>
      <c r="AM35" s="206">
        <f>IFERROR('4) Settled At Cost (NY)'!I11/'1) Claims Notified'!I11,"")</f>
        <v>0.72689075630252098</v>
      </c>
      <c r="AO35" s="207"/>
      <c r="AP35" s="207"/>
      <c r="AQ35" s="207"/>
      <c r="AR35" s="207"/>
      <c r="AS35" s="207"/>
    </row>
    <row r="36" spans="2:45" x14ac:dyDescent="0.2">
      <c r="B36" s="193">
        <f t="shared" si="5"/>
        <v>2003</v>
      </c>
      <c r="C36" s="18">
        <f>IFERROR('6) Incurred (NY)'!D12/'1) Claims Notified'!D12,"")</f>
        <v>7932.6850920245397</v>
      </c>
      <c r="D36" s="17">
        <f>IFERROR('6) Incurred (NY)'!E12/'1) Claims Notified'!E12,"")</f>
        <v>11768.5209342178</v>
      </c>
      <c r="E36" s="17">
        <f>IFERROR('6) Incurred (NY)'!F12/'1) Claims Notified'!F12,"")</f>
        <v>26369.614347826089</v>
      </c>
      <c r="F36" s="17">
        <f>IFERROR('6) Incurred (NY)'!G12/'1) Claims Notified'!G12,"")</f>
        <v>13738.350116959065</v>
      </c>
      <c r="G36" s="19">
        <f>IFERROR('6) Incurred (NY)'!I12/'1) Claims Notified'!I12,"")</f>
        <v>54908.405536602702</v>
      </c>
      <c r="J36" s="193">
        <f t="shared" si="6"/>
        <v>2003</v>
      </c>
      <c r="K36" s="18">
        <f>IFERROR('6) Incurred (NY)'!D12/('1) Claims Notified'!D12-'2) Nil Settled (NY)'!D12),"")</f>
        <v>11051.518547008547</v>
      </c>
      <c r="L36" s="17">
        <f>IFERROR('6) Incurred (NY)'!E12/('1) Claims Notified'!E12-'2) Nil Settled (NY)'!E12),"")</f>
        <v>20065.2727332705</v>
      </c>
      <c r="M36" s="17">
        <f>IFERROR('6) Incurred (NY)'!F12/('1) Claims Notified'!F12-'2) Nil Settled (NY)'!F12),"")</f>
        <v>40887.716629213486</v>
      </c>
      <c r="N36" s="17">
        <f>IFERROR('6) Incurred (NY)'!G12/('1) Claims Notified'!G12-'2) Nil Settled (NY)'!G12),"")</f>
        <v>17597.43722846442</v>
      </c>
      <c r="O36" s="19">
        <f>IFERROR('6) Incurred (NY)'!I12/('1) Claims Notified'!I12-'2) Nil Settled (NY)'!I12),"")</f>
        <v>74499.639913211184</v>
      </c>
      <c r="R36" s="193">
        <f t="shared" si="7"/>
        <v>2003</v>
      </c>
      <c r="S36" s="204">
        <f>IFERROR('2) Nil Settled (NY)'!D12/'1) Claims Notified'!D12,"")</f>
        <v>0.2822085889570552</v>
      </c>
      <c r="T36" s="205">
        <f>IFERROR('2) Nil Settled (NY)'!E12/'1) Claims Notified'!E12,"")</f>
        <v>0.4134881149806523</v>
      </c>
      <c r="U36" s="205">
        <f>IFERROR('2) Nil Settled (NY)'!F12/'1) Claims Notified'!F12,"")</f>
        <v>0.35507246376811596</v>
      </c>
      <c r="V36" s="205">
        <f>IFERROR('2) Nil Settled (NY)'!G12/'1) Claims Notified'!G12,"")</f>
        <v>0.21929824561403508</v>
      </c>
      <c r="W36" s="206">
        <f>IFERROR('2) Nil Settled (NY)'!I12/'1) Claims Notified'!I12,"")</f>
        <v>0.26297085998578534</v>
      </c>
      <c r="Z36" s="193">
        <f t="shared" si="8"/>
        <v>2003</v>
      </c>
      <c r="AA36" s="204">
        <f>1-IFERROR(SUM('2) Nil Settled (NY)'!D12,'4) Settled At Cost (NY)'!D12)/'1) Claims Notified'!D12,"")</f>
        <v>0</v>
      </c>
      <c r="AB36" s="205">
        <f>1-IFERROR(SUM('2) Nil Settled (NY)'!E12,'4) Settled At Cost (NY)'!E12)/'1) Claims Notified'!E12,"")</f>
        <v>1.0503040353786575E-2</v>
      </c>
      <c r="AC36" s="205">
        <f>1-IFERROR(SUM('2) Nil Settled (NY)'!F12,'4) Settled At Cost (NY)'!F12)/'1) Claims Notified'!F12,"")</f>
        <v>0</v>
      </c>
      <c r="AD36" s="205">
        <f>1-IFERROR(SUM('2) Nil Settled (NY)'!G12,'4) Settled At Cost (NY)'!G12)/'1) Claims Notified'!G12,"")</f>
        <v>0</v>
      </c>
      <c r="AE36" s="206">
        <f>1-IFERROR(SUM('2) Nil Settled (NY)'!I12,'4) Settled At Cost (NY)'!I12)/'1) Claims Notified'!I12,"")</f>
        <v>3.5536602700781961E-3</v>
      </c>
      <c r="AH36" s="193">
        <f t="shared" si="9"/>
        <v>2003</v>
      </c>
      <c r="AI36" s="204">
        <f>IFERROR('4) Settled At Cost (NY)'!D12/'1) Claims Notified'!D12,"")</f>
        <v>0.71779141104294475</v>
      </c>
      <c r="AJ36" s="205">
        <f>IFERROR('4) Settled At Cost (NY)'!E12/'1) Claims Notified'!E12,"")</f>
        <v>0.57600884466556113</v>
      </c>
      <c r="AK36" s="205">
        <f>IFERROR('4) Settled At Cost (NY)'!F12/'1) Claims Notified'!F12,"")</f>
        <v>0.64492753623188404</v>
      </c>
      <c r="AL36" s="205">
        <f>IFERROR('4) Settled At Cost (NY)'!G12/'1) Claims Notified'!G12,"")</f>
        <v>0.7807017543859649</v>
      </c>
      <c r="AM36" s="206">
        <f>IFERROR('4) Settled At Cost (NY)'!I12/'1) Claims Notified'!I12,"")</f>
        <v>0.73347547974413652</v>
      </c>
      <c r="AO36" s="207"/>
      <c r="AP36" s="207"/>
      <c r="AQ36" s="207"/>
      <c r="AR36" s="207"/>
      <c r="AS36" s="207"/>
    </row>
    <row r="37" spans="2:45" x14ac:dyDescent="0.2">
      <c r="B37" s="193">
        <f t="shared" si="5"/>
        <v>2004</v>
      </c>
      <c r="C37" s="18">
        <f>IFERROR('6) Incurred (NY)'!D13/'1) Claims Notified'!D13,"")</f>
        <v>5102.6336507936503</v>
      </c>
      <c r="D37" s="17">
        <f>IFERROR('6) Incurred (NY)'!E13/'1) Claims Notified'!E13,"")</f>
        <v>13677.296570807806</v>
      </c>
      <c r="E37" s="17">
        <f>IFERROR('6) Incurred (NY)'!F13/'1) Claims Notified'!F13,"")</f>
        <v>32229.095586206891</v>
      </c>
      <c r="F37" s="17">
        <f>IFERROR('6) Incurred (NY)'!G13/'1) Claims Notified'!G13,"")</f>
        <v>14782.037002398081</v>
      </c>
      <c r="G37" s="19">
        <f>IFERROR('6) Incurred (NY)'!I13/'1) Claims Notified'!I13,"")</f>
        <v>53611.398181818186</v>
      </c>
      <c r="J37" s="193">
        <f t="shared" si="6"/>
        <v>2004</v>
      </c>
      <c r="K37" s="18">
        <f>IFERROR('6) Incurred (NY)'!D13/('1) Claims Notified'!D13-'2) Nil Settled (NY)'!D13),"")</f>
        <v>8572.4245333333329</v>
      </c>
      <c r="L37" s="17">
        <f>IFERROR('6) Incurred (NY)'!E13/('1) Claims Notified'!E13-'2) Nil Settled (NY)'!E13),"")</f>
        <v>22104.721730598478</v>
      </c>
      <c r="M37" s="17">
        <f>IFERROR('6) Incurred (NY)'!F13/('1) Claims Notified'!F13-'2) Nil Settled (NY)'!F13),"")</f>
        <v>43674.942616822424</v>
      </c>
      <c r="N37" s="17">
        <f>IFERROR('6) Incurred (NY)'!G13/('1) Claims Notified'!G13-'2) Nil Settled (NY)'!G13),"")</f>
        <v>19693.640351437698</v>
      </c>
      <c r="O37" s="19">
        <f>IFERROR('6) Incurred (NY)'!I13/('1) Claims Notified'!I13-'2) Nil Settled (NY)'!I13),"")</f>
        <v>72784.376345966957</v>
      </c>
      <c r="R37" s="193">
        <f t="shared" si="7"/>
        <v>2004</v>
      </c>
      <c r="S37" s="204">
        <f>IFERROR('2) Nil Settled (NY)'!D13/'1) Claims Notified'!D13,"")</f>
        <v>0.40476190476190477</v>
      </c>
      <c r="T37" s="205">
        <f>IFERROR('2) Nil Settled (NY)'!E13/'1) Claims Notified'!E13,"")</f>
        <v>0.38124999999999998</v>
      </c>
      <c r="U37" s="205">
        <f>IFERROR('2) Nil Settled (NY)'!F13/'1) Claims Notified'!F13,"")</f>
        <v>0.2620689655172414</v>
      </c>
      <c r="V37" s="205">
        <f>IFERROR('2) Nil Settled (NY)'!G13/'1) Claims Notified'!G13,"")</f>
        <v>0.24940047961630696</v>
      </c>
      <c r="W37" s="206">
        <f>IFERROR('2) Nil Settled (NY)'!I13/'1) Claims Notified'!I13,"")</f>
        <v>0.26342161775232642</v>
      </c>
      <c r="Z37" s="193">
        <f t="shared" si="8"/>
        <v>2004</v>
      </c>
      <c r="AA37" s="204">
        <f>1-IFERROR(SUM('2) Nil Settled (NY)'!D13,'4) Settled At Cost (NY)'!D13)/'1) Claims Notified'!D13,"")</f>
        <v>1.5873015873015928E-2</v>
      </c>
      <c r="AB37" s="205">
        <f>1-IFERROR(SUM('2) Nil Settled (NY)'!E13,'4) Settled At Cost (NY)'!E13)/'1) Claims Notified'!E13,"")</f>
        <v>2.6249999999999996E-2</v>
      </c>
      <c r="AC37" s="205">
        <f>1-IFERROR(SUM('2) Nil Settled (NY)'!F13,'4) Settled At Cost (NY)'!F13)/'1) Claims Notified'!F13,"")</f>
        <v>3.4482758620689613E-2</v>
      </c>
      <c r="AD37" s="205">
        <f>1-IFERROR(SUM('2) Nil Settled (NY)'!G13,'4) Settled At Cost (NY)'!G13)/'1) Claims Notified'!G13,"")</f>
        <v>1.1990407673860948E-2</v>
      </c>
      <c r="AE37" s="206">
        <f>1-IFERROR(SUM('2) Nil Settled (NY)'!I13,'4) Settled At Cost (NY)'!I13)/'1) Claims Notified'!I13,"")</f>
        <v>4.2949176807444145E-3</v>
      </c>
      <c r="AH37" s="193">
        <f t="shared" si="9"/>
        <v>2004</v>
      </c>
      <c r="AI37" s="204">
        <f>IFERROR('4) Settled At Cost (NY)'!D13/'1) Claims Notified'!D13,"")</f>
        <v>0.57936507936507942</v>
      </c>
      <c r="AJ37" s="205">
        <f>IFERROR('4) Settled At Cost (NY)'!E13/'1) Claims Notified'!E13,"")</f>
        <v>0.59250000000000003</v>
      </c>
      <c r="AK37" s="205">
        <f>IFERROR('4) Settled At Cost (NY)'!F13/'1) Claims Notified'!F13,"")</f>
        <v>0.70344827586206893</v>
      </c>
      <c r="AL37" s="205">
        <f>IFERROR('4) Settled At Cost (NY)'!G13/'1) Claims Notified'!G13,"")</f>
        <v>0.73860911270983209</v>
      </c>
      <c r="AM37" s="206">
        <f>IFERROR('4) Settled At Cost (NY)'!I13/'1) Claims Notified'!I13,"")</f>
        <v>0.73228346456692917</v>
      </c>
      <c r="AO37" s="207"/>
      <c r="AP37" s="207"/>
      <c r="AQ37" s="207"/>
      <c r="AR37" s="207"/>
      <c r="AS37" s="207"/>
    </row>
    <row r="38" spans="2:45" x14ac:dyDescent="0.2">
      <c r="B38" s="193">
        <f t="shared" si="5"/>
        <v>2005</v>
      </c>
      <c r="C38" s="18">
        <f>IFERROR('6) Incurred (NY)'!D14/'1) Claims Notified'!D14,"")</f>
        <v>2267.3160698689953</v>
      </c>
      <c r="D38" s="17">
        <f>IFERROR('6) Incurred (NY)'!E14/'1) Claims Notified'!E14,"")</f>
        <v>13176.011647549527</v>
      </c>
      <c r="E38" s="17">
        <f>IFERROR('6) Incurred (NY)'!F14/'1) Claims Notified'!F14,"")</f>
        <v>24994.230465116278</v>
      </c>
      <c r="F38" s="17">
        <f>IFERROR('6) Incurred (NY)'!G14/'1) Claims Notified'!G14,"")</f>
        <v>10679.404678456593</v>
      </c>
      <c r="G38" s="19">
        <f>IFERROR('6) Incurred (NY)'!I14/'1) Claims Notified'!I14,"")</f>
        <v>59058.880168421056</v>
      </c>
      <c r="J38" s="193">
        <f t="shared" si="6"/>
        <v>2005</v>
      </c>
      <c r="K38" s="18">
        <f>IFERROR('6) Incurred (NY)'!D14/('1) Claims Notified'!D14-'2) Nil Settled (NY)'!D14),"")</f>
        <v>5769.0597777777766</v>
      </c>
      <c r="L38" s="17">
        <f>IFERROR('6) Incurred (NY)'!E14/('1) Claims Notified'!E14-'2) Nil Settled (NY)'!E14),"")</f>
        <v>24045.281008563266</v>
      </c>
      <c r="M38" s="17">
        <f>IFERROR('6) Incurred (NY)'!F14/('1) Claims Notified'!F14-'2) Nil Settled (NY)'!F14),"")</f>
        <v>36432.268135593215</v>
      </c>
      <c r="N38" s="17">
        <f>IFERROR('6) Incurred (NY)'!G14/('1) Claims Notified'!G14-'2) Nil Settled (NY)'!G14),"")</f>
        <v>17343.576266318541</v>
      </c>
      <c r="O38" s="19">
        <f>IFERROR('6) Incurred (NY)'!I14/('1) Claims Notified'!I14-'2) Nil Settled (NY)'!I14),"")</f>
        <v>82589.699941118757</v>
      </c>
      <c r="R38" s="193">
        <f t="shared" si="7"/>
        <v>2005</v>
      </c>
      <c r="S38" s="204">
        <f>IFERROR('2) Nil Settled (NY)'!D14/'1) Claims Notified'!D14,"")</f>
        <v>0.60698689956331875</v>
      </c>
      <c r="T38" s="205">
        <f>IFERROR('2) Nil Settled (NY)'!E14/'1) Claims Notified'!E14,"")</f>
        <v>0.45203336809176226</v>
      </c>
      <c r="U38" s="205">
        <f>IFERROR('2) Nil Settled (NY)'!F14/'1) Claims Notified'!F14,"")</f>
        <v>0.31395348837209303</v>
      </c>
      <c r="V38" s="205">
        <f>IFERROR('2) Nil Settled (NY)'!G14/'1) Claims Notified'!G14,"")</f>
        <v>0.38424437299035369</v>
      </c>
      <c r="W38" s="206">
        <f>IFERROR('2) Nil Settled (NY)'!I14/'1) Claims Notified'!I14,"")</f>
        <v>0.28491228070175439</v>
      </c>
      <c r="Z38" s="193">
        <f t="shared" si="8"/>
        <v>2005</v>
      </c>
      <c r="AA38" s="204">
        <f>1-IFERROR(SUM('2) Nil Settled (NY)'!D14,'4) Settled At Cost (NY)'!D14)/'1) Claims Notified'!D14,"")</f>
        <v>1.7467248908296984E-2</v>
      </c>
      <c r="AB38" s="205">
        <f>1-IFERROR(SUM('2) Nil Settled (NY)'!E14,'4) Settled At Cost (NY)'!E14)/'1) Claims Notified'!E14,"")</f>
        <v>3.7539103232533844E-2</v>
      </c>
      <c r="AC38" s="205">
        <f>1-IFERROR(SUM('2) Nil Settled (NY)'!F14,'4) Settled At Cost (NY)'!F14)/'1) Claims Notified'!F14,"")</f>
        <v>5.2325581395348819E-2</v>
      </c>
      <c r="AD38" s="205">
        <f>1-IFERROR(SUM('2) Nil Settled (NY)'!G14,'4) Settled At Cost (NY)'!G14)/'1) Claims Notified'!G14,"")</f>
        <v>1.9292604501607746E-2</v>
      </c>
      <c r="AE38" s="206">
        <f>1-IFERROR(SUM('2) Nil Settled (NY)'!I14,'4) Settled At Cost (NY)'!I14)/'1) Claims Notified'!I14,"")</f>
        <v>1.1228070175438587E-2</v>
      </c>
      <c r="AH38" s="193">
        <f t="shared" si="9"/>
        <v>2005</v>
      </c>
      <c r="AI38" s="204">
        <f>IFERROR('4) Settled At Cost (NY)'!D14/'1) Claims Notified'!D14,"")</f>
        <v>0.37554585152838427</v>
      </c>
      <c r="AJ38" s="205">
        <f>IFERROR('4) Settled At Cost (NY)'!E14/'1) Claims Notified'!E14,"")</f>
        <v>0.51042752867570385</v>
      </c>
      <c r="AK38" s="205">
        <f>IFERROR('4) Settled At Cost (NY)'!F14/'1) Claims Notified'!F14,"")</f>
        <v>0.63372093023255816</v>
      </c>
      <c r="AL38" s="205">
        <f>IFERROR('4) Settled At Cost (NY)'!G14/'1) Claims Notified'!G14,"")</f>
        <v>0.59646302250803862</v>
      </c>
      <c r="AM38" s="206">
        <f>IFERROR('4) Settled At Cost (NY)'!I14/'1) Claims Notified'!I14,"")</f>
        <v>0.70385964912280696</v>
      </c>
      <c r="AO38" s="207"/>
      <c r="AP38" s="207"/>
      <c r="AQ38" s="207"/>
      <c r="AR38" s="207"/>
      <c r="AS38" s="207"/>
    </row>
    <row r="39" spans="2:45" x14ac:dyDescent="0.2">
      <c r="B39" s="193">
        <f t="shared" si="5"/>
        <v>2006</v>
      </c>
      <c r="C39" s="18">
        <f>IFERROR('6) Incurred (NY)'!D15/'1) Claims Notified'!D15,"")</f>
        <v>7124.0771739130441</v>
      </c>
      <c r="D39" s="17">
        <f>IFERROR('6) Incurred (NY)'!E15/'1) Claims Notified'!E15,"")</f>
        <v>16458.954415145363</v>
      </c>
      <c r="E39" s="17">
        <f>IFERROR('6) Incurred (NY)'!F15/'1) Claims Notified'!F15,"")</f>
        <v>23870.341019417479</v>
      </c>
      <c r="F39" s="17">
        <f>IFERROR('6) Incurred (NY)'!G15/'1) Claims Notified'!G15,"")</f>
        <v>12411.091504273503</v>
      </c>
      <c r="G39" s="19">
        <f>IFERROR('6) Incurred (NY)'!I15/'1) Claims Notified'!I15,"")</f>
        <v>58863.938877043147</v>
      </c>
      <c r="J39" s="193">
        <f t="shared" si="6"/>
        <v>2006</v>
      </c>
      <c r="K39" s="18">
        <f>IFERROR('6) Incurred (NY)'!D15/('1) Claims Notified'!D15-'2) Nil Settled (NY)'!D15),"")</f>
        <v>18726.145714285718</v>
      </c>
      <c r="L39" s="17">
        <f>IFERROR('6) Incurred (NY)'!E15/('1) Claims Notified'!E15-'2) Nil Settled (NY)'!E15),"")</f>
        <v>30314.811432129503</v>
      </c>
      <c r="M39" s="17">
        <f>IFERROR('6) Incurred (NY)'!F15/('1) Claims Notified'!F15-'2) Nil Settled (NY)'!F15),"")</f>
        <v>37252.198863636368</v>
      </c>
      <c r="N39" s="17">
        <f>IFERROR('6) Incurred (NY)'!G15/('1) Claims Notified'!G15-'2) Nil Settled (NY)'!G15),"")</f>
        <v>22478.292662538697</v>
      </c>
      <c r="O39" s="19">
        <f>IFERROR('6) Incurred (NY)'!I15/('1) Claims Notified'!I15-'2) Nil Settled (NY)'!I15),"")</f>
        <v>79423.385924049304</v>
      </c>
      <c r="R39" s="193">
        <f t="shared" si="7"/>
        <v>2006</v>
      </c>
      <c r="S39" s="204">
        <f>IFERROR('2) Nil Settled (NY)'!D15/'1) Claims Notified'!D15,"")</f>
        <v>0.61956521739130432</v>
      </c>
      <c r="T39" s="205">
        <f>IFERROR('2) Nil Settled (NY)'!E15/'1) Claims Notified'!E15,"")</f>
        <v>0.4570655848546315</v>
      </c>
      <c r="U39" s="205">
        <f>IFERROR('2) Nil Settled (NY)'!F15/'1) Claims Notified'!F15,"")</f>
        <v>0.35922330097087379</v>
      </c>
      <c r="V39" s="205">
        <f>IFERROR('2) Nil Settled (NY)'!G15/'1) Claims Notified'!G15,"")</f>
        <v>0.44786324786324788</v>
      </c>
      <c r="W39" s="206">
        <f>IFERROR('2) Nil Settled (NY)'!I15/'1) Claims Notified'!I15,"")</f>
        <v>0.25885885885885884</v>
      </c>
      <c r="Z39" s="193">
        <f t="shared" si="8"/>
        <v>2006</v>
      </c>
      <c r="AA39" s="204">
        <f>1-IFERROR(SUM('2) Nil Settled (NY)'!D15,'4) Settled At Cost (NY)'!D15)/'1) Claims Notified'!D15,"")</f>
        <v>3.2608695652173947E-2</v>
      </c>
      <c r="AB39" s="205">
        <f>1-IFERROR(SUM('2) Nil Settled (NY)'!E15,'4) Settled At Cost (NY)'!E15)/'1) Claims Notified'!E15,"")</f>
        <v>2.2988505747126409E-2</v>
      </c>
      <c r="AC39" s="205">
        <f>1-IFERROR(SUM('2) Nil Settled (NY)'!F15,'4) Settled At Cost (NY)'!F15)/'1) Claims Notified'!F15,"")</f>
        <v>2.4271844660194164E-2</v>
      </c>
      <c r="AD39" s="205">
        <f>1-IFERROR(SUM('2) Nil Settled (NY)'!G15,'4) Settled At Cost (NY)'!G15)/'1) Claims Notified'!G15,"")</f>
        <v>1.7094017094017033E-3</v>
      </c>
      <c r="AE39" s="206">
        <f>1-IFERROR(SUM('2) Nil Settled (NY)'!I15,'4) Settled At Cost (NY)'!I15)/'1) Claims Notified'!I15,"")</f>
        <v>8.4084084084083965E-3</v>
      </c>
      <c r="AH39" s="193">
        <f t="shared" si="9"/>
        <v>2006</v>
      </c>
      <c r="AI39" s="204">
        <f>IFERROR('4) Settled At Cost (NY)'!D15/'1) Claims Notified'!D15,"")</f>
        <v>0.34782608695652173</v>
      </c>
      <c r="AJ39" s="205">
        <f>IFERROR('4) Settled At Cost (NY)'!E15/'1) Claims Notified'!E15,"")</f>
        <v>0.51994590939824203</v>
      </c>
      <c r="AK39" s="205">
        <f>IFERROR('4) Settled At Cost (NY)'!F15/'1) Claims Notified'!F15,"")</f>
        <v>0.61650485436893199</v>
      </c>
      <c r="AL39" s="205">
        <f>IFERROR('4) Settled At Cost (NY)'!G15/'1) Claims Notified'!G15,"")</f>
        <v>0.55042735042735047</v>
      </c>
      <c r="AM39" s="206">
        <f>IFERROR('4) Settled At Cost (NY)'!I15/'1) Claims Notified'!I15,"")</f>
        <v>0.73273273273273276</v>
      </c>
      <c r="AO39" s="207"/>
      <c r="AP39" s="207"/>
      <c r="AQ39" s="207"/>
      <c r="AR39" s="207"/>
      <c r="AS39" s="207"/>
    </row>
    <row r="40" spans="2:45" x14ac:dyDescent="0.2">
      <c r="B40" s="193">
        <f t="shared" si="5"/>
        <v>2007</v>
      </c>
      <c r="C40" s="18">
        <f>IFERROR('6) Incurred (NY)'!D16/'1) Claims Notified'!D16,"")</f>
        <v>2446.4018032786885</v>
      </c>
      <c r="D40" s="17">
        <f>IFERROR('6) Incurred (NY)'!E16/'1) Claims Notified'!E16,"")</f>
        <v>13934.080677323358</v>
      </c>
      <c r="E40" s="17">
        <f>IFERROR('6) Incurred (NY)'!F16/'1) Claims Notified'!F16,"")</f>
        <v>23716.792469135798</v>
      </c>
      <c r="F40" s="17">
        <f>IFERROR('6) Incurred (NY)'!G16/'1) Claims Notified'!G16,"")</f>
        <v>16556.893863636364</v>
      </c>
      <c r="G40" s="19">
        <f>IFERROR('6) Incurred (NY)'!I16/'1) Claims Notified'!I16,"")</f>
        <v>65190.526398104266</v>
      </c>
      <c r="J40" s="193">
        <f t="shared" si="6"/>
        <v>2007</v>
      </c>
      <c r="K40" s="18">
        <f>IFERROR('6) Incurred (NY)'!D16/('1) Claims Notified'!D16-'2) Nil Settled (NY)'!D16),"")</f>
        <v>5852.1768627450983</v>
      </c>
      <c r="L40" s="17">
        <f>IFERROR('6) Incurred (NY)'!E16/('1) Claims Notified'!E16-'2) Nil Settled (NY)'!E16),"")</f>
        <v>24587.111061029591</v>
      </c>
      <c r="M40" s="17">
        <f>IFERROR('6) Incurred (NY)'!F16/('1) Claims Notified'!F16-'2) Nil Settled (NY)'!F16),"")</f>
        <v>37181.810129032252</v>
      </c>
      <c r="N40" s="17">
        <f>IFERROR('6) Incurred (NY)'!G16/('1) Claims Notified'!G16-'2) Nil Settled (NY)'!G16),"")</f>
        <v>27387.343233082705</v>
      </c>
      <c r="O40" s="19">
        <f>IFERROR('6) Incurred (NY)'!I16/('1) Claims Notified'!I16-'2) Nil Settled (NY)'!I16),"")</f>
        <v>88616.184416607008</v>
      </c>
      <c r="R40" s="193">
        <f t="shared" si="7"/>
        <v>2007</v>
      </c>
      <c r="S40" s="204">
        <f>IFERROR('2) Nil Settled (NY)'!D16/'1) Claims Notified'!D16,"")</f>
        <v>0.58196721311475408</v>
      </c>
      <c r="T40" s="205">
        <f>IFERROR('2) Nil Settled (NY)'!E16/'1) Claims Notified'!E16,"")</f>
        <v>0.43327702702702703</v>
      </c>
      <c r="U40" s="205">
        <f>IFERROR('2) Nil Settled (NY)'!F16/'1) Claims Notified'!F16,"")</f>
        <v>0.36213991769547327</v>
      </c>
      <c r="V40" s="205">
        <f>IFERROR('2) Nil Settled (NY)'!G16/'1) Claims Notified'!G16,"")</f>
        <v>0.39545454545454545</v>
      </c>
      <c r="W40" s="206">
        <f>IFERROR('2) Nil Settled (NY)'!I16/'1) Claims Notified'!I16,"")</f>
        <v>0.26434965771458663</v>
      </c>
      <c r="Z40" s="193">
        <f t="shared" si="8"/>
        <v>2007</v>
      </c>
      <c r="AA40" s="204">
        <f>1-IFERROR(SUM('2) Nil Settled (NY)'!D16,'4) Settled At Cost (NY)'!D16)/'1) Claims Notified'!D16,"")</f>
        <v>0.23770491803278693</v>
      </c>
      <c r="AB40" s="205">
        <f>1-IFERROR(SUM('2) Nil Settled (NY)'!E16,'4) Settled At Cost (NY)'!E16)/'1) Claims Notified'!E16,"")</f>
        <v>2.1959459459459429E-2</v>
      </c>
      <c r="AC40" s="205">
        <f>1-IFERROR(SUM('2) Nil Settled (NY)'!F16,'4) Settled At Cost (NY)'!F16)/'1) Claims Notified'!F16,"")</f>
        <v>0</v>
      </c>
      <c r="AD40" s="205">
        <f>1-IFERROR(SUM('2) Nil Settled (NY)'!G16,'4) Settled At Cost (NY)'!G16)/'1) Claims Notified'!G16,"")</f>
        <v>6.8181818181818343E-3</v>
      </c>
      <c r="AE40" s="206">
        <f>1-IFERROR(SUM('2) Nil Settled (NY)'!I16,'4) Settled At Cost (NY)'!I16)/'1) Claims Notified'!I16,"")</f>
        <v>1.1058451816745696E-2</v>
      </c>
      <c r="AH40" s="193">
        <f t="shared" si="9"/>
        <v>2007</v>
      </c>
      <c r="AI40" s="204">
        <f>IFERROR('4) Settled At Cost (NY)'!D16/'1) Claims Notified'!D16,"")</f>
        <v>0.18032786885245902</v>
      </c>
      <c r="AJ40" s="205">
        <f>IFERROR('4) Settled At Cost (NY)'!E16/'1) Claims Notified'!E16,"")</f>
        <v>0.54476351351351349</v>
      </c>
      <c r="AK40" s="205">
        <f>IFERROR('4) Settled At Cost (NY)'!F16/'1) Claims Notified'!F16,"")</f>
        <v>0.63786008230452673</v>
      </c>
      <c r="AL40" s="205">
        <f>IFERROR('4) Settled At Cost (NY)'!G16/'1) Claims Notified'!G16,"")</f>
        <v>0.59772727272727277</v>
      </c>
      <c r="AM40" s="206">
        <f>IFERROR('4) Settled At Cost (NY)'!I16/'1) Claims Notified'!I16,"")</f>
        <v>0.72459189046866768</v>
      </c>
      <c r="AN40" s="50"/>
      <c r="AO40" s="207"/>
      <c r="AP40" s="207"/>
      <c r="AQ40" s="207"/>
      <c r="AR40" s="207"/>
      <c r="AS40" s="207"/>
    </row>
    <row r="41" spans="2:45" x14ac:dyDescent="0.2">
      <c r="B41" s="193">
        <f t="shared" si="5"/>
        <v>2008</v>
      </c>
      <c r="C41" s="18">
        <f>IFERROR('6) Incurred (NY)'!D17/'1) Claims Notified'!D17,"")</f>
        <v>5354.83</v>
      </c>
      <c r="D41" s="17">
        <f>IFERROR('6) Incurred (NY)'!E17/'1) Claims Notified'!E17,"")</f>
        <v>16091.818575317604</v>
      </c>
      <c r="E41" s="17">
        <f>IFERROR('6) Incurred (NY)'!F17/'1) Claims Notified'!F17,"")</f>
        <v>21636.765682656827</v>
      </c>
      <c r="F41" s="17">
        <f>IFERROR('6) Incurred (NY)'!G17/'1) Claims Notified'!G17,"")</f>
        <v>14196.614846153843</v>
      </c>
      <c r="G41" s="19">
        <f>IFERROR('6) Incurred (NY)'!I17/'1) Claims Notified'!I17,"")</f>
        <v>67200.185932802808</v>
      </c>
      <c r="J41" s="193">
        <f t="shared" si="6"/>
        <v>2008</v>
      </c>
      <c r="K41" s="18">
        <f>IFERROR('6) Incurred (NY)'!D17/('1) Claims Notified'!D17-'2) Nil Settled (NY)'!D17),"")</f>
        <v>10709.66</v>
      </c>
      <c r="L41" s="17">
        <f>IFERROR('6) Incurred (NY)'!E17/('1) Claims Notified'!E17-'2) Nil Settled (NY)'!E17),"")</f>
        <v>26626.402507507508</v>
      </c>
      <c r="M41" s="17">
        <f>IFERROR('6) Incurred (NY)'!F17/('1) Claims Notified'!F17-'2) Nil Settled (NY)'!F17),"")</f>
        <v>38831.546357615895</v>
      </c>
      <c r="N41" s="17">
        <f>IFERROR('6) Incurred (NY)'!G17/('1) Claims Notified'!G17-'2) Nil Settled (NY)'!G17),"")</f>
        <v>24444.502384105956</v>
      </c>
      <c r="O41" s="19">
        <f>IFERROR('6) Incurred (NY)'!I17/('1) Claims Notified'!I17-'2) Nil Settled (NY)'!I17),"")</f>
        <v>89626.663077830162</v>
      </c>
      <c r="R41" s="193">
        <f t="shared" si="7"/>
        <v>2008</v>
      </c>
      <c r="S41" s="204">
        <f>IFERROR('2) Nil Settled (NY)'!D17/'1) Claims Notified'!D17,"")</f>
        <v>0.5</v>
      </c>
      <c r="T41" s="205">
        <f>IFERROR('2) Nil Settled (NY)'!E17/'1) Claims Notified'!E17,"")</f>
        <v>0.39564428312159711</v>
      </c>
      <c r="U41" s="205">
        <f>IFERROR('2) Nil Settled (NY)'!F17/'1) Claims Notified'!F17,"")</f>
        <v>0.44280442804428044</v>
      </c>
      <c r="V41" s="205">
        <f>IFERROR('2) Nil Settled (NY)'!G17/'1) Claims Notified'!G17,"")</f>
        <v>0.41923076923076924</v>
      </c>
      <c r="W41" s="206">
        <f>IFERROR('2) Nil Settled (NY)'!I17/'1) Claims Notified'!I17,"")</f>
        <v>0.25022104332449158</v>
      </c>
      <c r="Z41" s="193">
        <f t="shared" si="8"/>
        <v>2008</v>
      </c>
      <c r="AA41" s="204">
        <f>1-IFERROR(SUM('2) Nil Settled (NY)'!D17,'4) Settled At Cost (NY)'!D17)/'1) Claims Notified'!D17,"")</f>
        <v>6.8181818181818232E-2</v>
      </c>
      <c r="AB41" s="205">
        <f>1-IFERROR(SUM('2) Nil Settled (NY)'!E17,'4) Settled At Cost (NY)'!E17)/'1) Claims Notified'!E17,"")</f>
        <v>2.0871143375680634E-2</v>
      </c>
      <c r="AC41" s="205">
        <f>1-IFERROR(SUM('2) Nil Settled (NY)'!F17,'4) Settled At Cost (NY)'!F17)/'1) Claims Notified'!F17,"")</f>
        <v>1.8450184501844991E-2</v>
      </c>
      <c r="AD41" s="205">
        <f>1-IFERROR(SUM('2) Nil Settled (NY)'!G17,'4) Settled At Cost (NY)'!G17)/'1) Claims Notified'!G17,"")</f>
        <v>7.692307692307665E-3</v>
      </c>
      <c r="AE41" s="206">
        <f>1-IFERROR(SUM('2) Nil Settled (NY)'!I17,'4) Settled At Cost (NY)'!I17)/'1) Claims Notified'!I17,"")</f>
        <v>9.2838196286472163E-3</v>
      </c>
      <c r="AH41" s="193">
        <f t="shared" si="9"/>
        <v>2008</v>
      </c>
      <c r="AI41" s="204">
        <f>IFERROR('4) Settled At Cost (NY)'!D17/'1) Claims Notified'!D17,"")</f>
        <v>0.43181818181818182</v>
      </c>
      <c r="AJ41" s="205">
        <f>IFERROR('4) Settled At Cost (NY)'!E17/'1) Claims Notified'!E17,"")</f>
        <v>0.58348457350272231</v>
      </c>
      <c r="AK41" s="205">
        <f>IFERROR('4) Settled At Cost (NY)'!F17/'1) Claims Notified'!F17,"")</f>
        <v>0.53874538745387457</v>
      </c>
      <c r="AL41" s="205">
        <f>IFERROR('4) Settled At Cost (NY)'!G17/'1) Claims Notified'!G17,"")</f>
        <v>0.57307692307692304</v>
      </c>
      <c r="AM41" s="206">
        <f>IFERROR('4) Settled At Cost (NY)'!I17/'1) Claims Notified'!I17,"")</f>
        <v>0.74049513704686121</v>
      </c>
      <c r="AN41" s="50"/>
      <c r="AO41" s="207"/>
      <c r="AP41" s="207"/>
      <c r="AQ41" s="207"/>
      <c r="AR41" s="207"/>
      <c r="AS41" s="207"/>
    </row>
    <row r="42" spans="2:45" x14ac:dyDescent="0.2">
      <c r="B42" s="193">
        <f t="shared" si="5"/>
        <v>2009</v>
      </c>
      <c r="C42" s="18">
        <f>IFERROR('6) Incurred (NY)'!D18/'1) Claims Notified'!D18,"")</f>
        <v>3211.8795512820516</v>
      </c>
      <c r="D42" s="17">
        <f>IFERROR('6) Incurred (NY)'!E18/'1) Claims Notified'!E18,"")</f>
        <v>15986.767502392348</v>
      </c>
      <c r="E42" s="17">
        <f>IFERROR('6) Incurred (NY)'!F18/'1) Claims Notified'!F18,"")</f>
        <v>27717.644817518249</v>
      </c>
      <c r="F42" s="17">
        <f>IFERROR('6) Incurred (NY)'!G18/'1) Claims Notified'!G18,"")</f>
        <v>16862.67463195691</v>
      </c>
      <c r="G42" s="19">
        <f>IFERROR('6) Incurred (NY)'!I18/'1) Claims Notified'!I18,"")</f>
        <v>68538.943371328351</v>
      </c>
      <c r="J42" s="193">
        <f t="shared" si="6"/>
        <v>2009</v>
      </c>
      <c r="K42" s="18">
        <f>IFERROR('6) Incurred (NY)'!D18/('1) Claims Notified'!D18-'2) Nil Settled (NY)'!D18),"")</f>
        <v>4395.2035964912284</v>
      </c>
      <c r="L42" s="17">
        <f>IFERROR('6) Incurred (NY)'!E18/('1) Claims Notified'!E18-'2) Nil Settled (NY)'!E18),"")</f>
        <v>26858.797491961421</v>
      </c>
      <c r="M42" s="17">
        <f>IFERROR('6) Incurred (NY)'!F18/('1) Claims Notified'!F18-'2) Nil Settled (NY)'!F18),"")</f>
        <v>45750.811325301205</v>
      </c>
      <c r="N42" s="17">
        <f>IFERROR('6) Incurred (NY)'!G18/('1) Claims Notified'!G18-'2) Nil Settled (NY)'!G18),"")</f>
        <v>27145.981994219652</v>
      </c>
      <c r="O42" s="19">
        <f>IFERROR('6) Incurred (NY)'!I18/('1) Claims Notified'!I18-'2) Nil Settled (NY)'!I18),"")</f>
        <v>90264.047245958427</v>
      </c>
      <c r="R42" s="193">
        <f t="shared" si="7"/>
        <v>2009</v>
      </c>
      <c r="S42" s="204">
        <f>IFERROR('2) Nil Settled (NY)'!D18/'1) Claims Notified'!D18,"")</f>
        <v>0.26923076923076922</v>
      </c>
      <c r="T42" s="205">
        <f>IFERROR('2) Nil Settled (NY)'!E18/'1) Claims Notified'!E18,"")</f>
        <v>0.4047846889952153</v>
      </c>
      <c r="U42" s="205">
        <f>IFERROR('2) Nil Settled (NY)'!F18/'1) Claims Notified'!F18,"")</f>
        <v>0.39416058394160586</v>
      </c>
      <c r="V42" s="205">
        <f>IFERROR('2) Nil Settled (NY)'!G18/'1) Claims Notified'!G18,"")</f>
        <v>0.37881508078994613</v>
      </c>
      <c r="W42" s="206">
        <f>IFERROR('2) Nil Settled (NY)'!I18/'1) Claims Notified'!I18,"")</f>
        <v>0.24068391056554142</v>
      </c>
      <c r="Z42" s="193">
        <f t="shared" si="8"/>
        <v>2009</v>
      </c>
      <c r="AA42" s="204">
        <f>1-IFERROR(SUM('2) Nil Settled (NY)'!D18,'4) Settled At Cost (NY)'!D18)/'1) Claims Notified'!D18,"")</f>
        <v>8.333333333333337E-2</v>
      </c>
      <c r="AB42" s="205">
        <f>1-IFERROR(SUM('2) Nil Settled (NY)'!E18,'4) Settled At Cost (NY)'!E18)/'1) Claims Notified'!E18,"")</f>
        <v>3.0622009569377995E-2</v>
      </c>
      <c r="AC42" s="205">
        <f>1-IFERROR(SUM('2) Nil Settled (NY)'!F18,'4) Settled At Cost (NY)'!F18)/'1) Claims Notified'!F18,"")</f>
        <v>3.6496350364963459E-2</v>
      </c>
      <c r="AD42" s="205">
        <f>1-IFERROR(SUM('2) Nil Settled (NY)'!G18,'4) Settled At Cost (NY)'!G18)/'1) Claims Notified'!G18,"")</f>
        <v>1.6157989228007152E-2</v>
      </c>
      <c r="AE42" s="206">
        <f>1-IFERROR(SUM('2) Nil Settled (NY)'!I18,'4) Settled At Cost (NY)'!I18)/'1) Claims Notified'!I18,"")</f>
        <v>1.4028934677772886E-2</v>
      </c>
      <c r="AH42" s="193">
        <f t="shared" si="9"/>
        <v>2009</v>
      </c>
      <c r="AI42" s="204">
        <f>IFERROR('4) Settled At Cost (NY)'!D18/'1) Claims Notified'!D18,"")</f>
        <v>0.64743589743589747</v>
      </c>
      <c r="AJ42" s="205">
        <f>IFERROR('4) Settled At Cost (NY)'!E18/'1) Claims Notified'!E18,"")</f>
        <v>0.56459330143540665</v>
      </c>
      <c r="AK42" s="205">
        <f>IFERROR('4) Settled At Cost (NY)'!F18/'1) Claims Notified'!F18,"")</f>
        <v>0.56934306569343063</v>
      </c>
      <c r="AL42" s="205">
        <f>IFERROR('4) Settled At Cost (NY)'!G18/'1) Claims Notified'!G18,"")</f>
        <v>0.60502692998204666</v>
      </c>
      <c r="AM42" s="206">
        <f>IFERROR('4) Settled At Cost (NY)'!I18/'1) Claims Notified'!I18,"")</f>
        <v>0.74528715475668561</v>
      </c>
      <c r="AN42" s="50"/>
      <c r="AO42" s="207"/>
      <c r="AP42" s="207"/>
      <c r="AQ42" s="207"/>
      <c r="AR42" s="207"/>
      <c r="AS42" s="207"/>
    </row>
    <row r="43" spans="2:45" x14ac:dyDescent="0.2">
      <c r="B43" s="193">
        <f t="shared" si="5"/>
        <v>2010</v>
      </c>
      <c r="C43" s="18">
        <f>IFERROR('6) Incurred (NY)'!D19/'1) Claims Notified'!D19,"")</f>
        <v>4177.5924013157901</v>
      </c>
      <c r="D43" s="17">
        <f>IFERROR('6) Incurred (NY)'!E19/'1) Claims Notified'!E19,"")</f>
        <v>15248.38947637554</v>
      </c>
      <c r="E43" s="17">
        <f>IFERROR('6) Incurred (NY)'!F19/'1) Claims Notified'!F19,"")</f>
        <v>27574.245559105428</v>
      </c>
      <c r="F43" s="17">
        <f>IFERROR('6) Incurred (NY)'!G19/'1) Claims Notified'!G19,"")</f>
        <v>15196.454773960217</v>
      </c>
      <c r="G43" s="19">
        <f>IFERROR('6) Incurred (NY)'!I19/'1) Claims Notified'!I19,"")</f>
        <v>68521.849143091415</v>
      </c>
      <c r="J43" s="193">
        <f t="shared" si="6"/>
        <v>2010</v>
      </c>
      <c r="K43" s="18">
        <f>IFERROR('6) Incurred (NY)'!D19/('1) Claims Notified'!D19-'2) Nil Settled (NY)'!D19),"")</f>
        <v>5570.1232017543862</v>
      </c>
      <c r="L43" s="17">
        <f>IFERROR('6) Incurred (NY)'!E19/('1) Claims Notified'!E19-'2) Nil Settled (NY)'!E19),"")</f>
        <v>26848.947294955444</v>
      </c>
      <c r="M43" s="17">
        <f>IFERROR('6) Incurred (NY)'!F19/('1) Claims Notified'!F19-'2) Nil Settled (NY)'!F19),"")</f>
        <v>45424.941368421052</v>
      </c>
      <c r="N43" s="17">
        <f>IFERROR('6) Incurred (NY)'!G19/('1) Claims Notified'!G19-'2) Nil Settled (NY)'!G19),"")</f>
        <v>25620.852103658537</v>
      </c>
      <c r="O43" s="19">
        <f>IFERROR('6) Incurred (NY)'!I19/('1) Claims Notified'!I19-'2) Nil Settled (NY)'!I19),"")</f>
        <v>92589.911390581707</v>
      </c>
      <c r="R43" s="193">
        <f t="shared" si="7"/>
        <v>2010</v>
      </c>
      <c r="S43" s="204">
        <f>IFERROR('2) Nil Settled (NY)'!D19/'1) Claims Notified'!D19,"")</f>
        <v>0.25</v>
      </c>
      <c r="T43" s="205">
        <f>IFERROR('2) Nil Settled (NY)'!E19/'1) Claims Notified'!E19,"")</f>
        <v>0.43206751054852321</v>
      </c>
      <c r="U43" s="205">
        <f>IFERROR('2) Nil Settled (NY)'!F19/'1) Claims Notified'!F19,"")</f>
        <v>0.39297124600638977</v>
      </c>
      <c r="V43" s="205">
        <f>IFERROR('2) Nil Settled (NY)'!G19/'1) Claims Notified'!G19,"")</f>
        <v>0.40687160940325495</v>
      </c>
      <c r="W43" s="206">
        <f>IFERROR('2) Nil Settled (NY)'!I19/'1) Claims Notified'!I19,"")</f>
        <v>0.25994259942599424</v>
      </c>
      <c r="Z43" s="193">
        <f t="shared" si="8"/>
        <v>2010</v>
      </c>
      <c r="AA43" s="204">
        <f>1-IFERROR(SUM('2) Nil Settled (NY)'!D19,'4) Settled At Cost (NY)'!D19)/'1) Claims Notified'!D19,"")</f>
        <v>5.5921052631578982E-2</v>
      </c>
      <c r="AB43" s="205">
        <f>1-IFERROR(SUM('2) Nil Settled (NY)'!E19,'4) Settled At Cost (NY)'!E19)/'1) Claims Notified'!E19,"")</f>
        <v>2.6160337552742607E-2</v>
      </c>
      <c r="AC43" s="205">
        <f>1-IFERROR(SUM('2) Nil Settled (NY)'!F19,'4) Settled At Cost (NY)'!F19)/'1) Claims Notified'!F19,"")</f>
        <v>2.5559105431309903E-2</v>
      </c>
      <c r="AD43" s="205">
        <f>1-IFERROR(SUM('2) Nil Settled (NY)'!G19,'4) Settled At Cost (NY)'!G19)/'1) Claims Notified'!G19,"")</f>
        <v>3.0741410488245968E-2</v>
      </c>
      <c r="AE43" s="206">
        <f>1-IFERROR(SUM('2) Nil Settled (NY)'!I19,'4) Settled At Cost (NY)'!I19)/'1) Claims Notified'!I19,"")</f>
        <v>3.3210332103321027E-2</v>
      </c>
      <c r="AH43" s="193">
        <f t="shared" si="9"/>
        <v>2010</v>
      </c>
      <c r="AI43" s="204">
        <f>IFERROR('4) Settled At Cost (NY)'!D19/'1) Claims Notified'!D19,"")</f>
        <v>0.69407894736842102</v>
      </c>
      <c r="AJ43" s="205">
        <f>IFERROR('4) Settled At Cost (NY)'!E19/'1) Claims Notified'!E19,"")</f>
        <v>0.54177215189873418</v>
      </c>
      <c r="AK43" s="205">
        <f>IFERROR('4) Settled At Cost (NY)'!F19/'1) Claims Notified'!F19,"")</f>
        <v>0.58146964856230032</v>
      </c>
      <c r="AL43" s="205">
        <f>IFERROR('4) Settled At Cost (NY)'!G19/'1) Claims Notified'!G19,"")</f>
        <v>0.56238698010849908</v>
      </c>
      <c r="AM43" s="206">
        <f>IFERROR('4) Settled At Cost (NY)'!I19/'1) Claims Notified'!I19,"")</f>
        <v>0.70684706847068468</v>
      </c>
      <c r="AN43" s="50"/>
      <c r="AO43" s="207"/>
      <c r="AP43" s="207"/>
      <c r="AQ43" s="207"/>
      <c r="AR43" s="207"/>
      <c r="AS43" s="207"/>
    </row>
    <row r="44" spans="2:45" x14ac:dyDescent="0.2">
      <c r="B44" s="193">
        <f t="shared" si="5"/>
        <v>2011</v>
      </c>
      <c r="C44" s="18">
        <f>IFERROR('6) Incurred (NY)'!D20/'1) Claims Notified'!D20,"")</f>
        <v>4640.6918633540381</v>
      </c>
      <c r="D44" s="17">
        <f>IFERROR('6) Incurred (NY)'!E20/'1) Claims Notified'!E20,"")</f>
        <v>16462.464923694777</v>
      </c>
      <c r="E44" s="17">
        <f>IFERROR('6) Incurred (NY)'!F20/'1) Claims Notified'!F20,"")</f>
        <v>23852.246071428566</v>
      </c>
      <c r="F44" s="17">
        <f>IFERROR('6) Incurred (NY)'!G20/'1) Claims Notified'!G20,"")</f>
        <v>18418.921616314197</v>
      </c>
      <c r="G44" s="19">
        <f>IFERROR('6) Incurred (NY)'!I20/'1) Claims Notified'!I20,"")</f>
        <v>68718.717341725278</v>
      </c>
      <c r="J44" s="193">
        <f t="shared" si="6"/>
        <v>2011</v>
      </c>
      <c r="K44" s="18">
        <f>IFERROR('6) Incurred (NY)'!D20/('1) Claims Notified'!D20-'2) Nil Settled (NY)'!D20),"")</f>
        <v>6404.1547714285725</v>
      </c>
      <c r="L44" s="17">
        <f>IFERROR('6) Incurred (NY)'!E20/('1) Claims Notified'!E20-'2) Nil Settled (NY)'!E20),"")</f>
        <v>27772.044485094848</v>
      </c>
      <c r="M44" s="17">
        <f>IFERROR('6) Incurred (NY)'!F20/('1) Claims Notified'!F20-'2) Nil Settled (NY)'!F20),"")</f>
        <v>40394.932862903217</v>
      </c>
      <c r="N44" s="17">
        <f>IFERROR('6) Incurred (NY)'!G20/('1) Claims Notified'!G20-'2) Nil Settled (NY)'!G20),"")</f>
        <v>28894.137701421798</v>
      </c>
      <c r="O44" s="19">
        <f>IFERROR('6) Incurred (NY)'!I20/('1) Claims Notified'!I20-'2) Nil Settled (NY)'!I20),"")</f>
        <v>91976.836243805723</v>
      </c>
      <c r="R44" s="193">
        <f t="shared" si="7"/>
        <v>2011</v>
      </c>
      <c r="S44" s="204">
        <f>IFERROR('2) Nil Settled (NY)'!D20/'1) Claims Notified'!D20,"")</f>
        <v>0.27536231884057971</v>
      </c>
      <c r="T44" s="205">
        <f>IFERROR('2) Nil Settled (NY)'!E20/'1) Claims Notified'!E20,"")</f>
        <v>0.40722891566265063</v>
      </c>
      <c r="U44" s="205">
        <f>IFERROR('2) Nil Settled (NY)'!F20/'1) Claims Notified'!F20,"")</f>
        <v>0.40952380952380951</v>
      </c>
      <c r="V44" s="205">
        <f>IFERROR('2) Nil Settled (NY)'!G20/'1) Claims Notified'!G20,"")</f>
        <v>0.36253776435045315</v>
      </c>
      <c r="W44" s="206">
        <f>IFERROR('2) Nil Settled (NY)'!I20/'1) Claims Notified'!I20,"")</f>
        <v>0.2528693076638282</v>
      </c>
      <c r="Z44" s="193">
        <f t="shared" si="8"/>
        <v>2011</v>
      </c>
      <c r="AA44" s="204">
        <f>1-IFERROR(SUM('2) Nil Settled (NY)'!D20,'4) Settled At Cost (NY)'!D20)/'1) Claims Notified'!D20,"")</f>
        <v>7.4534161490683259E-2</v>
      </c>
      <c r="AB44" s="205">
        <f>1-IFERROR(SUM('2) Nil Settled (NY)'!E20,'4) Settled At Cost (NY)'!E20)/'1) Claims Notified'!E20,"")</f>
        <v>6.5863453815261042E-2</v>
      </c>
      <c r="AC44" s="205">
        <f>1-IFERROR(SUM('2) Nil Settled (NY)'!F20,'4) Settled At Cost (NY)'!F20)/'1) Claims Notified'!F20,"")</f>
        <v>3.5714285714285698E-2</v>
      </c>
      <c r="AD44" s="205">
        <f>1-IFERROR(SUM('2) Nil Settled (NY)'!G20,'4) Settled At Cost (NY)'!G20)/'1) Claims Notified'!G20,"")</f>
        <v>7.5528700906344448E-2</v>
      </c>
      <c r="AE44" s="206">
        <f>1-IFERROR(SUM('2) Nil Settled (NY)'!I20,'4) Settled At Cost (NY)'!I20)/'1) Claims Notified'!I20,"")</f>
        <v>6.1088485746019994E-2</v>
      </c>
      <c r="AH44" s="193">
        <f t="shared" si="9"/>
        <v>2011</v>
      </c>
      <c r="AI44" s="204">
        <f>IFERROR('4) Settled At Cost (NY)'!D20/'1) Claims Notified'!D20,"")</f>
        <v>0.65010351966873703</v>
      </c>
      <c r="AJ44" s="205">
        <f>IFERROR('4) Settled At Cost (NY)'!E20/'1) Claims Notified'!E20,"")</f>
        <v>0.52690763052208833</v>
      </c>
      <c r="AK44" s="205">
        <f>IFERROR('4) Settled At Cost (NY)'!F20/'1) Claims Notified'!F20,"")</f>
        <v>0.55476190476190479</v>
      </c>
      <c r="AL44" s="205">
        <f>IFERROR('4) Settled At Cost (NY)'!G20/'1) Claims Notified'!G20,"")</f>
        <v>0.5619335347432024</v>
      </c>
      <c r="AM44" s="206">
        <f>IFERROR('4) Settled At Cost (NY)'!I20/'1) Claims Notified'!I20,"")</f>
        <v>0.6860422065901518</v>
      </c>
      <c r="AN44" s="50"/>
      <c r="AO44" s="207"/>
      <c r="AP44" s="207"/>
      <c r="AQ44" s="207"/>
      <c r="AR44" s="207"/>
      <c r="AS44" s="207"/>
    </row>
    <row r="45" spans="2:45" x14ac:dyDescent="0.2">
      <c r="B45" s="193">
        <f t="shared" si="5"/>
        <v>2012</v>
      </c>
      <c r="C45" s="18">
        <f>IFERROR('6) Incurred (NY)'!D21/'1) Claims Notified'!D21,"")</f>
        <v>5546.7087864963505</v>
      </c>
      <c r="D45" s="17">
        <f>IFERROR('6) Incurred (NY)'!E21/'1) Claims Notified'!E21,"")</f>
        <v>17598.25306286669</v>
      </c>
      <c r="E45" s="17">
        <f>IFERROR('6) Incurred (NY)'!F21/'1) Claims Notified'!F21,"")</f>
        <v>24784.177512437811</v>
      </c>
      <c r="F45" s="17">
        <f>IFERROR('6) Incurred (NY)'!G21/'1) Claims Notified'!G21,"")</f>
        <v>20150.922330097088</v>
      </c>
      <c r="G45" s="19">
        <f>IFERROR('6) Incurred (NY)'!I21/'1) Claims Notified'!I21,"")</f>
        <v>72109.808292955655</v>
      </c>
      <c r="J45" s="193">
        <f t="shared" si="6"/>
        <v>2012</v>
      </c>
      <c r="K45" s="18">
        <f>IFERROR('6) Incurred (NY)'!D21/('1) Claims Notified'!D21-'2) Nil Settled (NY)'!D21),"")</f>
        <v>7306.7221514423081</v>
      </c>
      <c r="L45" s="17">
        <f>IFERROR('6) Incurred (NY)'!E21/('1) Claims Notified'!E21-'2) Nil Settled (NY)'!E21),"")</f>
        <v>27988.365572308277</v>
      </c>
      <c r="M45" s="17">
        <f>IFERROR('6) Incurred (NY)'!F21/('1) Claims Notified'!F21-'2) Nil Settled (NY)'!F21),"")</f>
        <v>47219.143886255923</v>
      </c>
      <c r="N45" s="17">
        <f>IFERROR('6) Incurred (NY)'!G21/('1) Claims Notified'!G21-'2) Nil Settled (NY)'!G21),"")</f>
        <v>29894.68106995885</v>
      </c>
      <c r="O45" s="19">
        <f>IFERROR('6) Incurred (NY)'!I21/('1) Claims Notified'!I21-'2) Nil Settled (NY)'!I21),"")</f>
        <v>98208.434340101521</v>
      </c>
      <c r="R45" s="193">
        <f t="shared" si="7"/>
        <v>2012</v>
      </c>
      <c r="S45" s="204">
        <f>IFERROR('2) Nil Settled (NY)'!D21/'1) Claims Notified'!D21,"")</f>
        <v>0.24087591240875914</v>
      </c>
      <c r="T45" s="205">
        <f>IFERROR('2) Nil Settled (NY)'!E21/'1) Claims Notified'!E21,"")</f>
        <v>0.37122969837587005</v>
      </c>
      <c r="U45" s="205">
        <f>IFERROR('2) Nil Settled (NY)'!F21/'1) Claims Notified'!F21,"")</f>
        <v>0.47512437810945274</v>
      </c>
      <c r="V45" s="205">
        <f>IFERROR('2) Nil Settled (NY)'!G21/'1) Claims Notified'!G21,"")</f>
        <v>0.32593619972260751</v>
      </c>
      <c r="W45" s="206">
        <f>IFERROR('2) Nil Settled (NY)'!I21/'1) Claims Notified'!I21,"")</f>
        <v>0.26574729780096906</v>
      </c>
      <c r="Z45" s="193">
        <f t="shared" si="8"/>
        <v>2012</v>
      </c>
      <c r="AA45" s="204">
        <f>1-IFERROR(SUM('2) Nil Settled (NY)'!D21,'4) Settled At Cost (NY)'!D21)/'1) Claims Notified'!D21,"")</f>
        <v>0.11861313868613144</v>
      </c>
      <c r="AB45" s="205">
        <f>1-IFERROR(SUM('2) Nil Settled (NY)'!E21,'4) Settled At Cost (NY)'!E21)/'1) Claims Notified'!E21,"")</f>
        <v>0.16473317865429238</v>
      </c>
      <c r="AC45" s="205">
        <f>1-IFERROR(SUM('2) Nil Settled (NY)'!F21,'4) Settled At Cost (NY)'!F21)/'1) Claims Notified'!F21,"")</f>
        <v>0.10696517412935325</v>
      </c>
      <c r="AD45" s="205">
        <f>1-IFERROR(SUM('2) Nil Settled (NY)'!G21,'4) Settled At Cost (NY)'!G21)/'1) Claims Notified'!G21,"")</f>
        <v>0.14147018030513181</v>
      </c>
      <c r="AE45" s="206">
        <f>1-IFERROR(SUM('2) Nil Settled (NY)'!I21,'4) Settled At Cost (NY)'!I21)/'1) Claims Notified'!I21,"")</f>
        <v>0.12709653373089824</v>
      </c>
      <c r="AH45" s="193">
        <f t="shared" si="9"/>
        <v>2012</v>
      </c>
      <c r="AI45" s="204">
        <f>IFERROR('4) Settled At Cost (NY)'!D21/'1) Claims Notified'!D21,"")</f>
        <v>0.64051094890510951</v>
      </c>
      <c r="AJ45" s="205">
        <f>IFERROR('4) Settled At Cost (NY)'!E21/'1) Claims Notified'!E21,"")</f>
        <v>0.46403712296983757</v>
      </c>
      <c r="AK45" s="205">
        <f>IFERROR('4) Settled At Cost (NY)'!F21/'1) Claims Notified'!F21,"")</f>
        <v>0.41791044776119401</v>
      </c>
      <c r="AL45" s="205">
        <f>IFERROR('4) Settled At Cost (NY)'!G21/'1) Claims Notified'!G21,"")</f>
        <v>0.53259361997226073</v>
      </c>
      <c r="AM45" s="206">
        <f>IFERROR('4) Settled At Cost (NY)'!I21/'1) Claims Notified'!I21,"")</f>
        <v>0.6071561684681327</v>
      </c>
      <c r="AN45" s="50"/>
      <c r="AO45" s="207"/>
      <c r="AP45" s="207"/>
      <c r="AQ45" s="207"/>
      <c r="AR45" s="207"/>
      <c r="AS45" s="207"/>
    </row>
    <row r="46" spans="2:45" x14ac:dyDescent="0.2">
      <c r="B46" s="193">
        <f t="shared" si="5"/>
        <v>2013</v>
      </c>
      <c r="C46" s="18">
        <f>IFERROR('6) Incurred (NY)'!D22/'1) Claims Notified'!D22,"")</f>
        <v>7185.0599274611395</v>
      </c>
      <c r="D46" s="17">
        <f>IFERROR('6) Incurred (NY)'!E22/'1) Claims Notified'!E22,"")</f>
        <v>15311.017450137117</v>
      </c>
      <c r="E46" s="17">
        <f>IFERROR('6) Incurred (NY)'!F22/'1) Claims Notified'!F22,"")</f>
        <v>26544.491793478257</v>
      </c>
      <c r="F46" s="17">
        <f>IFERROR('6) Incurred (NY)'!G22/'1) Claims Notified'!G22,"")</f>
        <v>18801.57502840909</v>
      </c>
      <c r="G46" s="19">
        <f>IFERROR('6) Incurred (NY)'!I22/'1) Claims Notified'!I22,"")</f>
        <v>72002.183439466855</v>
      </c>
      <c r="J46" s="193">
        <f t="shared" si="6"/>
        <v>2013</v>
      </c>
      <c r="K46" s="18">
        <f>IFERROR('6) Incurred (NY)'!D22/('1) Claims Notified'!D22-'2) Nil Settled (NY)'!D22),"")</f>
        <v>8981.3249093264258</v>
      </c>
      <c r="L46" s="17">
        <f>IFERROR('6) Incurred (NY)'!E22/('1) Claims Notified'!E22-'2) Nil Settled (NY)'!E22),"")</f>
        <v>26759.796264203607</v>
      </c>
      <c r="M46" s="17">
        <f>IFERROR('6) Incurred (NY)'!F22/('1) Claims Notified'!F22-'2) Nil Settled (NY)'!F22),"")</f>
        <v>45434.29293023255</v>
      </c>
      <c r="N46" s="17">
        <f>IFERROR('6) Incurred (NY)'!G22/('1) Claims Notified'!G22-'2) Nil Settled (NY)'!G22),"")</f>
        <v>27012.875142857141</v>
      </c>
      <c r="O46" s="19">
        <f>IFERROR('6) Incurred (NY)'!I22/('1) Claims Notified'!I22-'2) Nil Settled (NY)'!I22),"")</f>
        <v>97825.90415995974</v>
      </c>
      <c r="R46" s="193">
        <f t="shared" si="7"/>
        <v>2013</v>
      </c>
      <c r="S46" s="204">
        <f>IFERROR('2) Nil Settled (NY)'!D22/'1) Claims Notified'!D22,"")</f>
        <v>0.2</v>
      </c>
      <c r="T46" s="205">
        <f>IFERROR('2) Nil Settled (NY)'!E22/'1) Claims Notified'!E22,"")</f>
        <v>0.42783505154639173</v>
      </c>
      <c r="U46" s="205">
        <f>IFERROR('2) Nil Settled (NY)'!F22/'1) Claims Notified'!F22,"")</f>
        <v>0.41576086956521741</v>
      </c>
      <c r="V46" s="205">
        <f>IFERROR('2) Nil Settled (NY)'!G22/'1) Claims Notified'!G22,"")</f>
        <v>0.30397727272727271</v>
      </c>
      <c r="W46" s="206">
        <f>IFERROR('2) Nil Settled (NY)'!I22/'1) Claims Notified'!I22,"")</f>
        <v>0.26397630507219549</v>
      </c>
      <c r="Z46" s="193">
        <f t="shared" si="8"/>
        <v>2013</v>
      </c>
      <c r="AA46" s="204">
        <f>1-IFERROR(SUM('2) Nil Settled (NY)'!D22,'4) Settled At Cost (NY)'!D22)/'1) Claims Notified'!D22,"")</f>
        <v>0.24145077720207253</v>
      </c>
      <c r="AB46" s="205">
        <f>1-IFERROR(SUM('2) Nil Settled (NY)'!E22,'4) Settled At Cost (NY)'!E22)/'1) Claims Notified'!E22,"")</f>
        <v>0.20544918998527251</v>
      </c>
      <c r="AC46" s="205">
        <f>1-IFERROR(SUM('2) Nil Settled (NY)'!F22,'4) Settled At Cost (NY)'!F22)/'1) Claims Notified'!F22,"")</f>
        <v>0.22554347826086951</v>
      </c>
      <c r="AD46" s="205">
        <f>1-IFERROR(SUM('2) Nil Settled (NY)'!G22,'4) Settled At Cost (NY)'!G22)/'1) Claims Notified'!G22,"")</f>
        <v>0.28409090909090906</v>
      </c>
      <c r="AE46" s="206">
        <f>1-IFERROR(SUM('2) Nil Settled (NY)'!I22,'4) Settled At Cost (NY)'!I22)/'1) Claims Notified'!I22,"")</f>
        <v>0.20807108478341352</v>
      </c>
      <c r="AH46" s="193">
        <f t="shared" si="9"/>
        <v>2013</v>
      </c>
      <c r="AI46" s="204">
        <f>IFERROR('4) Settled At Cost (NY)'!D22/'1) Claims Notified'!D22,"")</f>
        <v>0.55854922279792751</v>
      </c>
      <c r="AJ46" s="205">
        <f>IFERROR('4) Settled At Cost (NY)'!E22/'1) Claims Notified'!E22,"")</f>
        <v>0.36671575846833576</v>
      </c>
      <c r="AK46" s="205">
        <f>IFERROR('4) Settled At Cost (NY)'!F22/'1) Claims Notified'!F22,"")</f>
        <v>0.35869565217391303</v>
      </c>
      <c r="AL46" s="205">
        <f>IFERROR('4) Settled At Cost (NY)'!G22/'1) Claims Notified'!G22,"")</f>
        <v>0.41193181818181818</v>
      </c>
      <c r="AM46" s="206">
        <f>IFERROR('4) Settled At Cost (NY)'!I22/'1) Claims Notified'!I22,"")</f>
        <v>0.52795261014439099</v>
      </c>
      <c r="AN46" s="50"/>
      <c r="AO46" s="207"/>
      <c r="AP46" s="207"/>
      <c r="AQ46" s="207"/>
      <c r="AR46" s="207"/>
      <c r="AS46" s="207"/>
    </row>
    <row r="47" spans="2:45" x14ac:dyDescent="0.2">
      <c r="B47" s="193">
        <f t="shared" si="5"/>
        <v>2014</v>
      </c>
      <c r="C47" s="18">
        <f>IFERROR('6) Incurred (NY)'!D23/'1) Claims Notified'!D23,"")</f>
        <v>8342.1816816816809</v>
      </c>
      <c r="D47" s="17">
        <f>IFERROR('6) Incurred (NY)'!E23/'1) Claims Notified'!E23,"")</f>
        <v>16696.575136363637</v>
      </c>
      <c r="E47" s="17">
        <f>IFERROR('6) Incurred (NY)'!F23/'1) Claims Notified'!F23,"")</f>
        <v>31932.128282051286</v>
      </c>
      <c r="F47" s="17">
        <f>IFERROR('6) Incurred (NY)'!G23/'1) Claims Notified'!G23,"")</f>
        <v>18356.375555555558</v>
      </c>
      <c r="G47" s="19">
        <f>IFERROR('6) Incurred (NY)'!I23/'1) Claims Notified'!I23,"")</f>
        <v>75234.165750822081</v>
      </c>
      <c r="J47" s="193">
        <f t="shared" si="6"/>
        <v>2014</v>
      </c>
      <c r="K47" s="18">
        <f>IFERROR('6) Incurred (NY)'!D23/('1) Claims Notified'!D23-'2) Nil Settled (NY)'!D23),"")</f>
        <v>10301.408529048207</v>
      </c>
      <c r="L47" s="17">
        <f>IFERROR('6) Incurred (NY)'!E23/('1) Claims Notified'!E23-'2) Nil Settled (NY)'!E23),"")</f>
        <v>26363.01337320574</v>
      </c>
      <c r="M47" s="17">
        <f>IFERROR('6) Incurred (NY)'!F23/('1) Claims Notified'!F23-'2) Nil Settled (NY)'!F23),"")</f>
        <v>49418.769960317462</v>
      </c>
      <c r="N47" s="17">
        <f>IFERROR('6) Incurred (NY)'!G23/('1) Claims Notified'!G23-'2) Nil Settled (NY)'!G23),"")</f>
        <v>27019.898598130843</v>
      </c>
      <c r="O47" s="19">
        <f>IFERROR('6) Incurred (NY)'!I23/('1) Claims Notified'!I23-'2) Nil Settled (NY)'!I23),"")</f>
        <v>99380.266245173771</v>
      </c>
      <c r="R47" s="193">
        <f t="shared" si="7"/>
        <v>2014</v>
      </c>
      <c r="S47" s="204">
        <f>IFERROR('2) Nil Settled (NY)'!D23/'1) Claims Notified'!D23,"")</f>
        <v>0.19019019019019018</v>
      </c>
      <c r="T47" s="205">
        <f>IFERROR('2) Nil Settled (NY)'!E23/'1) Claims Notified'!E23,"")</f>
        <v>0.36666666666666664</v>
      </c>
      <c r="U47" s="205">
        <f>IFERROR('2) Nil Settled (NY)'!F23/'1) Claims Notified'!F23,"")</f>
        <v>0.35384615384615387</v>
      </c>
      <c r="V47" s="205">
        <f>IFERROR('2) Nil Settled (NY)'!G23/'1) Claims Notified'!G23,"")</f>
        <v>0.32063492063492066</v>
      </c>
      <c r="W47" s="206">
        <f>IFERROR('2) Nil Settled (NY)'!I23/'1) Claims Notified'!I23,"")</f>
        <v>0.24296675191815856</v>
      </c>
      <c r="Z47" s="193">
        <f t="shared" si="8"/>
        <v>2014</v>
      </c>
      <c r="AA47" s="204">
        <f>1-IFERROR(SUM('2) Nil Settled (NY)'!D23,'4) Settled At Cost (NY)'!D23)/'1) Claims Notified'!D23,"")</f>
        <v>0.44844844844844844</v>
      </c>
      <c r="AB47" s="205">
        <f>1-IFERROR(SUM('2) Nil Settled (NY)'!E23,'4) Settled At Cost (NY)'!E23)/'1) Claims Notified'!E23,"")</f>
        <v>0.39015151515151514</v>
      </c>
      <c r="AC47" s="205">
        <f>1-IFERROR(SUM('2) Nil Settled (NY)'!F23,'4) Settled At Cost (NY)'!F23)/'1) Claims Notified'!F23,"")</f>
        <v>0.34102564102564104</v>
      </c>
      <c r="AD47" s="205">
        <f>1-IFERROR(SUM('2) Nil Settled (NY)'!G23,'4) Settled At Cost (NY)'!G23)/'1) Claims Notified'!G23,"")</f>
        <v>0.41746031746031742</v>
      </c>
      <c r="AE47" s="206">
        <f>1-IFERROR(SUM('2) Nil Settled (NY)'!I23,'4) Settled At Cost (NY)'!I23)/'1) Claims Notified'!I23,"")</f>
        <v>0.39313116550968208</v>
      </c>
      <c r="AH47" s="193">
        <f t="shared" si="9"/>
        <v>2014</v>
      </c>
      <c r="AI47" s="204">
        <f>IFERROR('4) Settled At Cost (NY)'!D23/'1) Claims Notified'!D23,"")</f>
        <v>0.36136136136136138</v>
      </c>
      <c r="AJ47" s="205">
        <f>IFERROR('4) Settled At Cost (NY)'!E23/'1) Claims Notified'!E23,"")</f>
        <v>0.24318181818181819</v>
      </c>
      <c r="AK47" s="205">
        <f>IFERROR('4) Settled At Cost (NY)'!F23/'1) Claims Notified'!F23,"")</f>
        <v>0.30512820512820515</v>
      </c>
      <c r="AL47" s="205">
        <f>IFERROR('4) Settled At Cost (NY)'!G23/'1) Claims Notified'!G23,"")</f>
        <v>0.26190476190476192</v>
      </c>
      <c r="AM47" s="206">
        <f>IFERROR('4) Settled At Cost (NY)'!I23/'1) Claims Notified'!I23,"")</f>
        <v>0.36390208257215928</v>
      </c>
      <c r="AN47" s="50"/>
      <c r="AO47" s="207"/>
      <c r="AP47" s="207"/>
      <c r="AQ47" s="207"/>
      <c r="AR47" s="207"/>
      <c r="AS47" s="207"/>
    </row>
    <row r="48" spans="2:45" x14ac:dyDescent="0.2">
      <c r="B48" s="193">
        <f t="shared" ref="B48:B49" si="10">B47+1</f>
        <v>2015</v>
      </c>
      <c r="C48" s="18">
        <f>IFERROR('6) Incurred (NY)'!D24/'1) Claims Notified'!D24,"")</f>
        <v>9554.9959185520347</v>
      </c>
      <c r="D48" s="17">
        <f>IFERROR('6) Incurred (NY)'!E24/'1) Claims Notified'!E24,"")</f>
        <v>22521.978203842937</v>
      </c>
      <c r="E48" s="17">
        <f>IFERROR('6) Incurred (NY)'!F24/'1) Claims Notified'!F24,"")</f>
        <v>44950.96295774648</v>
      </c>
      <c r="F48" s="17">
        <f>IFERROR('6) Incurred (NY)'!G24/'1) Claims Notified'!G24,"")</f>
        <v>21048.133494539783</v>
      </c>
      <c r="G48" s="19">
        <f>IFERROR('6) Incurred (NY)'!I24/'1) Claims Notified'!I24,"")</f>
        <v>83797.298937062937</v>
      </c>
      <c r="J48" s="193">
        <f t="shared" si="6"/>
        <v>2015</v>
      </c>
      <c r="K48" s="18">
        <f>IFERROR('6) Incurred (NY)'!D24/('1) Claims Notified'!D24-'2) Nil Settled (NY)'!D24),"")</f>
        <v>11208.355084925688</v>
      </c>
      <c r="L48" s="17">
        <f>IFERROR('6) Incurred (NY)'!E24/('1) Claims Notified'!E24-'2) Nil Settled (NY)'!E24),"")</f>
        <v>29723.051719955896</v>
      </c>
      <c r="M48" s="17">
        <f>IFERROR('6) Incurred (NY)'!F24/('1) Claims Notified'!F24-'2) Nil Settled (NY)'!F24),"")</f>
        <v>56788.583096085415</v>
      </c>
      <c r="N48" s="17">
        <f>IFERROR('6) Incurred (NY)'!G24/('1) Claims Notified'!G24-'2) Nil Settled (NY)'!G24),"")</f>
        <v>26299.909493177387</v>
      </c>
      <c r="O48" s="19">
        <f>IFERROR('6) Incurred (NY)'!I24/('1) Claims Notified'!I24-'2) Nil Settled (NY)'!I24),"")</f>
        <v>100952.09560235888</v>
      </c>
      <c r="R48" s="193">
        <f t="shared" si="7"/>
        <v>2015</v>
      </c>
      <c r="S48" s="204">
        <f>IFERROR('2) Nil Settled (NY)'!D24/'1) Claims Notified'!D24,"")</f>
        <v>0.14751131221719457</v>
      </c>
      <c r="T48" s="205">
        <f>IFERROR('2) Nil Settled (NY)'!E24/'1) Claims Notified'!E24,"")</f>
        <v>0.24227234753550542</v>
      </c>
      <c r="U48" s="205">
        <f>IFERROR('2) Nil Settled (NY)'!F24/'1) Claims Notified'!F24,"")</f>
        <v>0.20845070422535211</v>
      </c>
      <c r="V48" s="205">
        <f>IFERROR('2) Nil Settled (NY)'!G24/'1) Claims Notified'!G24,"")</f>
        <v>0.19968798751950079</v>
      </c>
      <c r="W48" s="206">
        <f>IFERROR('2) Nil Settled (NY)'!I24/'1) Claims Notified'!I24,"")</f>
        <v>0.16993006993006993</v>
      </c>
      <c r="Z48" s="193">
        <f t="shared" si="8"/>
        <v>2015</v>
      </c>
      <c r="AA48" s="204">
        <f>1-IFERROR(SUM('2) Nil Settled (NY)'!D24,'4) Settled At Cost (NY)'!D24)/'1) Claims Notified'!D24,"")</f>
        <v>0.71764705882352942</v>
      </c>
      <c r="AB48" s="205">
        <f>1-IFERROR(SUM('2) Nil Settled (NY)'!E24,'4) Settled At Cost (NY)'!E24)/'1) Claims Notified'!E24,"")</f>
        <v>0.65246449456975775</v>
      </c>
      <c r="AC48" s="205">
        <f>1-IFERROR(SUM('2) Nil Settled (NY)'!F24,'4) Settled At Cost (NY)'!F24)/'1) Claims Notified'!F24,"")</f>
        <v>0.6535211267605634</v>
      </c>
      <c r="AD48" s="205">
        <f>1-IFERROR(SUM('2) Nil Settled (NY)'!G24,'4) Settled At Cost (NY)'!G24)/'1) Claims Notified'!G24,"")</f>
        <v>0.66302652106084237</v>
      </c>
      <c r="AE48" s="206">
        <f>1-IFERROR(SUM('2) Nil Settled (NY)'!I24,'4) Settled At Cost (NY)'!I24)/'1) Claims Notified'!I24,"")</f>
        <v>0.67097902097902096</v>
      </c>
      <c r="AH48" s="193">
        <f t="shared" si="9"/>
        <v>2015</v>
      </c>
      <c r="AI48" s="204">
        <f>IFERROR('4) Settled At Cost (NY)'!D24/'1) Claims Notified'!D24,"")</f>
        <v>0.13484162895927601</v>
      </c>
      <c r="AJ48" s="205">
        <f>IFERROR('4) Settled At Cost (NY)'!E24/'1) Claims Notified'!E24,"")</f>
        <v>0.10526315789473684</v>
      </c>
      <c r="AK48" s="205">
        <f>IFERROR('4) Settled At Cost (NY)'!F24/'1) Claims Notified'!F24,"")</f>
        <v>0.13802816901408452</v>
      </c>
      <c r="AL48" s="205">
        <f>IFERROR('4) Settled At Cost (NY)'!G24/'1) Claims Notified'!G24,"")</f>
        <v>0.13728549141965679</v>
      </c>
      <c r="AM48" s="206">
        <f>IFERROR('4) Settled At Cost (NY)'!I24/'1) Claims Notified'!I24,"")</f>
        <v>0.15909090909090909</v>
      </c>
      <c r="AN48" s="50"/>
      <c r="AO48" s="207"/>
      <c r="AP48" s="207"/>
      <c r="AQ48" s="207"/>
      <c r="AR48" s="207"/>
      <c r="AS48" s="207"/>
    </row>
    <row r="49" spans="2:45" x14ac:dyDescent="0.2">
      <c r="B49" s="197">
        <f t="shared" si="10"/>
        <v>2016</v>
      </c>
      <c r="C49" s="20">
        <f>IFERROR('6) Incurred (NY)'!D25/'1) Claims Notified'!D25,"")</f>
        <v>11259.48168940189</v>
      </c>
      <c r="D49" s="21">
        <f>IFERROR('6) Incurred (NY)'!E25/'1) Claims Notified'!E25,"")</f>
        <v>28427.982768411712</v>
      </c>
      <c r="E49" s="21">
        <f>IFERROR('6) Incurred (NY)'!F25/'1) Claims Notified'!F25,"")</f>
        <v>73175.748345588232</v>
      </c>
      <c r="F49" s="21">
        <f>IFERROR('6) Incurred (NY)'!G25/'1) Claims Notified'!G25,"")</f>
        <v>25343.391182364729</v>
      </c>
      <c r="G49" s="22">
        <f>IFERROR('6) Incurred (NY)'!I25/'1) Claims Notified'!I25,"")</f>
        <v>90614.811762509329</v>
      </c>
      <c r="J49" s="197">
        <f t="shared" si="6"/>
        <v>2016</v>
      </c>
      <c r="K49" s="20">
        <f>IFERROR('6) Incurred (NY)'!D25/('1) Claims Notified'!D25-'2) Nil Settled (NY)'!D25),"")</f>
        <v>12029.468665919283</v>
      </c>
      <c r="L49" s="21">
        <f>IFERROR('6) Incurred (NY)'!E25/('1) Claims Notified'!E25-'2) Nil Settled (NY)'!E25),"")</f>
        <v>30368.091545023693</v>
      </c>
      <c r="M49" s="21">
        <f>IFERROR('6) Incurred (NY)'!F25/('1) Claims Notified'!F25-'2) Nil Settled (NY)'!F25),"")</f>
        <v>79934.954016064265</v>
      </c>
      <c r="N49" s="21">
        <f>IFERROR('6) Incurred (NY)'!G25/('1) Claims Notified'!G25-'2) Nil Settled (NY)'!G25),"")</f>
        <v>27432.434273318871</v>
      </c>
      <c r="O49" s="22">
        <f>IFERROR('6) Incurred (NY)'!I25/('1) Claims Notified'!I25-'2) Nil Settled (NY)'!I25),"")</f>
        <v>97261.1085771543</v>
      </c>
      <c r="R49" s="197">
        <f t="shared" si="7"/>
        <v>2016</v>
      </c>
      <c r="S49" s="208">
        <f>IFERROR('2) Nil Settled (NY)'!D25/'1) Claims Notified'!D25,"")</f>
        <v>6.400839454354669E-2</v>
      </c>
      <c r="T49" s="209">
        <f>IFERROR('2) Nil Settled (NY)'!E25/'1) Claims Notified'!E25,"")</f>
        <v>6.3886424134871334E-2</v>
      </c>
      <c r="U49" s="209">
        <f>IFERROR('2) Nil Settled (NY)'!F25/'1) Claims Notified'!F25,"")</f>
        <v>8.455882352941177E-2</v>
      </c>
      <c r="V49" s="209">
        <f>IFERROR('2) Nil Settled (NY)'!G25/'1) Claims Notified'!G25,"")</f>
        <v>7.6152304609218444E-2</v>
      </c>
      <c r="W49" s="210">
        <f>IFERROR('2) Nil Settled (NY)'!I25/'1) Claims Notified'!I25,"")</f>
        <v>6.8334578043315913E-2</v>
      </c>
      <c r="Z49" s="197">
        <f t="shared" si="8"/>
        <v>2016</v>
      </c>
      <c r="AA49" s="208">
        <f>1-IFERROR(SUM('2) Nil Settled (NY)'!D25,'4) Settled At Cost (NY)'!D25)/'1) Claims Notified'!D25,"")</f>
        <v>0.90870933892969574</v>
      </c>
      <c r="AB49" s="209">
        <f>1-IFERROR(SUM('2) Nil Settled (NY)'!E25,'4) Settled At Cost (NY)'!E25)/'1) Claims Notified'!E25,"")</f>
        <v>0.92546583850931674</v>
      </c>
      <c r="AC49" s="209">
        <f>1-IFERROR(SUM('2) Nil Settled (NY)'!F25,'4) Settled At Cost (NY)'!F25)/'1) Claims Notified'!F25,"")</f>
        <v>0.90441176470588236</v>
      </c>
      <c r="AD49" s="209">
        <f>1-IFERROR(SUM('2) Nil Settled (NY)'!G25,'4) Settled At Cost (NY)'!G25)/'1) Claims Notified'!G25,"")</f>
        <v>0.89779559118236474</v>
      </c>
      <c r="AE49" s="210">
        <f>1-IFERROR(SUM('2) Nil Settled (NY)'!I25,'4) Settled At Cost (NY)'!I25)/'1) Claims Notified'!I25,"")</f>
        <v>0.90589992531740104</v>
      </c>
      <c r="AH49" s="197">
        <f t="shared" si="9"/>
        <v>2016</v>
      </c>
      <c r="AI49" s="208">
        <f>IFERROR('4) Settled At Cost (NY)'!D25/'1) Claims Notified'!D25,"")</f>
        <v>2.7282266526757609E-2</v>
      </c>
      <c r="AJ49" s="209">
        <f>IFERROR('4) Settled At Cost (NY)'!E25/'1) Claims Notified'!E25,"")</f>
        <v>1.064773735581189E-2</v>
      </c>
      <c r="AK49" s="209">
        <f>IFERROR('4) Settled At Cost (NY)'!F25/'1) Claims Notified'!F25,"")</f>
        <v>1.1029411764705883E-2</v>
      </c>
      <c r="AL49" s="209">
        <f>IFERROR('4) Settled At Cost (NY)'!G25/'1) Claims Notified'!G25,"")</f>
        <v>2.6052104208416832E-2</v>
      </c>
      <c r="AM49" s="210">
        <f>IFERROR('4) Settled At Cost (NY)'!I25/'1) Claims Notified'!I25,"")</f>
        <v>2.5765496639283045E-2</v>
      </c>
      <c r="AN49" s="50"/>
      <c r="AO49" s="207"/>
      <c r="AP49" s="207"/>
      <c r="AQ49" s="207"/>
      <c r="AR49" s="207"/>
      <c r="AS49" s="207"/>
    </row>
    <row r="50" spans="2:45" x14ac:dyDescent="0.2">
      <c r="B50" s="201"/>
      <c r="C50" s="17"/>
      <c r="D50" s="17"/>
      <c r="E50" s="17"/>
      <c r="F50" s="17"/>
      <c r="G50" s="17"/>
      <c r="H50" s="17"/>
      <c r="I50" s="17"/>
      <c r="J50" s="17"/>
      <c r="K50" s="17"/>
      <c r="L50" s="17"/>
      <c r="M50" s="17"/>
      <c r="N50" s="17"/>
      <c r="O50" s="17"/>
      <c r="R50" s="201"/>
      <c r="S50" s="205"/>
      <c r="T50" s="205"/>
      <c r="U50" s="205"/>
      <c r="V50" s="205"/>
      <c r="W50" s="205"/>
      <c r="Z50" s="201"/>
      <c r="AA50" s="205"/>
      <c r="AB50" s="205"/>
      <c r="AC50" s="205"/>
      <c r="AD50" s="205"/>
      <c r="AE50" s="205"/>
      <c r="AH50" s="201"/>
      <c r="AI50" s="205"/>
      <c r="AJ50" s="205"/>
      <c r="AK50" s="205"/>
      <c r="AL50" s="205"/>
      <c r="AM50" s="205"/>
      <c r="AN50" s="50"/>
      <c r="AO50" s="207"/>
      <c r="AP50" s="207"/>
      <c r="AQ50" s="207"/>
      <c r="AR50" s="207"/>
      <c r="AS50" s="207"/>
    </row>
    <row r="51" spans="2:45" x14ac:dyDescent="0.2">
      <c r="J51" s="202"/>
      <c r="K51" s="203"/>
      <c r="L51" s="203"/>
      <c r="M51" s="203"/>
      <c r="N51" s="203"/>
      <c r="O51" s="203"/>
      <c r="R51" s="201"/>
      <c r="S51" s="205"/>
      <c r="T51" s="205"/>
      <c r="U51" s="205"/>
      <c r="V51" s="205"/>
      <c r="W51" s="205"/>
      <c r="Z51" s="201"/>
      <c r="AA51" s="205"/>
      <c r="AB51" s="205"/>
      <c r="AC51" s="205"/>
      <c r="AD51" s="205"/>
      <c r="AE51" s="205"/>
      <c r="AH51" s="201"/>
      <c r="AI51" s="205"/>
      <c r="AJ51" s="205"/>
      <c r="AK51" s="205"/>
      <c r="AL51" s="205"/>
      <c r="AM51" s="205"/>
      <c r="AN51" s="50"/>
      <c r="AO51" s="207"/>
      <c r="AP51" s="207"/>
      <c r="AQ51" s="207"/>
      <c r="AR51" s="207"/>
      <c r="AS51" s="207"/>
    </row>
    <row r="52" spans="2:45" x14ac:dyDescent="0.2">
      <c r="J52" s="202"/>
      <c r="K52" s="50"/>
      <c r="L52" s="50"/>
      <c r="M52" s="50"/>
      <c r="N52" s="50"/>
      <c r="O52" s="50"/>
      <c r="R52" s="201"/>
      <c r="S52" s="205"/>
      <c r="T52" s="205"/>
      <c r="U52" s="205"/>
      <c r="V52" s="205"/>
      <c r="W52" s="205"/>
      <c r="Z52" s="201"/>
      <c r="AA52" s="205"/>
      <c r="AB52" s="205"/>
      <c r="AC52" s="205"/>
      <c r="AD52" s="205"/>
      <c r="AE52" s="205"/>
      <c r="AH52" s="201"/>
      <c r="AI52" s="205"/>
      <c r="AJ52" s="205"/>
      <c r="AK52" s="205"/>
      <c r="AL52" s="205"/>
      <c r="AM52" s="205"/>
      <c r="AN52" s="50"/>
      <c r="AO52" s="207"/>
      <c r="AP52" s="207"/>
      <c r="AQ52" s="207"/>
      <c r="AR52" s="207"/>
      <c r="AS52" s="207"/>
    </row>
    <row r="53" spans="2:45" x14ac:dyDescent="0.2">
      <c r="B53" s="220" t="s">
        <v>196</v>
      </c>
      <c r="C53" s="221"/>
      <c r="D53" s="221"/>
      <c r="E53" s="221"/>
      <c r="F53" s="221"/>
      <c r="G53" s="222"/>
      <c r="J53" s="220" t="s">
        <v>197</v>
      </c>
      <c r="K53" s="221"/>
      <c r="L53" s="221"/>
      <c r="M53" s="221"/>
      <c r="N53" s="221"/>
      <c r="O53" s="222"/>
      <c r="R53" s="201"/>
      <c r="S53" s="205"/>
      <c r="T53" s="205"/>
      <c r="U53" s="205"/>
      <c r="V53" s="205"/>
      <c r="W53" s="205"/>
      <c r="Z53" s="201"/>
      <c r="AA53" s="205"/>
      <c r="AB53" s="205"/>
      <c r="AC53" s="205"/>
      <c r="AD53" s="205"/>
      <c r="AE53" s="205"/>
      <c r="AH53" s="201"/>
      <c r="AI53" s="205"/>
      <c r="AJ53" s="205"/>
      <c r="AK53" s="205"/>
      <c r="AL53" s="205"/>
      <c r="AM53" s="205"/>
      <c r="AN53" s="50"/>
      <c r="AO53" s="207"/>
      <c r="AP53" s="207"/>
      <c r="AQ53" s="207"/>
      <c r="AR53" s="207"/>
      <c r="AS53" s="207"/>
    </row>
    <row r="54" spans="2:45" ht="38.25" x14ac:dyDescent="0.2">
      <c r="B54" s="111" t="s">
        <v>0</v>
      </c>
      <c r="C54" s="181" t="s">
        <v>31</v>
      </c>
      <c r="D54" s="181" t="s">
        <v>2</v>
      </c>
      <c r="E54" s="181" t="s">
        <v>3</v>
      </c>
      <c r="F54" s="181" t="s">
        <v>7</v>
      </c>
      <c r="G54" s="192" t="s">
        <v>4</v>
      </c>
      <c r="J54" s="111" t="s">
        <v>0</v>
      </c>
      <c r="K54" s="181" t="s">
        <v>31</v>
      </c>
      <c r="L54" s="181" t="s">
        <v>2</v>
      </c>
      <c r="M54" s="181" t="s">
        <v>3</v>
      </c>
      <c r="N54" s="181" t="s">
        <v>7</v>
      </c>
      <c r="O54" s="192" t="s">
        <v>4</v>
      </c>
      <c r="R54" s="201"/>
      <c r="S54" s="205"/>
      <c r="T54" s="205"/>
      <c r="U54" s="205"/>
      <c r="V54" s="205"/>
      <c r="W54" s="205"/>
      <c r="Z54" s="201"/>
      <c r="AA54" s="205"/>
      <c r="AB54" s="205"/>
      <c r="AC54" s="205"/>
      <c r="AD54" s="205"/>
      <c r="AE54" s="205"/>
      <c r="AH54" s="201"/>
      <c r="AI54" s="205"/>
      <c r="AJ54" s="205"/>
      <c r="AK54" s="205"/>
      <c r="AL54" s="205"/>
      <c r="AM54" s="205"/>
      <c r="AN54" s="50"/>
      <c r="AO54" s="207"/>
      <c r="AP54" s="207"/>
      <c r="AQ54" s="207"/>
      <c r="AR54" s="207"/>
      <c r="AS54" s="207"/>
    </row>
    <row r="55" spans="2:45" x14ac:dyDescent="0.2">
      <c r="B55" s="193">
        <f>$B$5</f>
        <v>1997</v>
      </c>
      <c r="C55" s="18">
        <f>IFERROR('7) Paid on Settled (NY)'!D6/SUM('4) Settled At Cost (NY)'!D6,'2) Nil Settled (NY)'!D6),"")</f>
        <v>10295.844999999999</v>
      </c>
      <c r="D55" s="17">
        <f>IFERROR('7) Paid on Settled (NY)'!E6/SUM('4) Settled At Cost (NY)'!E6,'2) Nil Settled (NY)'!E6),"")</f>
        <v>12975.279210598539</v>
      </c>
      <c r="E55" s="17">
        <f>IFERROR('7) Paid on Settled (NY)'!F6/SUM('4) Settled At Cost (NY)'!F6,'2) Nil Settled (NY)'!F6),"")</f>
        <v>16701.417575757576</v>
      </c>
      <c r="F55" s="17">
        <f>IFERROR('7) Paid on Settled (NY)'!G6/SUM('4) Settled At Cost (NY)'!G6,'2) Nil Settled (NY)'!G6),"")</f>
        <v>30801.341666666671</v>
      </c>
      <c r="G55" s="19">
        <f>IFERROR('7) Paid on Settled (NY)'!I6/SUM('4) Settled At Cost (NY)'!I6,'2) Nil Settled (NY)'!I6),"")</f>
        <v>42761.49268060836</v>
      </c>
      <c r="J55" s="193">
        <f>$B$5</f>
        <v>1997</v>
      </c>
      <c r="K55" s="18">
        <f>IFERROR('7) Paid on Settled (NY)'!D6/'4) Settled At Cost (NY)'!D6,"")</f>
        <v>11231.830909090908</v>
      </c>
      <c r="L55" s="17">
        <f>IFERROR('7) Paid on Settled (NY)'!E6/'4) Settled At Cost (NY)'!E6,"")</f>
        <v>20531.471221476513</v>
      </c>
      <c r="M55" s="17">
        <f>IFERROR('7) Paid on Settled (NY)'!F6/'4) Settled At Cost (NY)'!F6,"")</f>
        <v>20412.843703703704</v>
      </c>
      <c r="N55" s="17">
        <f>IFERROR('7) Paid on Settled (NY)'!G6/'4) Settled At Cost (NY)'!G6,"")</f>
        <v>30801.341666666671</v>
      </c>
      <c r="O55" s="19">
        <f>IFERROR('7) Paid on Settled (NY)'!I6/'4) Settled At Cost (NY)'!I6,"")</f>
        <v>54461.368401937041</v>
      </c>
      <c r="R55" s="201"/>
      <c r="S55" s="205"/>
      <c r="T55" s="205"/>
      <c r="U55" s="205"/>
      <c r="V55" s="205"/>
      <c r="W55" s="205"/>
      <c r="Z55" s="201"/>
      <c r="AA55" s="205"/>
      <c r="AB55" s="205"/>
      <c r="AC55" s="205"/>
      <c r="AD55" s="205"/>
      <c r="AE55" s="205"/>
      <c r="AH55" s="201"/>
      <c r="AI55" s="205"/>
      <c r="AJ55" s="205"/>
      <c r="AK55" s="205"/>
      <c r="AL55" s="205"/>
      <c r="AM55" s="205"/>
      <c r="AN55" s="50"/>
      <c r="AO55" s="207"/>
      <c r="AP55" s="207"/>
      <c r="AQ55" s="207"/>
      <c r="AR55" s="207"/>
      <c r="AS55" s="207"/>
    </row>
    <row r="56" spans="2:45" x14ac:dyDescent="0.2">
      <c r="B56" s="193">
        <f t="shared" ref="B56:B74" si="11">B55+1</f>
        <v>1998</v>
      </c>
      <c r="C56" s="18">
        <f>IFERROR('7) Paid on Settled (NY)'!D7/SUM('4) Settled At Cost (NY)'!D7,'2) Nil Settled (NY)'!D7),"")</f>
        <v>18065.229148936171</v>
      </c>
      <c r="D56" s="17">
        <f>IFERROR('7) Paid on Settled (NY)'!E7/SUM('4) Settled At Cost (NY)'!E7,'2) Nil Settled (NY)'!E7),"")</f>
        <v>12691.302114642463</v>
      </c>
      <c r="E56" s="17">
        <f>IFERROR('7) Paid on Settled (NY)'!F7/SUM('4) Settled At Cost (NY)'!F7,'2) Nil Settled (NY)'!F7),"")</f>
        <v>19916.781481481481</v>
      </c>
      <c r="F56" s="17">
        <f>IFERROR('7) Paid on Settled (NY)'!G7/SUM('4) Settled At Cost (NY)'!G7,'2) Nil Settled (NY)'!G7),"")</f>
        <v>16805.574583333335</v>
      </c>
      <c r="G56" s="19">
        <f>IFERROR('7) Paid on Settled (NY)'!I7/SUM('4) Settled At Cost (NY)'!I7,'2) Nil Settled (NY)'!I7),"")</f>
        <v>46533.498633440511</v>
      </c>
      <c r="J56" s="193">
        <f t="shared" ref="J56:J74" si="12">J55+1</f>
        <v>1998</v>
      </c>
      <c r="K56" s="18">
        <f>IFERROR('7) Paid on Settled (NY)'!D7/'4) Settled At Cost (NY)'!D7,"")</f>
        <v>19745.71558139535</v>
      </c>
      <c r="L56" s="17">
        <f>IFERROR('7) Paid on Settled (NY)'!E7/'4) Settled At Cost (NY)'!E7,"")</f>
        <v>19285.107123925976</v>
      </c>
      <c r="M56" s="17">
        <f>IFERROR('7) Paid on Settled (NY)'!F7/'4) Settled At Cost (NY)'!F7,"")</f>
        <v>25607.290476190476</v>
      </c>
      <c r="N56" s="17">
        <f>IFERROR('7) Paid on Settled (NY)'!G7/'4) Settled At Cost (NY)'!G7,"")</f>
        <v>20166.6895</v>
      </c>
      <c r="O56" s="19">
        <f>IFERROR('7) Paid on Settled (NY)'!I7/'4) Settled At Cost (NY)'!I7,"")</f>
        <v>61582.630106382974</v>
      </c>
      <c r="R56" s="201"/>
      <c r="S56" s="205"/>
      <c r="T56" s="205"/>
      <c r="U56" s="205"/>
      <c r="V56" s="205"/>
      <c r="W56" s="205"/>
      <c r="Z56" s="201"/>
      <c r="AA56" s="205"/>
      <c r="AB56" s="205"/>
      <c r="AC56" s="205"/>
      <c r="AD56" s="205"/>
      <c r="AE56" s="205"/>
      <c r="AH56" s="201"/>
      <c r="AI56" s="205"/>
      <c r="AJ56" s="205"/>
      <c r="AK56" s="205"/>
      <c r="AL56" s="205"/>
      <c r="AM56" s="205"/>
      <c r="AN56" s="50"/>
      <c r="AO56" s="207"/>
      <c r="AP56" s="207"/>
      <c r="AQ56" s="207"/>
      <c r="AR56" s="207"/>
      <c r="AS56" s="207"/>
    </row>
    <row r="57" spans="2:45" x14ac:dyDescent="0.2">
      <c r="B57" s="193">
        <f t="shared" si="11"/>
        <v>1999</v>
      </c>
      <c r="C57" s="18">
        <f>IFERROR('7) Paid on Settled (NY)'!D8/SUM('4) Settled At Cost (NY)'!D8,'2) Nil Settled (NY)'!D8),"")</f>
        <v>11365.863333333335</v>
      </c>
      <c r="D57" s="17">
        <f>IFERROR('7) Paid on Settled (NY)'!E8/SUM('4) Settled At Cost (NY)'!E8,'2) Nil Settled (NY)'!E8),"")</f>
        <v>10942.913271580552</v>
      </c>
      <c r="E57" s="17">
        <f>IFERROR('7) Paid on Settled (NY)'!F8/SUM('4) Settled At Cost (NY)'!F8,'2) Nil Settled (NY)'!F8),"")</f>
        <v>22426.123508771929</v>
      </c>
      <c r="F57" s="17">
        <f>IFERROR('7) Paid on Settled (NY)'!G8/SUM('4) Settled At Cost (NY)'!G8,'2) Nil Settled (NY)'!G8),"")</f>
        <v>15643.859393939394</v>
      </c>
      <c r="G57" s="19">
        <f>IFERROR('7) Paid on Settled (NY)'!I8/SUM('4) Settled At Cost (NY)'!I8,'2) Nil Settled (NY)'!I8),"")</f>
        <v>42312.221210268952</v>
      </c>
      <c r="J57" s="193">
        <f t="shared" si="12"/>
        <v>1999</v>
      </c>
      <c r="K57" s="18">
        <f>IFERROR('7) Paid on Settled (NY)'!D8/'4) Settled At Cost (NY)'!D8,"")</f>
        <v>13459.575000000001</v>
      </c>
      <c r="L57" s="17">
        <f>IFERROR('7) Paid on Settled (NY)'!E8/'4) Settled At Cost (NY)'!E8,"")</f>
        <v>17855.951296441319</v>
      </c>
      <c r="M57" s="17">
        <f>IFERROR('7) Paid on Settled (NY)'!F8/'4) Settled At Cost (NY)'!F8,"")</f>
        <v>26631.021666666667</v>
      </c>
      <c r="N57" s="17">
        <f>IFERROR('7) Paid on Settled (NY)'!G8/'4) Settled At Cost (NY)'!G8,"")</f>
        <v>17801.633103448276</v>
      </c>
      <c r="O57" s="19">
        <f>IFERROR('7) Paid on Settled (NY)'!I8/'4) Settled At Cost (NY)'!I8,"")</f>
        <v>57020.423311367384</v>
      </c>
      <c r="R57" s="201"/>
      <c r="S57" s="205"/>
      <c r="T57" s="205"/>
      <c r="U57" s="205"/>
      <c r="V57" s="205"/>
      <c r="W57" s="205"/>
      <c r="Z57" s="201"/>
      <c r="AA57" s="205"/>
      <c r="AB57" s="205"/>
      <c r="AC57" s="205"/>
      <c r="AD57" s="205"/>
      <c r="AE57" s="205"/>
      <c r="AH57" s="201"/>
      <c r="AI57" s="205"/>
      <c r="AJ57" s="205"/>
      <c r="AK57" s="205"/>
      <c r="AL57" s="205"/>
      <c r="AM57" s="205"/>
      <c r="AN57" s="50"/>
      <c r="AO57" s="207"/>
      <c r="AP57" s="207"/>
      <c r="AQ57" s="207"/>
      <c r="AR57" s="207"/>
      <c r="AS57" s="207"/>
    </row>
    <row r="58" spans="2:45" x14ac:dyDescent="0.2">
      <c r="B58" s="193">
        <f t="shared" si="11"/>
        <v>2000</v>
      </c>
      <c r="C58" s="18">
        <f>IFERROR('7) Paid on Settled (NY)'!D9/SUM('4) Settled At Cost (NY)'!D9,'2) Nil Settled (NY)'!D9),"")</f>
        <v>14731.510416666664</v>
      </c>
      <c r="D58" s="17">
        <f>IFERROR('7) Paid on Settled (NY)'!E9/SUM('4) Settled At Cost (NY)'!E9,'2) Nil Settled (NY)'!E9),"")</f>
        <v>9731.4766939443525</v>
      </c>
      <c r="E58" s="17">
        <f>IFERROR('7) Paid on Settled (NY)'!F9/SUM('4) Settled At Cost (NY)'!F9,'2) Nil Settled (NY)'!F9),"")</f>
        <v>30241.778360655739</v>
      </c>
      <c r="F58" s="17">
        <f>IFERROR('7) Paid on Settled (NY)'!G9/SUM('4) Settled At Cost (NY)'!G9,'2) Nil Settled (NY)'!G9),"")</f>
        <v>11729.10633802817</v>
      </c>
      <c r="G58" s="19">
        <f>IFERROR('7) Paid on Settled (NY)'!I9/SUM('4) Settled At Cost (NY)'!I9,'2) Nil Settled (NY)'!I9),"")</f>
        <v>51505.947587336239</v>
      </c>
      <c r="J58" s="193">
        <f t="shared" si="12"/>
        <v>2000</v>
      </c>
      <c r="K58" s="18">
        <f>IFERROR('7) Paid on Settled (NY)'!D9/'4) Settled At Cost (NY)'!D9,"")</f>
        <v>18940.513392857138</v>
      </c>
      <c r="L58" s="17">
        <f>IFERROR('7) Paid on Settled (NY)'!E9/'4) Settled At Cost (NY)'!E9,"")</f>
        <v>16334.978736263736</v>
      </c>
      <c r="M58" s="17">
        <f>IFERROR('7) Paid on Settled (NY)'!F9/'4) Settled At Cost (NY)'!F9,"")</f>
        <v>36171.538823529409</v>
      </c>
      <c r="N58" s="17">
        <f>IFERROR('7) Paid on Settled (NY)'!G9/'4) Settled At Cost (NY)'!G9,"")</f>
        <v>16655.331000000002</v>
      </c>
      <c r="O58" s="19">
        <f>IFERROR('7) Paid on Settled (NY)'!I9/'4) Settled At Cost (NY)'!I9,"")</f>
        <v>69792.08282544378</v>
      </c>
      <c r="R58" s="201"/>
      <c r="S58" s="205"/>
      <c r="T58" s="205"/>
      <c r="U58" s="205"/>
      <c r="V58" s="205"/>
      <c r="W58" s="205"/>
      <c r="Z58" s="201"/>
      <c r="AA58" s="205"/>
      <c r="AB58" s="205"/>
      <c r="AC58" s="205"/>
      <c r="AD58" s="205"/>
      <c r="AE58" s="205"/>
      <c r="AH58" s="201"/>
      <c r="AI58" s="205"/>
      <c r="AJ58" s="205"/>
      <c r="AK58" s="205"/>
      <c r="AL58" s="205"/>
      <c r="AM58" s="205"/>
      <c r="AN58" s="50"/>
      <c r="AO58" s="207"/>
      <c r="AP58" s="207"/>
      <c r="AQ58" s="207"/>
      <c r="AR58" s="207"/>
      <c r="AS58" s="207"/>
    </row>
    <row r="59" spans="2:45" x14ac:dyDescent="0.2">
      <c r="B59" s="193">
        <f t="shared" si="11"/>
        <v>2001</v>
      </c>
      <c r="C59" s="18">
        <f>IFERROR('7) Paid on Settled (NY)'!D10/SUM('4) Settled At Cost (NY)'!D10,'2) Nil Settled (NY)'!D10),"")</f>
        <v>10459.808041237113</v>
      </c>
      <c r="D59" s="17">
        <f>IFERROR('7) Paid on Settled (NY)'!E10/SUM('4) Settled At Cost (NY)'!E10,'2) Nil Settled (NY)'!E10),"")</f>
        <v>11235.323450692884</v>
      </c>
      <c r="E59" s="17">
        <f>IFERROR('7) Paid on Settled (NY)'!F10/SUM('4) Settled At Cost (NY)'!F10,'2) Nil Settled (NY)'!F10),"")</f>
        <v>26499.179264705883</v>
      </c>
      <c r="F59" s="17">
        <f>IFERROR('7) Paid on Settled (NY)'!G10/SUM('4) Settled At Cost (NY)'!G10,'2) Nil Settled (NY)'!G10),"")</f>
        <v>16524.466814159292</v>
      </c>
      <c r="G59" s="19">
        <f>IFERROR('7) Paid on Settled (NY)'!I10/SUM('4) Settled At Cost (NY)'!I10,'2) Nil Settled (NY)'!I10),"")</f>
        <v>55480.729330587033</v>
      </c>
      <c r="J59" s="193">
        <f t="shared" si="12"/>
        <v>2001</v>
      </c>
      <c r="K59" s="18">
        <f>IFERROR('7) Paid on Settled (NY)'!D10/'4) Settled At Cost (NY)'!D10,"")</f>
        <v>12682.517249999999</v>
      </c>
      <c r="L59" s="17">
        <f>IFERROR('7) Paid on Settled (NY)'!E10/'4) Settled At Cost (NY)'!E10,"")</f>
        <v>18611.751132323483</v>
      </c>
      <c r="M59" s="17">
        <f>IFERROR('7) Paid on Settled (NY)'!F10/'4) Settled At Cost (NY)'!F10,"")</f>
        <v>31613.055964912281</v>
      </c>
      <c r="N59" s="17">
        <f>IFERROR('7) Paid on Settled (NY)'!G10/'4) Settled At Cost (NY)'!G10,"")</f>
        <v>20519.392857142859</v>
      </c>
      <c r="O59" s="19">
        <f>IFERROR('7) Paid on Settled (NY)'!I10/'4) Settled At Cost (NY)'!I10,"")</f>
        <v>73096.049090909102</v>
      </c>
      <c r="R59" s="201"/>
      <c r="S59" s="205"/>
      <c r="T59" s="205"/>
      <c r="U59" s="205"/>
      <c r="V59" s="205"/>
      <c r="W59" s="205"/>
      <c r="Z59" s="201"/>
      <c r="AA59" s="205"/>
      <c r="AB59" s="205"/>
      <c r="AC59" s="205"/>
      <c r="AD59" s="205"/>
      <c r="AE59" s="205"/>
      <c r="AH59" s="201"/>
      <c r="AI59" s="205"/>
      <c r="AJ59" s="205"/>
      <c r="AK59" s="205"/>
      <c r="AL59" s="205"/>
      <c r="AM59" s="205"/>
      <c r="AN59" s="50"/>
      <c r="AO59" s="207"/>
      <c r="AP59" s="207"/>
      <c r="AQ59" s="207"/>
      <c r="AR59" s="207"/>
      <c r="AS59" s="207"/>
    </row>
    <row r="60" spans="2:45" x14ac:dyDescent="0.2">
      <c r="B60" s="193">
        <f t="shared" si="11"/>
        <v>2002</v>
      </c>
      <c r="C60" s="18">
        <f>IFERROR('7) Paid on Settled (NY)'!D11/SUM('4) Settled At Cost (NY)'!D11,'2) Nil Settled (NY)'!D11),"")</f>
        <v>9256.6557983193288</v>
      </c>
      <c r="D60" s="17">
        <f>IFERROR('7) Paid on Settled (NY)'!E11/SUM('4) Settled At Cost (NY)'!E11,'2) Nil Settled (NY)'!E11),"")</f>
        <v>12678.749887278582</v>
      </c>
      <c r="E60" s="17">
        <f>IFERROR('7) Paid on Settled (NY)'!F11/SUM('4) Settled At Cost (NY)'!F11,'2) Nil Settled (NY)'!F11),"")</f>
        <v>23506.908772781582</v>
      </c>
      <c r="F60" s="17">
        <f>IFERROR('7) Paid on Settled (NY)'!G11/SUM('4) Settled At Cost (NY)'!G11,'2) Nil Settled (NY)'!G11),"")</f>
        <v>14327.868046874999</v>
      </c>
      <c r="G60" s="19">
        <f>IFERROR('7) Paid on Settled (NY)'!I11/SUM('4) Settled At Cost (NY)'!I11,'2) Nil Settled (NY)'!I11),"")</f>
        <v>53658.779357894738</v>
      </c>
      <c r="J60" s="193">
        <f t="shared" si="12"/>
        <v>2002</v>
      </c>
      <c r="K60" s="18">
        <f>IFERROR('7) Paid on Settled (NY)'!D11/'4) Settled At Cost (NY)'!D11,"")</f>
        <v>12376.876853932585</v>
      </c>
      <c r="L60" s="17">
        <f>IFERROR('7) Paid on Settled (NY)'!E11/'4) Settled At Cost (NY)'!E11,"")</f>
        <v>21136.922630872483</v>
      </c>
      <c r="M60" s="17">
        <f>IFERROR('7) Paid on Settled (NY)'!F11/'4) Settled At Cost (NY)'!F11,"")</f>
        <v>27672.690074287177</v>
      </c>
      <c r="N60" s="17">
        <f>IFERROR('7) Paid on Settled (NY)'!G11/'4) Settled At Cost (NY)'!G11,"")</f>
        <v>17805.505922330096</v>
      </c>
      <c r="O60" s="19">
        <f>IFERROR('7) Paid on Settled (NY)'!I11/'4) Settled At Cost (NY)'!I11,"")</f>
        <v>73664.509234104044</v>
      </c>
      <c r="R60" s="201"/>
      <c r="S60" s="205"/>
      <c r="T60" s="205"/>
      <c r="U60" s="205"/>
      <c r="V60" s="205"/>
      <c r="W60" s="205"/>
      <c r="Z60" s="201"/>
      <c r="AA60" s="205"/>
      <c r="AB60" s="205"/>
      <c r="AC60" s="205"/>
      <c r="AD60" s="205"/>
      <c r="AE60" s="205"/>
      <c r="AH60" s="201"/>
      <c r="AI60" s="205"/>
      <c r="AJ60" s="205"/>
      <c r="AK60" s="205"/>
      <c r="AL60" s="205"/>
      <c r="AM60" s="205"/>
      <c r="AN60" s="50"/>
      <c r="AO60" s="207"/>
      <c r="AP60" s="207"/>
      <c r="AQ60" s="207"/>
      <c r="AR60" s="207"/>
      <c r="AS60" s="207"/>
    </row>
    <row r="61" spans="2:45" x14ac:dyDescent="0.2">
      <c r="B61" s="193">
        <f t="shared" si="11"/>
        <v>2003</v>
      </c>
      <c r="C61" s="18">
        <f>IFERROR('7) Paid on Settled (NY)'!D12/SUM('4) Settled At Cost (NY)'!D12,'2) Nil Settled (NY)'!D12),"")</f>
        <v>7932.6850920245397</v>
      </c>
      <c r="D61" s="17">
        <f>IFERROR('7) Paid on Settled (NY)'!E12/SUM('4) Settled At Cost (NY)'!E12,'2) Nil Settled (NY)'!E12),"")</f>
        <v>11614.721726256981</v>
      </c>
      <c r="E61" s="17">
        <f>IFERROR('7) Paid on Settled (NY)'!F12/SUM('4) Settled At Cost (NY)'!F12,'2) Nil Settled (NY)'!F12),"")</f>
        <v>26369.614347826089</v>
      </c>
      <c r="F61" s="17">
        <f>IFERROR('7) Paid on Settled (NY)'!G12/SUM('4) Settled At Cost (NY)'!G12,'2) Nil Settled (NY)'!G12),"")</f>
        <v>13738.350116959065</v>
      </c>
      <c r="G61" s="19">
        <f>IFERROR('7) Paid on Settled (NY)'!I12/SUM('4) Settled At Cost (NY)'!I12,'2) Nil Settled (NY)'!I12),"")</f>
        <v>54935.196711840224</v>
      </c>
      <c r="J61" s="193">
        <f t="shared" si="12"/>
        <v>2003</v>
      </c>
      <c r="K61" s="18">
        <f>IFERROR('7) Paid on Settled (NY)'!D12/'4) Settled At Cost (NY)'!D12,"")</f>
        <v>11051.518547008547</v>
      </c>
      <c r="L61" s="17">
        <f>IFERROR('7) Paid on Settled (NY)'!E12/'4) Settled At Cost (NY)'!E12,"")</f>
        <v>19952.353061420341</v>
      </c>
      <c r="M61" s="17">
        <f>IFERROR('7) Paid on Settled (NY)'!F12/'4) Settled At Cost (NY)'!F12,"")</f>
        <v>40887.716629213486</v>
      </c>
      <c r="N61" s="17">
        <f>IFERROR('7) Paid on Settled (NY)'!G12/'4) Settled At Cost (NY)'!G12,"")</f>
        <v>17597.43722846442</v>
      </c>
      <c r="O61" s="19">
        <f>IFERROR('7) Paid on Settled (NY)'!I12/'4) Settled At Cost (NY)'!I12,"")</f>
        <v>74630.955222868215</v>
      </c>
      <c r="R61" s="201"/>
      <c r="S61" s="205"/>
      <c r="T61" s="205"/>
      <c r="U61" s="205"/>
      <c r="V61" s="205"/>
      <c r="W61" s="205"/>
      <c r="Z61" s="201"/>
      <c r="AA61" s="205"/>
      <c r="AB61" s="205"/>
      <c r="AC61" s="205"/>
      <c r="AD61" s="205"/>
      <c r="AE61" s="205"/>
      <c r="AH61" s="201"/>
      <c r="AI61" s="205"/>
      <c r="AJ61" s="205"/>
      <c r="AK61" s="205"/>
      <c r="AL61" s="205"/>
      <c r="AM61" s="205"/>
      <c r="AN61" s="50"/>
      <c r="AO61" s="207"/>
      <c r="AP61" s="207"/>
      <c r="AQ61" s="207"/>
      <c r="AR61" s="207"/>
      <c r="AS61" s="207"/>
    </row>
    <row r="62" spans="2:45" x14ac:dyDescent="0.2">
      <c r="B62" s="193">
        <f t="shared" si="11"/>
        <v>2004</v>
      </c>
      <c r="C62" s="18">
        <f>IFERROR('7) Paid on Settled (NY)'!D13/SUM('4) Settled At Cost (NY)'!D13,'2) Nil Settled (NY)'!D13),"")</f>
        <v>5058.7633870967747</v>
      </c>
      <c r="D62" s="17">
        <f>IFERROR('7) Paid on Settled (NY)'!E13/SUM('4) Settled At Cost (NY)'!E13,'2) Nil Settled (NY)'!E13),"")</f>
        <v>13459.214104350549</v>
      </c>
      <c r="E62" s="17">
        <f>IFERROR('7) Paid on Settled (NY)'!F13/SUM('4) Settled At Cost (NY)'!F13,'2) Nil Settled (NY)'!F13),"")</f>
        <v>31054.145714285711</v>
      </c>
      <c r="F62" s="17">
        <f>IFERROR('7) Paid on Settled (NY)'!G13/SUM('4) Settled At Cost (NY)'!G13,'2) Nil Settled (NY)'!G13),"")</f>
        <v>14614.731868932042</v>
      </c>
      <c r="G62" s="19">
        <f>IFERROR('7) Paid on Settled (NY)'!I13/SUM('4) Settled At Cost (NY)'!I13,'2) Nil Settled (NY)'!I13),"")</f>
        <v>53678.626031631924</v>
      </c>
      <c r="J62" s="193">
        <f t="shared" si="12"/>
        <v>2004</v>
      </c>
      <c r="K62" s="18">
        <f>IFERROR('7) Paid on Settled (NY)'!D13/'4) Settled At Cost (NY)'!D13,"")</f>
        <v>8592.9679452054806</v>
      </c>
      <c r="L62" s="17">
        <f>IFERROR('7) Paid on Settled (NY)'!E13/'4) Settled At Cost (NY)'!E13,"")</f>
        <v>22119.678876137295</v>
      </c>
      <c r="M62" s="17">
        <f>IFERROR('7) Paid on Settled (NY)'!F13/'4) Settled At Cost (NY)'!F13,"")</f>
        <v>42623.337254901955</v>
      </c>
      <c r="N62" s="17">
        <f>IFERROR('7) Paid on Settled (NY)'!G13/'4) Settled At Cost (NY)'!G13,"")</f>
        <v>19549.576396103901</v>
      </c>
      <c r="O62" s="19">
        <f>IFERROR('7) Paid on Settled (NY)'!I13/'4) Settled At Cost (NY)'!I13,"")</f>
        <v>72988.239305962852</v>
      </c>
      <c r="R62" s="201"/>
      <c r="S62" s="205"/>
      <c r="T62" s="205"/>
      <c r="U62" s="205"/>
      <c r="V62" s="205"/>
      <c r="W62" s="205"/>
      <c r="Z62" s="201"/>
      <c r="AA62" s="205"/>
      <c r="AB62" s="205"/>
      <c r="AC62" s="205"/>
      <c r="AD62" s="205"/>
      <c r="AE62" s="205"/>
      <c r="AH62" s="201"/>
      <c r="AI62" s="205"/>
      <c r="AJ62" s="205"/>
      <c r="AK62" s="205"/>
      <c r="AL62" s="205"/>
      <c r="AM62" s="205"/>
      <c r="AN62" s="50"/>
      <c r="AO62" s="207"/>
      <c r="AP62" s="207"/>
      <c r="AQ62" s="207"/>
      <c r="AR62" s="207"/>
      <c r="AS62" s="207"/>
    </row>
    <row r="63" spans="2:45" x14ac:dyDescent="0.2">
      <c r="B63" s="193">
        <f t="shared" si="11"/>
        <v>2005</v>
      </c>
      <c r="C63" s="18">
        <f>IFERROR('7) Paid on Settled (NY)'!D14/SUM('4) Settled At Cost (NY)'!D14,'2) Nil Settled (NY)'!D14),"")</f>
        <v>2130.1794666666665</v>
      </c>
      <c r="D63" s="17">
        <f>IFERROR('7) Paid on Settled (NY)'!E14/SUM('4) Settled At Cost (NY)'!E14,'2) Nil Settled (NY)'!E14),"")</f>
        <v>13075.999371614302</v>
      </c>
      <c r="E63" s="17">
        <f>IFERROR('7) Paid on Settled (NY)'!F14/SUM('4) Settled At Cost (NY)'!F14,'2) Nil Settled (NY)'!F14),"")</f>
        <v>23899.245460122696</v>
      </c>
      <c r="F63" s="17">
        <f>IFERROR('7) Paid on Settled (NY)'!G14/SUM('4) Settled At Cost (NY)'!G14,'2) Nil Settled (NY)'!G14),"")</f>
        <v>9945.1039508196718</v>
      </c>
      <c r="G63" s="19">
        <f>IFERROR('7) Paid on Settled (NY)'!I14/SUM('4) Settled At Cost (NY)'!I14,'2) Nil Settled (NY)'!I14),"")</f>
        <v>59269.718268275385</v>
      </c>
      <c r="J63" s="193">
        <f t="shared" si="12"/>
        <v>2005</v>
      </c>
      <c r="K63" s="18">
        <f>IFERROR('7) Paid on Settled (NY)'!D14/'4) Settled At Cost (NY)'!D14,"")</f>
        <v>5573.1439534883721</v>
      </c>
      <c r="L63" s="17">
        <f>IFERROR('7) Paid on Settled (NY)'!E14/'4) Settled At Cost (NY)'!E14,"")</f>
        <v>24656.072359550562</v>
      </c>
      <c r="M63" s="17">
        <f>IFERROR('7) Paid on Settled (NY)'!F14/'4) Settled At Cost (NY)'!F14,"")</f>
        <v>35739.238623853205</v>
      </c>
      <c r="N63" s="17">
        <f>IFERROR('7) Paid on Settled (NY)'!G14/'4) Settled At Cost (NY)'!G14,"")</f>
        <v>16351.788167115903</v>
      </c>
      <c r="O63" s="19">
        <f>IFERROR('7) Paid on Settled (NY)'!I14/'4) Settled At Cost (NY)'!I14,"")</f>
        <v>83261.249292123655</v>
      </c>
      <c r="R63" s="201"/>
      <c r="S63" s="205"/>
      <c r="T63" s="205"/>
      <c r="U63" s="205"/>
      <c r="V63" s="205"/>
      <c r="W63" s="205"/>
      <c r="Z63" s="201"/>
      <c r="AA63" s="205"/>
      <c r="AB63" s="205"/>
      <c r="AC63" s="205"/>
      <c r="AD63" s="205"/>
      <c r="AE63" s="205"/>
      <c r="AH63" s="201"/>
      <c r="AI63" s="205"/>
      <c r="AJ63" s="205"/>
      <c r="AK63" s="205"/>
      <c r="AL63" s="205"/>
      <c r="AM63" s="205"/>
      <c r="AN63" s="50"/>
      <c r="AO63" s="207"/>
      <c r="AP63" s="207"/>
      <c r="AQ63" s="207"/>
      <c r="AR63" s="207"/>
      <c r="AS63" s="207"/>
    </row>
    <row r="64" spans="2:45" x14ac:dyDescent="0.2">
      <c r="B64" s="193">
        <f t="shared" si="11"/>
        <v>2006</v>
      </c>
      <c r="C64" s="18">
        <f>IFERROR('7) Paid on Settled (NY)'!D15/SUM('4) Settled At Cost (NY)'!D15,'2) Nil Settled (NY)'!D15),"")</f>
        <v>3996.2871910112367</v>
      </c>
      <c r="D64" s="17">
        <f>IFERROR('7) Paid on Settled (NY)'!E15/SUM('4) Settled At Cost (NY)'!E15,'2) Nil Settled (NY)'!E15),"")</f>
        <v>16311.716242214527</v>
      </c>
      <c r="E64" s="17">
        <f>IFERROR('7) Paid on Settled (NY)'!F15/SUM('4) Settled At Cost (NY)'!F15,'2) Nil Settled (NY)'!F15),"")</f>
        <v>22328.210199004974</v>
      </c>
      <c r="F64" s="17">
        <f>IFERROR('7) Paid on Settled (NY)'!G15/SUM('4) Settled At Cost (NY)'!G15,'2) Nil Settled (NY)'!G15),"")</f>
        <v>12386.230359589041</v>
      </c>
      <c r="G64" s="19">
        <f>IFERROR('7) Paid on Settled (NY)'!I15/SUM('4) Settled At Cost (NY)'!I15,'2) Nil Settled (NY)'!I15),"")</f>
        <v>58618.280944931255</v>
      </c>
      <c r="J64" s="193">
        <f t="shared" si="12"/>
        <v>2006</v>
      </c>
      <c r="K64" s="18">
        <f>IFERROR('7) Paid on Settled (NY)'!D15/'4) Settled At Cost (NY)'!D15,"")</f>
        <v>11114.673750000002</v>
      </c>
      <c r="L64" s="17">
        <f>IFERROR('7) Paid on Settled (NY)'!E15/'4) Settled At Cost (NY)'!E15,"")</f>
        <v>30650.754187256167</v>
      </c>
      <c r="M64" s="17">
        <f>IFERROR('7) Paid on Settled (NY)'!F15/'4) Settled At Cost (NY)'!F15,"")</f>
        <v>35338.348425196848</v>
      </c>
      <c r="N64" s="17">
        <f>IFERROR('7) Paid on Settled (NY)'!G15/'4) Settled At Cost (NY)'!G15,"")</f>
        <v>22464.467484472047</v>
      </c>
      <c r="O64" s="19">
        <f>IFERROR('7) Paid on Settled (NY)'!I15/'4) Settled At Cost (NY)'!I15,"")</f>
        <v>79326.870360722532</v>
      </c>
      <c r="R64" s="201"/>
      <c r="S64" s="205"/>
      <c r="T64" s="205"/>
      <c r="U64" s="205"/>
      <c r="V64" s="205"/>
      <c r="W64" s="205"/>
      <c r="Z64" s="201"/>
      <c r="AA64" s="205"/>
      <c r="AB64" s="205"/>
      <c r="AC64" s="205"/>
      <c r="AD64" s="205"/>
      <c r="AE64" s="205"/>
      <c r="AH64" s="201"/>
      <c r="AI64" s="205"/>
      <c r="AJ64" s="205"/>
      <c r="AK64" s="205"/>
      <c r="AL64" s="205"/>
      <c r="AM64" s="205"/>
      <c r="AN64" s="50"/>
      <c r="AO64" s="207"/>
      <c r="AP64" s="207"/>
      <c r="AQ64" s="207"/>
      <c r="AR64" s="207"/>
      <c r="AS64" s="207"/>
    </row>
    <row r="65" spans="2:45" x14ac:dyDescent="0.2">
      <c r="B65" s="193">
        <f t="shared" si="11"/>
        <v>2007</v>
      </c>
      <c r="C65" s="18">
        <f>IFERROR('7) Paid on Settled (NY)'!D16/SUM('4) Settled At Cost (NY)'!D16,'2) Nil Settled (NY)'!D16),"")</f>
        <v>3132.376666666667</v>
      </c>
      <c r="D65" s="17">
        <f>IFERROR('7) Paid on Settled (NY)'!E16/SUM('4) Settled At Cost (NY)'!E16,'2) Nil Settled (NY)'!E16),"")</f>
        <v>13686.849078982046</v>
      </c>
      <c r="E65" s="17">
        <f>IFERROR('7) Paid on Settled (NY)'!F16/SUM('4) Settled At Cost (NY)'!F16,'2) Nil Settled (NY)'!F16),"")</f>
        <v>23716.792469135798</v>
      </c>
      <c r="F65" s="17">
        <f>IFERROR('7) Paid on Settled (NY)'!G16/SUM('4) Settled At Cost (NY)'!G16,'2) Nil Settled (NY)'!G16),"")</f>
        <v>16337.820572082379</v>
      </c>
      <c r="G65" s="19">
        <f>IFERROR('7) Paid on Settled (NY)'!I16/SUM('4) Settled At Cost (NY)'!I16,'2) Nil Settled (NY)'!I16),"")</f>
        <v>63527.292859424917</v>
      </c>
      <c r="J65" s="193">
        <f t="shared" si="12"/>
        <v>2007</v>
      </c>
      <c r="K65" s="18">
        <f>IFERROR('7) Paid on Settled (NY)'!D16/'4) Settled At Cost (NY)'!D16,"")</f>
        <v>13241.410454545456</v>
      </c>
      <c r="L65" s="17">
        <f>IFERROR('7) Paid on Settled (NY)'!E16/'4) Settled At Cost (NY)'!E16,"")</f>
        <v>24572.668579009627</v>
      </c>
      <c r="M65" s="17">
        <f>IFERROR('7) Paid on Settled (NY)'!F16/'4) Settled At Cost (NY)'!F16,"")</f>
        <v>37181.810129032252</v>
      </c>
      <c r="N65" s="17">
        <f>IFERROR('7) Paid on Settled (NY)'!G16/'4) Settled At Cost (NY)'!G16,"")</f>
        <v>27146.872965779468</v>
      </c>
      <c r="O65" s="19">
        <f>IFERROR('7) Paid on Settled (NY)'!I16/'4) Settled At Cost (NY)'!I16,"")</f>
        <v>86703.674411337211</v>
      </c>
      <c r="R65" s="201"/>
      <c r="S65" s="205"/>
      <c r="T65" s="205"/>
      <c r="U65" s="205"/>
      <c r="V65" s="205"/>
      <c r="W65" s="205"/>
      <c r="Z65" s="201"/>
      <c r="AA65" s="205"/>
      <c r="AB65" s="205"/>
      <c r="AC65" s="205"/>
      <c r="AD65" s="205"/>
      <c r="AE65" s="205"/>
      <c r="AH65" s="201"/>
      <c r="AI65" s="205"/>
      <c r="AJ65" s="205"/>
      <c r="AK65" s="205"/>
      <c r="AL65" s="205"/>
      <c r="AM65" s="205"/>
      <c r="AN65" s="50"/>
      <c r="AO65" s="207"/>
      <c r="AP65" s="207"/>
      <c r="AQ65" s="207"/>
      <c r="AR65" s="207"/>
      <c r="AS65" s="207"/>
    </row>
    <row r="66" spans="2:45" x14ac:dyDescent="0.2">
      <c r="B66" s="193">
        <f t="shared" si="11"/>
        <v>2008</v>
      </c>
      <c r="C66" s="18">
        <f>IFERROR('7) Paid on Settled (NY)'!D17/SUM('4) Settled At Cost (NY)'!D17,'2) Nil Settled (NY)'!D17),"")</f>
        <v>5551.328292682927</v>
      </c>
      <c r="D66" s="17">
        <f>IFERROR('7) Paid on Settled (NY)'!E17/SUM('4) Settled At Cost (NY)'!E17,'2) Nil Settled (NY)'!E17),"")</f>
        <v>15786.373679332719</v>
      </c>
      <c r="E66" s="17">
        <f>IFERROR('7) Paid on Settled (NY)'!F17/SUM('4) Settled At Cost (NY)'!F17,'2) Nil Settled (NY)'!F17),"")</f>
        <v>20671.170526315786</v>
      </c>
      <c r="F66" s="17">
        <f>IFERROR('7) Paid on Settled (NY)'!G17/SUM('4) Settled At Cost (NY)'!G17,'2) Nil Settled (NY)'!G17),"")</f>
        <v>14231.651162790698</v>
      </c>
      <c r="G66" s="19">
        <f>IFERROR('7) Paid on Settled (NY)'!I17/SUM('4) Settled At Cost (NY)'!I17,'2) Nil Settled (NY)'!I17),"")</f>
        <v>67019.706363230682</v>
      </c>
      <c r="J66" s="193">
        <f t="shared" si="12"/>
        <v>2008</v>
      </c>
      <c r="K66" s="18">
        <f>IFERROR('7) Paid on Settled (NY)'!D17/'4) Settled At Cost (NY)'!D17,"")</f>
        <v>11979.182105263157</v>
      </c>
      <c r="L66" s="17">
        <f>IFERROR('7) Paid on Settled (NY)'!E17/'4) Settled At Cost (NY)'!E17,"")</f>
        <v>26490.664385692075</v>
      </c>
      <c r="M66" s="17">
        <f>IFERROR('7) Paid on Settled (NY)'!F17/'4) Settled At Cost (NY)'!F17,"")</f>
        <v>37661.173698630133</v>
      </c>
      <c r="N66" s="17">
        <f>IFERROR('7) Paid on Settled (NY)'!G17/'4) Settled At Cost (NY)'!G17,"")</f>
        <v>24642.724832214764</v>
      </c>
      <c r="O66" s="19">
        <f>IFERROR('7) Paid on Settled (NY)'!I17/'4) Settled At Cost (NY)'!I17,"")</f>
        <v>89666.365349253698</v>
      </c>
      <c r="R66" s="201"/>
      <c r="S66" s="205"/>
      <c r="T66" s="205"/>
      <c r="U66" s="205"/>
      <c r="V66" s="205"/>
      <c r="W66" s="205"/>
      <c r="Z66" s="201"/>
      <c r="AA66" s="205"/>
      <c r="AB66" s="205"/>
      <c r="AC66" s="205"/>
      <c r="AD66" s="205"/>
      <c r="AE66" s="205"/>
      <c r="AH66" s="201"/>
      <c r="AI66" s="205"/>
      <c r="AJ66" s="205"/>
      <c r="AK66" s="205"/>
      <c r="AL66" s="205"/>
      <c r="AM66" s="205"/>
      <c r="AN66" s="50"/>
      <c r="AO66" s="207"/>
      <c r="AP66" s="207"/>
      <c r="AQ66" s="207"/>
      <c r="AR66" s="207"/>
      <c r="AS66" s="207"/>
    </row>
    <row r="67" spans="2:45" x14ac:dyDescent="0.2">
      <c r="B67" s="193">
        <f t="shared" si="11"/>
        <v>2009</v>
      </c>
      <c r="C67" s="18">
        <f>IFERROR('7) Paid on Settled (NY)'!D18/SUM('4) Settled At Cost (NY)'!D18,'2) Nil Settled (NY)'!D18),"")</f>
        <v>3708.5330769230768</v>
      </c>
      <c r="D67" s="17">
        <f>IFERROR('7) Paid on Settled (NY)'!E18/SUM('4) Settled At Cost (NY)'!E18,'2) Nil Settled (NY)'!E18),"")</f>
        <v>15785.71251727542</v>
      </c>
      <c r="E67" s="17">
        <f>IFERROR('7) Paid on Settled (NY)'!F18/SUM('4) Settled At Cost (NY)'!F18,'2) Nil Settled (NY)'!F18),"")</f>
        <v>26403.218484848483</v>
      </c>
      <c r="F67" s="17">
        <f>IFERROR('7) Paid on Settled (NY)'!G18/SUM('4) Settled At Cost (NY)'!G18,'2) Nil Settled (NY)'!G18),"")</f>
        <v>15910.236532846717</v>
      </c>
      <c r="G67" s="19">
        <f>IFERROR('7) Paid on Settled (NY)'!I18/SUM('4) Settled At Cost (NY)'!I18,'2) Nil Settled (NY)'!I18),"")</f>
        <v>67284.14956869719</v>
      </c>
      <c r="J67" s="193">
        <f t="shared" si="12"/>
        <v>2009</v>
      </c>
      <c r="K67" s="18">
        <f>IFERROR('7) Paid on Settled (NY)'!D18/'4) Settled At Cost (NY)'!D18,"")</f>
        <v>5250.6953465346533</v>
      </c>
      <c r="L67" s="17">
        <f>IFERROR('7) Paid on Settled (NY)'!E18/'4) Settled At Cost (NY)'!E18,"")</f>
        <v>27103.26572881356</v>
      </c>
      <c r="M67" s="17">
        <f>IFERROR('7) Paid on Settled (NY)'!F18/'4) Settled At Cost (NY)'!F18,"")</f>
        <v>44682.369743589741</v>
      </c>
      <c r="N67" s="17">
        <f>IFERROR('7) Paid on Settled (NY)'!G18/'4) Settled At Cost (NY)'!G18,"")</f>
        <v>25871.838635014839</v>
      </c>
      <c r="O67" s="19">
        <f>IFERROR('7) Paid on Settled (NY)'!I18/'4) Settled At Cost (NY)'!I18,"")</f>
        <v>89012.971988235295</v>
      </c>
      <c r="R67" s="201"/>
      <c r="S67" s="205"/>
      <c r="T67" s="205"/>
      <c r="U67" s="205"/>
      <c r="V67" s="205"/>
      <c r="W67" s="205"/>
      <c r="Z67" s="201"/>
      <c r="AA67" s="205"/>
      <c r="AB67" s="205"/>
      <c r="AC67" s="205"/>
      <c r="AD67" s="205"/>
      <c r="AE67" s="205"/>
      <c r="AH67" s="201"/>
      <c r="AI67" s="205"/>
      <c r="AJ67" s="205"/>
      <c r="AK67" s="205"/>
      <c r="AL67" s="205"/>
      <c r="AM67" s="205"/>
      <c r="AN67" s="50"/>
      <c r="AO67" s="207"/>
      <c r="AP67" s="207"/>
      <c r="AQ67" s="207"/>
      <c r="AR67" s="207"/>
      <c r="AS67" s="207"/>
    </row>
    <row r="68" spans="2:45" x14ac:dyDescent="0.2">
      <c r="B68" s="193">
        <f t="shared" si="11"/>
        <v>2010</v>
      </c>
      <c r="C68" s="18">
        <f>IFERROR('7) Paid on Settled (NY)'!D19/SUM('4) Settled At Cost (NY)'!D19,'2) Nil Settled (NY)'!D19),"")</f>
        <v>3984.3450174216027</v>
      </c>
      <c r="D68" s="17">
        <f>IFERROR('7) Paid on Settled (NY)'!E19/SUM('4) Settled At Cost (NY)'!E19,'2) Nil Settled (NY)'!E19),"")</f>
        <v>15158.516055071406</v>
      </c>
      <c r="E68" s="17">
        <f>IFERROR('7) Paid on Settled (NY)'!F19/SUM('4) Settled At Cost (NY)'!F19,'2) Nil Settled (NY)'!F19),"")</f>
        <v>27448.864459016397</v>
      </c>
      <c r="F68" s="17">
        <f>IFERROR('7) Paid on Settled (NY)'!G19/SUM('4) Settled At Cost (NY)'!G19,'2) Nil Settled (NY)'!G19),"")</f>
        <v>14668.260970149251</v>
      </c>
      <c r="G68" s="19">
        <f>IFERROR('7) Paid on Settled (NY)'!I19/SUM('4) Settled At Cost (NY)'!I19,'2) Nil Settled (NY)'!I19),"")</f>
        <v>67492.835899066995</v>
      </c>
      <c r="J68" s="193">
        <f t="shared" si="12"/>
        <v>2010</v>
      </c>
      <c r="K68" s="18">
        <f>IFERROR('7) Paid on Settled (NY)'!D19/'4) Settled At Cost (NY)'!D19,"")</f>
        <v>5419.4645497630336</v>
      </c>
      <c r="L68" s="17">
        <f>IFERROR('7) Paid on Settled (NY)'!E19/'4) Settled At Cost (NY)'!E19,"")</f>
        <v>27247.550665969477</v>
      </c>
      <c r="M68" s="17">
        <f>IFERROR('7) Paid on Settled (NY)'!F19/'4) Settled At Cost (NY)'!F19,"")</f>
        <v>45999.470659340666</v>
      </c>
      <c r="N68" s="17">
        <f>IFERROR('7) Paid on Settled (NY)'!G19/'4) Settled At Cost (NY)'!G19,"")</f>
        <v>25280.346881028934</v>
      </c>
      <c r="O68" s="19">
        <f>IFERROR('7) Paid on Settled (NY)'!I19/'4) Settled At Cost (NY)'!I19,"")</f>
        <v>92313.287151972152</v>
      </c>
      <c r="R68" s="201"/>
      <c r="S68" s="205"/>
      <c r="T68" s="205"/>
      <c r="U68" s="205"/>
      <c r="V68" s="205"/>
      <c r="W68" s="205"/>
      <c r="Z68" s="201"/>
      <c r="AA68" s="205"/>
      <c r="AB68" s="205"/>
      <c r="AC68" s="205"/>
      <c r="AD68" s="205"/>
      <c r="AE68" s="205"/>
      <c r="AH68" s="201"/>
      <c r="AI68" s="205"/>
      <c r="AJ68" s="205"/>
      <c r="AK68" s="205"/>
      <c r="AL68" s="205"/>
      <c r="AM68" s="205"/>
      <c r="AN68" s="50"/>
      <c r="AO68" s="207"/>
      <c r="AP68" s="207"/>
      <c r="AQ68" s="207"/>
      <c r="AR68" s="207"/>
      <c r="AS68" s="207"/>
    </row>
    <row r="69" spans="2:45" x14ac:dyDescent="0.2">
      <c r="B69" s="193">
        <f t="shared" si="11"/>
        <v>2011</v>
      </c>
      <c r="C69" s="18">
        <f>IFERROR('7) Paid on Settled (NY)'!D20/SUM('4) Settled At Cost (NY)'!D20,'2) Nil Settled (NY)'!D20),"")</f>
        <v>4425.5531096196873</v>
      </c>
      <c r="D69" s="17">
        <f>IFERROR('7) Paid on Settled (NY)'!E20/SUM('4) Settled At Cost (NY)'!E20,'2) Nil Settled (NY)'!E20),"")</f>
        <v>14473.565941530522</v>
      </c>
      <c r="E69" s="17">
        <f>IFERROR('7) Paid on Settled (NY)'!F20/SUM('4) Settled At Cost (NY)'!F20,'2) Nil Settled (NY)'!F20),"")</f>
        <v>23137.206888888886</v>
      </c>
      <c r="F69" s="17">
        <f>IFERROR('7) Paid on Settled (NY)'!G20/SUM('4) Settled At Cost (NY)'!G20,'2) Nil Settled (NY)'!G20),"")</f>
        <v>17473.597581699345</v>
      </c>
      <c r="G69" s="19">
        <f>IFERROR('7) Paid on Settled (NY)'!I20/SUM('4) Settled At Cost (NY)'!I20,'2) Nil Settled (NY)'!I20),"")</f>
        <v>64355.237105678236</v>
      </c>
      <c r="J69" s="193">
        <f t="shared" si="12"/>
        <v>2011</v>
      </c>
      <c r="K69" s="18">
        <f>IFERROR('7) Paid on Settled (NY)'!D20/'4) Settled At Cost (NY)'!D20,"")</f>
        <v>6300.0708280254785</v>
      </c>
      <c r="L69" s="17">
        <f>IFERROR('7) Paid on Settled (NY)'!E20/'4) Settled At Cost (NY)'!E20,"")</f>
        <v>25659.69083841463</v>
      </c>
      <c r="M69" s="17">
        <f>IFERROR('7) Paid on Settled (NY)'!F20/'4) Settled At Cost (NY)'!F20,"")</f>
        <v>40217.03343347639</v>
      </c>
      <c r="N69" s="17">
        <f>IFERROR('7) Paid on Settled (NY)'!G20/'4) Settled At Cost (NY)'!G20,"")</f>
        <v>28746.886344086019</v>
      </c>
      <c r="O69" s="19">
        <f>IFERROR('7) Paid on Settled (NY)'!I20/'4) Settled At Cost (NY)'!I20,"")</f>
        <v>88076.028764166229</v>
      </c>
      <c r="R69" s="201"/>
      <c r="S69" s="205"/>
      <c r="T69" s="205"/>
      <c r="U69" s="205"/>
      <c r="V69" s="205"/>
      <c r="W69" s="205"/>
      <c r="Z69" s="201"/>
      <c r="AA69" s="205"/>
      <c r="AB69" s="205"/>
      <c r="AC69" s="205"/>
      <c r="AD69" s="205"/>
      <c r="AE69" s="205"/>
      <c r="AH69" s="201"/>
      <c r="AI69" s="205"/>
      <c r="AJ69" s="205"/>
      <c r="AK69" s="205"/>
      <c r="AL69" s="205"/>
      <c r="AM69" s="205"/>
      <c r="AN69" s="50"/>
      <c r="AO69" s="207"/>
      <c r="AP69" s="207"/>
      <c r="AQ69" s="207"/>
      <c r="AR69" s="207"/>
      <c r="AS69" s="207"/>
    </row>
    <row r="70" spans="2:45" x14ac:dyDescent="0.2">
      <c r="B70" s="193">
        <f t="shared" si="11"/>
        <v>2012</v>
      </c>
      <c r="C70" s="18">
        <f>IFERROR('7) Paid on Settled (NY)'!D21/SUM('4) Settled At Cost (NY)'!D21,'2) Nil Settled (NY)'!D21),"")</f>
        <v>5137.1573809523816</v>
      </c>
      <c r="D70" s="17">
        <f>IFERROR('7) Paid on Settled (NY)'!E21/SUM('4) Settled At Cost (NY)'!E21,'2) Nil Settled (NY)'!E21),"")</f>
        <v>13749.020870635763</v>
      </c>
      <c r="E70" s="17">
        <f>IFERROR('7) Paid on Settled (NY)'!F21/SUM('4) Settled At Cost (NY)'!F21,'2) Nil Settled (NY)'!F21),"")</f>
        <v>19960.892061281338</v>
      </c>
      <c r="F70" s="17">
        <f>IFERROR('7) Paid on Settled (NY)'!G21/SUM('4) Settled At Cost (NY)'!G21,'2) Nil Settled (NY)'!G21),"")</f>
        <v>18195.410597738286</v>
      </c>
      <c r="G70" s="19">
        <f>IFERROR('7) Paid on Settled (NY)'!I21/SUM('4) Settled At Cost (NY)'!I21,'2) Nil Settled (NY)'!I21),"")</f>
        <v>62709.01385140905</v>
      </c>
      <c r="J70" s="193">
        <f t="shared" si="12"/>
        <v>2012</v>
      </c>
      <c r="K70" s="18">
        <f>IFERROR('7) Paid on Settled (NY)'!D21/'4) Settled At Cost (NY)'!D21,"")</f>
        <v>7069.0798148148151</v>
      </c>
      <c r="L70" s="17">
        <f>IFERROR('7) Paid on Settled (NY)'!E21/'4) Settled At Cost (NY)'!E21,"")</f>
        <v>24748.237567144373</v>
      </c>
      <c r="M70" s="17">
        <f>IFERROR('7) Paid on Settled (NY)'!F21/'4) Settled At Cost (NY)'!F21,"")</f>
        <v>42654.525297619046</v>
      </c>
      <c r="N70" s="17">
        <f>IFERROR('7) Paid on Settled (NY)'!G21/'4) Settled At Cost (NY)'!G21,"")</f>
        <v>29330.622812500002</v>
      </c>
      <c r="O70" s="19">
        <f>IFERROR('7) Paid on Settled (NY)'!I21/'4) Settled At Cost (NY)'!I21,"")</f>
        <v>90156.237225291596</v>
      </c>
      <c r="R70" s="201"/>
      <c r="S70" s="205"/>
      <c r="T70" s="205"/>
      <c r="U70" s="205"/>
      <c r="V70" s="205"/>
      <c r="W70" s="205"/>
      <c r="Z70" s="201"/>
      <c r="AA70" s="205"/>
      <c r="AB70" s="205"/>
      <c r="AC70" s="205"/>
      <c r="AD70" s="205"/>
      <c r="AE70" s="205"/>
      <c r="AH70" s="201"/>
      <c r="AI70" s="205"/>
      <c r="AJ70" s="205"/>
      <c r="AK70" s="205"/>
      <c r="AL70" s="205"/>
      <c r="AM70" s="205"/>
      <c r="AN70" s="50"/>
      <c r="AO70" s="207"/>
      <c r="AP70" s="207"/>
      <c r="AQ70" s="207"/>
      <c r="AR70" s="207"/>
      <c r="AS70" s="207"/>
    </row>
    <row r="71" spans="2:45" x14ac:dyDescent="0.2">
      <c r="B71" s="193">
        <f t="shared" si="11"/>
        <v>2013</v>
      </c>
      <c r="C71" s="18">
        <f>IFERROR('7) Paid on Settled (NY)'!D22/SUM('4) Settled At Cost (NY)'!D22,'2) Nil Settled (NY)'!D22),"")</f>
        <v>5698.3976502732239</v>
      </c>
      <c r="D71" s="17">
        <f>IFERROR('7) Paid on Settled (NY)'!E22/SUM('4) Settled At Cost (NY)'!E22,'2) Nil Settled (NY)'!E22),"")</f>
        <v>10733.468143916774</v>
      </c>
      <c r="E71" s="17">
        <f>IFERROR('7) Paid on Settled (NY)'!F22/SUM('4) Settled At Cost (NY)'!F22,'2) Nil Settled (NY)'!F22),"")</f>
        <v>16733.658807017542</v>
      </c>
      <c r="F71" s="17">
        <f>IFERROR('7) Paid on Settled (NY)'!G22/SUM('4) Settled At Cost (NY)'!G22,'2) Nil Settled (NY)'!G22),"")</f>
        <v>14968.653650793651</v>
      </c>
      <c r="G71" s="19">
        <f>IFERROR('7) Paid on Settled (NY)'!I22/SUM('4) Settled At Cost (NY)'!I22,'2) Nil Settled (NY)'!I22),"")</f>
        <v>57812.964548854601</v>
      </c>
      <c r="J71" s="193">
        <f t="shared" si="12"/>
        <v>2013</v>
      </c>
      <c r="K71" s="18">
        <f>IFERROR('7) Paid on Settled (NY)'!D22/'4) Settled At Cost (NY)'!D22,"")</f>
        <v>7738.825751391465</v>
      </c>
      <c r="L71" s="17">
        <f>IFERROR('7) Paid on Settled (NY)'!E22/'4) Settled At Cost (NY)'!E22,"")</f>
        <v>23255.847645153011</v>
      </c>
      <c r="M71" s="17">
        <f>IFERROR('7) Paid on Settled (NY)'!F22/'4) Settled At Cost (NY)'!F22,"")</f>
        <v>36129.490606060601</v>
      </c>
      <c r="N71" s="17">
        <f>IFERROR('7) Paid on Settled (NY)'!G22/'4) Settled At Cost (NY)'!G22,"")</f>
        <v>26014.487724137933</v>
      </c>
      <c r="O71" s="19">
        <f>IFERROR('7) Paid on Settled (NY)'!I22/'4) Settled At Cost (NY)'!I22,"")</f>
        <v>86719.446823281905</v>
      </c>
      <c r="R71" s="201"/>
      <c r="S71" s="205"/>
      <c r="T71" s="205"/>
      <c r="U71" s="205"/>
      <c r="V71" s="205"/>
      <c r="W71" s="205"/>
      <c r="Z71" s="201"/>
      <c r="AA71" s="205"/>
      <c r="AB71" s="205"/>
      <c r="AC71" s="205"/>
      <c r="AD71" s="205"/>
      <c r="AE71" s="205"/>
      <c r="AH71" s="201"/>
      <c r="AI71" s="205"/>
      <c r="AJ71" s="205"/>
      <c r="AK71" s="205"/>
      <c r="AL71" s="205"/>
      <c r="AM71" s="205"/>
      <c r="AN71" s="50"/>
      <c r="AO71" s="207"/>
      <c r="AP71" s="207"/>
      <c r="AQ71" s="207"/>
      <c r="AR71" s="207"/>
      <c r="AS71" s="207"/>
    </row>
    <row r="72" spans="2:45" x14ac:dyDescent="0.2">
      <c r="B72" s="193">
        <f t="shared" si="11"/>
        <v>2014</v>
      </c>
      <c r="C72" s="18">
        <f>IFERROR('7) Paid on Settled (NY)'!D23/SUM('4) Settled At Cost (NY)'!D23,'2) Nil Settled (NY)'!D23),"")</f>
        <v>5637.4203448275866</v>
      </c>
      <c r="D72" s="17">
        <f>IFERROR('7) Paid on Settled (NY)'!E23/SUM('4) Settled At Cost (NY)'!E23,'2) Nil Settled (NY)'!E23),"")</f>
        <v>7022.993850931678</v>
      </c>
      <c r="E72" s="17">
        <f>IFERROR('7) Paid on Settled (NY)'!F23/SUM('4) Settled At Cost (NY)'!F23,'2) Nil Settled (NY)'!F23),"")</f>
        <v>16441.122334630349</v>
      </c>
      <c r="F72" s="17">
        <f>IFERROR('7) Paid on Settled (NY)'!G23/SUM('4) Settled At Cost (NY)'!G23,'2) Nil Settled (NY)'!G23),"")</f>
        <v>8467.6849318801087</v>
      </c>
      <c r="G72" s="19">
        <f>IFERROR('7) Paid on Settled (NY)'!I23/SUM('4) Settled At Cost (NY)'!I23,'2) Nil Settled (NY)'!I23),"")</f>
        <v>50492.567314870561</v>
      </c>
      <c r="J72" s="193">
        <f t="shared" si="12"/>
        <v>2014</v>
      </c>
      <c r="K72" s="18">
        <f>IFERROR('7) Paid on Settled (NY)'!D23/'4) Settled At Cost (NY)'!D23,"")</f>
        <v>8604.4836842105269</v>
      </c>
      <c r="L72" s="17">
        <f>IFERROR('7) Paid on Settled (NY)'!E23/'4) Settled At Cost (NY)'!E23,"")</f>
        <v>17612.180841121499</v>
      </c>
      <c r="M72" s="17">
        <f>IFERROR('7) Paid on Settled (NY)'!F23/'4) Settled At Cost (NY)'!F23,"")</f>
        <v>35507.297815126047</v>
      </c>
      <c r="N72" s="17">
        <f>IFERROR('7) Paid on Settled (NY)'!G23/'4) Settled At Cost (NY)'!G23,"")</f>
        <v>18834.184060606061</v>
      </c>
      <c r="O72" s="19">
        <f>IFERROR('7) Paid on Settled (NY)'!I23/'4) Settled At Cost (NY)'!I23,"")</f>
        <v>84204.974206827304</v>
      </c>
      <c r="R72" s="201"/>
      <c r="S72" s="205"/>
      <c r="T72" s="205"/>
      <c r="U72" s="205"/>
      <c r="V72" s="205"/>
      <c r="W72" s="205"/>
      <c r="Z72" s="201"/>
      <c r="AA72" s="205"/>
      <c r="AB72" s="205"/>
      <c r="AC72" s="205"/>
      <c r="AD72" s="205"/>
      <c r="AE72" s="205"/>
      <c r="AH72" s="201"/>
      <c r="AI72" s="205"/>
      <c r="AJ72" s="205"/>
      <c r="AK72" s="205"/>
      <c r="AL72" s="205"/>
      <c r="AM72" s="205"/>
      <c r="AN72" s="50"/>
      <c r="AO72" s="207"/>
      <c r="AP72" s="207"/>
      <c r="AQ72" s="207"/>
      <c r="AR72" s="207"/>
      <c r="AS72" s="207"/>
    </row>
    <row r="73" spans="2:45" x14ac:dyDescent="0.2">
      <c r="B73" s="193">
        <f t="shared" si="11"/>
        <v>2015</v>
      </c>
      <c r="C73" s="18">
        <f>IFERROR('7) Paid on Settled (NY)'!D24/SUM('4) Settled At Cost (NY)'!D24,'2) Nil Settled (NY)'!D24),"")</f>
        <v>3051.9984615384615</v>
      </c>
      <c r="D73" s="17">
        <f>IFERROR('7) Paid on Settled (NY)'!E24/SUM('4) Settled At Cost (NY)'!E24,'2) Nil Settled (NY)'!E24),"")</f>
        <v>5356.2168028846154</v>
      </c>
      <c r="E73" s="17">
        <f>IFERROR('7) Paid on Settled (NY)'!F24/SUM('4) Settled At Cost (NY)'!F24,'2) Nil Settled (NY)'!F24),"")</f>
        <v>8698.9539024390251</v>
      </c>
      <c r="F73" s="17">
        <f>IFERROR('7) Paid on Settled (NY)'!G24/SUM('4) Settled At Cost (NY)'!G24,'2) Nil Settled (NY)'!G24),"")</f>
        <v>5983.7013888888887</v>
      </c>
      <c r="G73" s="19">
        <f>IFERROR('7) Paid on Settled (NY)'!I24/SUM('4) Settled At Cost (NY)'!I24,'2) Nil Settled (NY)'!I24),"")</f>
        <v>45330.413528161531</v>
      </c>
      <c r="J73" s="193">
        <f t="shared" si="12"/>
        <v>2015</v>
      </c>
      <c r="K73" s="18">
        <f>IFERROR('7) Paid on Settled (NY)'!D24/'4) Settled At Cost (NY)'!D24,"")</f>
        <v>6390.7618791946306</v>
      </c>
      <c r="L73" s="17">
        <f>IFERROR('7) Paid on Settled (NY)'!E24/'4) Settled At Cost (NY)'!E24,"")</f>
        <v>17684.01738095238</v>
      </c>
      <c r="M73" s="17">
        <f>IFERROR('7) Paid on Settled (NY)'!F24/'4) Settled At Cost (NY)'!F24,"")</f>
        <v>21836.149591836736</v>
      </c>
      <c r="N73" s="17">
        <f>IFERROR('7) Paid on Settled (NY)'!G24/'4) Settled At Cost (NY)'!G24,"")</f>
        <v>14687.267045454546</v>
      </c>
      <c r="O73" s="19">
        <f>IFERROR('7) Paid on Settled (NY)'!I24/'4) Settled At Cost (NY)'!I24,"")</f>
        <v>93749.272813186821</v>
      </c>
      <c r="R73" s="201"/>
      <c r="S73" s="205"/>
      <c r="T73" s="205"/>
      <c r="U73" s="205"/>
      <c r="V73" s="205"/>
      <c r="W73" s="205"/>
      <c r="Z73" s="201"/>
      <c r="AA73" s="205"/>
      <c r="AB73" s="205"/>
      <c r="AC73" s="205"/>
      <c r="AD73" s="205"/>
      <c r="AE73" s="205"/>
      <c r="AH73" s="201"/>
      <c r="AI73" s="205"/>
      <c r="AJ73" s="205"/>
      <c r="AK73" s="205"/>
      <c r="AL73" s="205"/>
      <c r="AM73" s="205"/>
      <c r="AN73" s="50"/>
      <c r="AO73" s="207"/>
      <c r="AP73" s="207"/>
      <c r="AQ73" s="207"/>
      <c r="AR73" s="207"/>
      <c r="AS73" s="207"/>
    </row>
    <row r="74" spans="2:45" x14ac:dyDescent="0.2">
      <c r="B74" s="197">
        <f t="shared" si="11"/>
        <v>2016</v>
      </c>
      <c r="C74" s="20">
        <f>IFERROR('7) Paid on Settled (NY)'!D25/SUM('4) Settled At Cost (NY)'!D25,'2) Nil Settled (NY)'!D25),"")</f>
        <v>1668.1425287356324</v>
      </c>
      <c r="D74" s="21">
        <f>IFERROR('7) Paid on Settled (NY)'!E25/SUM('4) Settled At Cost (NY)'!E25,'2) Nil Settled (NY)'!E25),"")</f>
        <v>1465.7567857142858</v>
      </c>
      <c r="E74" s="21">
        <f>IFERROR('7) Paid on Settled (NY)'!F25/SUM('4) Settled At Cost (NY)'!F25,'2) Nil Settled (NY)'!F25),"")</f>
        <v>3032.834230769231</v>
      </c>
      <c r="F74" s="21">
        <f>IFERROR('7) Paid on Settled (NY)'!G25/SUM('4) Settled At Cost (NY)'!G25,'2) Nil Settled (NY)'!G25),"")</f>
        <v>3881.6329411764709</v>
      </c>
      <c r="G74" s="22">
        <f>IFERROR('7) Paid on Settled (NY)'!I25/SUM('4) Settled At Cost (NY)'!I25,'2) Nil Settled (NY)'!I25),"")</f>
        <v>24326.514444444438</v>
      </c>
      <c r="J74" s="197">
        <f t="shared" si="12"/>
        <v>2016</v>
      </c>
      <c r="K74" s="20">
        <f>IFERROR('7) Paid on Settled (NY)'!D25/'4) Settled At Cost (NY)'!D25,"")</f>
        <v>5581.8615384615396</v>
      </c>
      <c r="L74" s="21">
        <f>IFERROR('7) Paid on Settled (NY)'!E25/'4) Settled At Cost (NY)'!E25,"")</f>
        <v>10260.297500000001</v>
      </c>
      <c r="M74" s="21">
        <f>IFERROR('7) Paid on Settled (NY)'!F25/'4) Settled At Cost (NY)'!F25,"")</f>
        <v>26284.563333333335</v>
      </c>
      <c r="N74" s="21">
        <f>IFERROR('7) Paid on Settled (NY)'!G25/'4) Settled At Cost (NY)'!G25,"")</f>
        <v>15227.944615384618</v>
      </c>
      <c r="O74" s="22">
        <f>IFERROR('7) Paid on Settled (NY)'!I25/'4) Settled At Cost (NY)'!I25,"")</f>
        <v>88844.661449275343</v>
      </c>
      <c r="R74" s="201"/>
      <c r="S74" s="205"/>
      <c r="T74" s="205"/>
      <c r="U74" s="205"/>
      <c r="V74" s="205"/>
      <c r="W74" s="205"/>
      <c r="Z74" s="201"/>
      <c r="AA74" s="205"/>
      <c r="AB74" s="205"/>
      <c r="AC74" s="205"/>
      <c r="AD74" s="205"/>
      <c r="AE74" s="205"/>
      <c r="AH74" s="201"/>
      <c r="AI74" s="205"/>
      <c r="AJ74" s="205"/>
      <c r="AK74" s="205"/>
      <c r="AL74" s="205"/>
      <c r="AM74" s="205"/>
      <c r="AN74" s="50"/>
      <c r="AO74" s="207"/>
      <c r="AP74" s="207"/>
      <c r="AQ74" s="207"/>
      <c r="AR74" s="207"/>
      <c r="AS74" s="207"/>
    </row>
    <row r="75" spans="2:45" x14ac:dyDescent="0.2"/>
    <row r="76" spans="2:45" x14ac:dyDescent="0.2"/>
    <row r="77" spans="2:45" x14ac:dyDescent="0.2"/>
    <row r="78" spans="2:45" x14ac:dyDescent="0.2">
      <c r="B78" s="220" t="s">
        <v>38</v>
      </c>
      <c r="C78" s="221"/>
      <c r="D78" s="221"/>
      <c r="E78" s="221"/>
      <c r="F78" s="221"/>
      <c r="G78" s="222"/>
      <c r="J78" s="220" t="s">
        <v>37</v>
      </c>
      <c r="K78" s="221"/>
      <c r="L78" s="221"/>
      <c r="M78" s="221"/>
      <c r="N78" s="221"/>
      <c r="O78" s="222"/>
      <c r="R78" s="220" t="s">
        <v>39</v>
      </c>
      <c r="S78" s="221"/>
      <c r="T78" s="221"/>
      <c r="U78" s="221"/>
      <c r="V78" s="221"/>
      <c r="W78" s="222"/>
    </row>
    <row r="79" spans="2:45" ht="38.25" x14ac:dyDescent="0.2">
      <c r="B79" s="111" t="s">
        <v>17</v>
      </c>
      <c r="C79" s="181" t="s">
        <v>31</v>
      </c>
      <c r="D79" s="181" t="s">
        <v>2</v>
      </c>
      <c r="E79" s="181" t="s">
        <v>3</v>
      </c>
      <c r="F79" s="181" t="s">
        <v>7</v>
      </c>
      <c r="G79" s="192" t="s">
        <v>4</v>
      </c>
      <c r="J79" s="111" t="s">
        <v>17</v>
      </c>
      <c r="K79" s="181" t="s">
        <v>31</v>
      </c>
      <c r="L79" s="181" t="s">
        <v>2</v>
      </c>
      <c r="M79" s="181" t="s">
        <v>3</v>
      </c>
      <c r="N79" s="181" t="s">
        <v>7</v>
      </c>
      <c r="O79" s="192" t="s">
        <v>4</v>
      </c>
      <c r="R79" s="111" t="s">
        <v>17</v>
      </c>
      <c r="S79" s="181" t="s">
        <v>31</v>
      </c>
      <c r="T79" s="181" t="s">
        <v>2</v>
      </c>
      <c r="U79" s="181" t="s">
        <v>3</v>
      </c>
      <c r="V79" s="181" t="s">
        <v>7</v>
      </c>
      <c r="W79" s="192" t="s">
        <v>4</v>
      </c>
      <c r="Y79" s="211"/>
      <c r="AD79" s="211"/>
    </row>
    <row r="80" spans="2:45" x14ac:dyDescent="0.2">
      <c r="B80" s="193">
        <f>$B$5</f>
        <v>1997</v>
      </c>
      <c r="C80" s="18">
        <f>IFERROR('8) Paid on Settled (SY)'!D6/('5) Settled At Cost (SY)'!D6+'3) Nil Settled (SY)'!D6),"")</f>
        <v>6458.3183333333327</v>
      </c>
      <c r="D80" s="17">
        <f>IFERROR('8) Paid on Settled (SY)'!E6/('5) Settled At Cost (SY)'!E6+'3) Nil Settled (SY)'!E6),"")</f>
        <v>9339.1056115879819</v>
      </c>
      <c r="E80" s="17">
        <f>IFERROR('8) Paid on Settled (SY)'!F6/('5) Settled At Cost (SY)'!F6+'3) Nil Settled (SY)'!F6),"")</f>
        <v>6029.2633333333333</v>
      </c>
      <c r="F80" s="17" t="str">
        <f>IFERROR('8) Paid on Settled (SY)'!G6/('5) Settled At Cost (SY)'!G6+'3) Nil Settled (SY)'!G6),"")</f>
        <v/>
      </c>
      <c r="G80" s="19">
        <f>IFERROR('8) Paid on Settled (SY)'!I6/('5) Settled At Cost (SY)'!I6+'3) Nil Settled (SY)'!I6),"")</f>
        <v>24416.238718662949</v>
      </c>
      <c r="J80" s="193">
        <f>$B$5</f>
        <v>1997</v>
      </c>
      <c r="K80" s="18">
        <f>IFERROR('8) Paid on Settled (SY)'!D6/'5) Settled At Cost (SY)'!D6,"")</f>
        <v>6458.3183333333327</v>
      </c>
      <c r="L80" s="17">
        <f>IFERROR('8) Paid on Settled (SY)'!E6/'5) Settled At Cost (SY)'!E6,"")</f>
        <v>13148.106389728096</v>
      </c>
      <c r="M80" s="17">
        <f>IFERROR('8) Paid on Settled (SY)'!F6/'5) Settled At Cost (SY)'!F6,"")</f>
        <v>9043.8950000000004</v>
      </c>
      <c r="N80" s="17" t="str">
        <f>IFERROR('8) Paid on Settled (SY)'!G6/'5) Settled At Cost (SY)'!G6,"")</f>
        <v/>
      </c>
      <c r="O80" s="19">
        <f>IFERROR('8) Paid on Settled (SY)'!I6/'5) Settled At Cost (SY)'!I6,"")</f>
        <v>37945.583116883114</v>
      </c>
      <c r="R80" s="193">
        <f>$B$5</f>
        <v>1997</v>
      </c>
      <c r="S80" s="204">
        <f>IFERROR('3) Nil Settled (SY)'!D6/('5) Settled At Cost (SY)'!D6+'3) Nil Settled (SY)'!D6),"")</f>
        <v>0</v>
      </c>
      <c r="T80" s="205">
        <f>IFERROR('3) Nil Settled (SY)'!E6/('5) Settled At Cost (SY)'!E6+'3) Nil Settled (SY)'!E6),"")</f>
        <v>0.28969957081545067</v>
      </c>
      <c r="U80" s="205">
        <f>IFERROR('3) Nil Settled (SY)'!F6/('5) Settled At Cost (SY)'!F6+'3) Nil Settled (SY)'!F6),"")</f>
        <v>0.33333333333333331</v>
      </c>
      <c r="V80" s="205" t="str">
        <f>IFERROR('3) Nil Settled (SY)'!G6/('5) Settled At Cost (SY)'!G6+'3) Nil Settled (SY)'!G6),"")</f>
        <v/>
      </c>
      <c r="W80" s="206">
        <f>IFERROR('3) Nil Settled (SY)'!I6/('5) Settled At Cost (SY)'!I6+'3) Nil Settled (SY)'!I6),"")</f>
        <v>0.35654596100278552</v>
      </c>
      <c r="Y80" s="211"/>
    </row>
    <row r="81" spans="2:25" x14ac:dyDescent="0.2">
      <c r="B81" s="193">
        <f t="shared" ref="B81:B97" si="13">B80+1</f>
        <v>1998</v>
      </c>
      <c r="C81" s="18">
        <f>IFERROR('8) Paid on Settled (SY)'!D7/('5) Settled At Cost (SY)'!D7+'3) Nil Settled (SY)'!D7),"")</f>
        <v>10290.154444444446</v>
      </c>
      <c r="D81" s="17">
        <f>IFERROR('8) Paid on Settled (SY)'!E7/('5) Settled At Cost (SY)'!E7+'3) Nil Settled (SY)'!E7),"")</f>
        <v>9916.1212316715537</v>
      </c>
      <c r="E81" s="17">
        <f>IFERROR('8) Paid on Settled (SY)'!F7/('5) Settled At Cost (SY)'!F7+'3) Nil Settled (SY)'!F7),"")</f>
        <v>14065.045454545454</v>
      </c>
      <c r="F81" s="17" t="str">
        <f>IFERROR('8) Paid on Settled (SY)'!G7/('5) Settled At Cost (SY)'!G7+'3) Nil Settled (SY)'!G7),"")</f>
        <v/>
      </c>
      <c r="G81" s="19">
        <f>IFERROR('8) Paid on Settled (SY)'!I7/('5) Settled At Cost (SY)'!I7+'3) Nil Settled (SY)'!I7),"")</f>
        <v>28008.949891008171</v>
      </c>
      <c r="J81" s="193">
        <f t="shared" ref="J81:J97" si="14">J80+1</f>
        <v>1998</v>
      </c>
      <c r="K81" s="18">
        <f>IFERROR('8) Paid on Settled (SY)'!D7/'5) Settled At Cost (SY)'!D7,"")</f>
        <v>10290.154444444446</v>
      </c>
      <c r="L81" s="17">
        <f>IFERROR('8) Paid on Settled (SY)'!E7/'5) Settled At Cost (SY)'!E7,"")</f>
        <v>13471.702549800797</v>
      </c>
      <c r="M81" s="17">
        <f>IFERROR('8) Paid on Settled (SY)'!F7/'5) Settled At Cost (SY)'!F7,"")</f>
        <v>17990.174418604653</v>
      </c>
      <c r="N81" s="17" t="str">
        <f>IFERROR('8) Paid on Settled (SY)'!G7/'5) Settled At Cost (SY)'!G7,"")</f>
        <v/>
      </c>
      <c r="O81" s="19">
        <f>IFERROR('8) Paid on Settled (SY)'!I7/'5) Settled At Cost (SY)'!I7,"")</f>
        <v>36843.314014336916</v>
      </c>
      <c r="R81" s="193">
        <f t="shared" ref="R81:R97" si="15">R80+1</f>
        <v>1998</v>
      </c>
      <c r="S81" s="204">
        <f>IFERROR('3) Nil Settled (SY)'!D7/('5) Settled At Cost (SY)'!D7+'3) Nil Settled (SY)'!D7),"")</f>
        <v>0</v>
      </c>
      <c r="T81" s="205">
        <f>IFERROR('3) Nil Settled (SY)'!E7/('5) Settled At Cost (SY)'!E7+'3) Nil Settled (SY)'!E7),"")</f>
        <v>0.26392961876832843</v>
      </c>
      <c r="U81" s="205">
        <f>IFERROR('3) Nil Settled (SY)'!F7/('5) Settled At Cost (SY)'!F7+'3) Nil Settled (SY)'!F7),"")</f>
        <v>0.21818181818181817</v>
      </c>
      <c r="V81" s="205" t="str">
        <f>IFERROR('3) Nil Settled (SY)'!G7/('5) Settled At Cost (SY)'!G7+'3) Nil Settled (SY)'!G7),"")</f>
        <v/>
      </c>
      <c r="W81" s="206">
        <f>IFERROR('3) Nil Settled (SY)'!I7/('5) Settled At Cost (SY)'!I7+'3) Nil Settled (SY)'!I7),"")</f>
        <v>0.23978201634877383</v>
      </c>
      <c r="Y81" s="211"/>
    </row>
    <row r="82" spans="2:25" x14ac:dyDescent="0.2">
      <c r="B82" s="193">
        <f t="shared" si="13"/>
        <v>1999</v>
      </c>
      <c r="C82" s="18">
        <f>IFERROR('8) Paid on Settled (SY)'!D8/('5) Settled At Cost (SY)'!D8+'3) Nil Settled (SY)'!D8),"")</f>
        <v>34120.873636363642</v>
      </c>
      <c r="D82" s="17">
        <f>IFERROR('8) Paid on Settled (SY)'!E8/('5) Settled At Cost (SY)'!E8+'3) Nil Settled (SY)'!E8),"")</f>
        <v>9567.2550097605836</v>
      </c>
      <c r="E82" s="17">
        <f>IFERROR('8) Paid on Settled (SY)'!F8/('5) Settled At Cost (SY)'!F8+'3) Nil Settled (SY)'!F8),"")</f>
        <v>15701.71744680851</v>
      </c>
      <c r="F82" s="17">
        <f>IFERROR('8) Paid on Settled (SY)'!G8/('5) Settled At Cost (SY)'!G8+'3) Nil Settled (SY)'!G8),"")</f>
        <v>35737.96</v>
      </c>
      <c r="G82" s="19">
        <f>IFERROR('8) Paid on Settled (SY)'!I8/('5) Settled At Cost (SY)'!I8+'3) Nil Settled (SY)'!I8),"")</f>
        <v>26930.278325688076</v>
      </c>
      <c r="J82" s="193">
        <f t="shared" si="14"/>
        <v>1999</v>
      </c>
      <c r="K82" s="18">
        <f>IFERROR('8) Paid on Settled (SY)'!D8/'5) Settled At Cost (SY)'!D8,"")</f>
        <v>34120.873636363642</v>
      </c>
      <c r="L82" s="17">
        <f>IFERROR('8) Paid on Settled (SY)'!E8/'5) Settled At Cost (SY)'!E8,"")</f>
        <v>17251.59281015339</v>
      </c>
      <c r="M82" s="17">
        <f>IFERROR('8) Paid on Settled (SY)'!F8/'5) Settled At Cost (SY)'!F8,"")</f>
        <v>21085.163428571428</v>
      </c>
      <c r="N82" s="17">
        <f>IFERROR('8) Paid on Settled (SY)'!G8/'5) Settled At Cost (SY)'!G8,"")</f>
        <v>35737.96</v>
      </c>
      <c r="O82" s="19">
        <f>IFERROR('8) Paid on Settled (SY)'!I8/'5) Settled At Cost (SY)'!I8,"")</f>
        <v>38371.246241830071</v>
      </c>
      <c r="R82" s="193">
        <f t="shared" si="15"/>
        <v>1999</v>
      </c>
      <c r="S82" s="204">
        <f>IFERROR('3) Nil Settled (SY)'!D8/('5) Settled At Cost (SY)'!D8+'3) Nil Settled (SY)'!D8),"")</f>
        <v>0</v>
      </c>
      <c r="T82" s="205">
        <f>IFERROR('3) Nil Settled (SY)'!E8/('5) Settled At Cost (SY)'!E8+'3) Nil Settled (SY)'!E8),"")</f>
        <v>0.44542772861356933</v>
      </c>
      <c r="U82" s="205">
        <f>IFERROR('3) Nil Settled (SY)'!F8/('5) Settled At Cost (SY)'!F8+'3) Nil Settled (SY)'!F8),"")</f>
        <v>0.25531914893617019</v>
      </c>
      <c r="V82" s="205">
        <f>IFERROR('3) Nil Settled (SY)'!G8/('5) Settled At Cost (SY)'!G8+'3) Nil Settled (SY)'!G8),"")</f>
        <v>0</v>
      </c>
      <c r="W82" s="206">
        <f>IFERROR('3) Nil Settled (SY)'!I8/('5) Settled At Cost (SY)'!I8+'3) Nil Settled (SY)'!I8),"")</f>
        <v>0.29816513761467889</v>
      </c>
      <c r="Y82" s="211"/>
    </row>
    <row r="83" spans="2:25" x14ac:dyDescent="0.2">
      <c r="B83" s="193">
        <f t="shared" si="13"/>
        <v>2000</v>
      </c>
      <c r="C83" s="18">
        <f>IFERROR('8) Paid on Settled (SY)'!D9/('5) Settled At Cost (SY)'!D9+'3) Nil Settled (SY)'!D9),"")</f>
        <v>9440.3978947368414</v>
      </c>
      <c r="D83" s="17">
        <f>IFERROR('8) Paid on Settled (SY)'!E9/('5) Settled At Cost (SY)'!E9+'3) Nil Settled (SY)'!E9),"")</f>
        <v>8156.8218271507876</v>
      </c>
      <c r="E83" s="17">
        <f>IFERROR('8) Paid on Settled (SY)'!F9/('5) Settled At Cost (SY)'!F9+'3) Nil Settled (SY)'!F9),"")</f>
        <v>14414.358627450982</v>
      </c>
      <c r="F83" s="17">
        <f>IFERROR('8) Paid on Settled (SY)'!G9/('5) Settled At Cost (SY)'!G9+'3) Nil Settled (SY)'!G9),"")</f>
        <v>35903.285714285717</v>
      </c>
      <c r="G83" s="19">
        <f>IFERROR('8) Paid on Settled (SY)'!I9/('5) Settled At Cost (SY)'!I9+'3) Nil Settled (SY)'!I9),"")</f>
        <v>33137.075865800864</v>
      </c>
      <c r="J83" s="193">
        <f t="shared" si="14"/>
        <v>2000</v>
      </c>
      <c r="K83" s="18">
        <f>IFERROR('8) Paid on Settled (SY)'!D9/'5) Settled At Cost (SY)'!D9,"")</f>
        <v>9964.8644444444435</v>
      </c>
      <c r="L83" s="17">
        <f>IFERROR('8) Paid on Settled (SY)'!E9/'5) Settled At Cost (SY)'!E9,"")</f>
        <v>14634.297984005825</v>
      </c>
      <c r="M83" s="17">
        <f>IFERROR('8) Paid on Settled (SY)'!F9/'5) Settled At Cost (SY)'!F9,"")</f>
        <v>22276.736060606061</v>
      </c>
      <c r="N83" s="17">
        <f>IFERROR('8) Paid on Settled (SY)'!G9/'5) Settled At Cost (SY)'!G9,"")</f>
        <v>35903.285714285717</v>
      </c>
      <c r="O83" s="19">
        <f>IFERROR('8) Paid on Settled (SY)'!I9/'5) Settled At Cost (SY)'!I9,"")</f>
        <v>47692.613862928345</v>
      </c>
      <c r="R83" s="193">
        <f t="shared" si="15"/>
        <v>2000</v>
      </c>
      <c r="S83" s="204">
        <f>IFERROR('3) Nil Settled (SY)'!D9/('5) Settled At Cost (SY)'!D9+'3) Nil Settled (SY)'!D9),"")</f>
        <v>5.2631578947368418E-2</v>
      </c>
      <c r="T83" s="205">
        <f>IFERROR('3) Nil Settled (SY)'!E9/('5) Settled At Cost (SY)'!E9+'3) Nil Settled (SY)'!E9),"")</f>
        <v>0.44262295081967212</v>
      </c>
      <c r="U83" s="205">
        <f>IFERROR('3) Nil Settled (SY)'!F9/('5) Settled At Cost (SY)'!F9+'3) Nil Settled (SY)'!F9),"")</f>
        <v>0.35294117647058826</v>
      </c>
      <c r="V83" s="205">
        <f>IFERROR('3) Nil Settled (SY)'!G9/('5) Settled At Cost (SY)'!G9+'3) Nil Settled (SY)'!G9),"")</f>
        <v>0</v>
      </c>
      <c r="W83" s="206">
        <f>IFERROR('3) Nil Settled (SY)'!I9/('5) Settled At Cost (SY)'!I9+'3) Nil Settled (SY)'!I9),"")</f>
        <v>0.30519480519480519</v>
      </c>
      <c r="Y83" s="211"/>
    </row>
    <row r="84" spans="2:25" x14ac:dyDescent="0.2">
      <c r="B84" s="193">
        <f t="shared" si="13"/>
        <v>2001</v>
      </c>
      <c r="C84" s="18">
        <f>IFERROR('8) Paid on Settled (SY)'!D10/('5) Settled At Cost (SY)'!D10+'3) Nil Settled (SY)'!D10),"")</f>
        <v>15359.284516129028</v>
      </c>
      <c r="D84" s="17">
        <f>IFERROR('8) Paid on Settled (SY)'!E10/('5) Settled At Cost (SY)'!E10+'3) Nil Settled (SY)'!E10),"")</f>
        <v>9142.4123449737508</v>
      </c>
      <c r="E84" s="17">
        <f>IFERROR('8) Paid on Settled (SY)'!F10/('5) Settled At Cost (SY)'!F10+'3) Nil Settled (SY)'!F10),"")</f>
        <v>5383.0062500000013</v>
      </c>
      <c r="F84" s="17">
        <f>IFERROR('8) Paid on Settled (SY)'!G10/('5) Settled At Cost (SY)'!G10+'3) Nil Settled (SY)'!G10),"")</f>
        <v>23823.75</v>
      </c>
      <c r="G84" s="19">
        <f>IFERROR('8) Paid on Settled (SY)'!I10/('5) Settled At Cost (SY)'!I10+'3) Nil Settled (SY)'!I10),"")</f>
        <v>34020.673269230771</v>
      </c>
      <c r="J84" s="193">
        <f t="shared" si="14"/>
        <v>2001</v>
      </c>
      <c r="K84" s="18">
        <f>IFERROR('8) Paid on Settled (SY)'!D10/'5) Settled At Cost (SY)'!D10,"")</f>
        <v>18312.993076923074</v>
      </c>
      <c r="L84" s="17">
        <f>IFERROR('8) Paid on Settled (SY)'!E10/'5) Settled At Cost (SY)'!E10,"")</f>
        <v>23430.089312002496</v>
      </c>
      <c r="M84" s="17">
        <f>IFERROR('8) Paid on Settled (SY)'!F10/'5) Settled At Cost (SY)'!F10,"")</f>
        <v>7599.5382352941187</v>
      </c>
      <c r="N84" s="17">
        <f>IFERROR('8) Paid on Settled (SY)'!G10/'5) Settled At Cost (SY)'!G10,"")</f>
        <v>119118.75</v>
      </c>
      <c r="O84" s="19">
        <f>IFERROR('8) Paid on Settled (SY)'!I10/'5) Settled At Cost (SY)'!I10,"")</f>
        <v>58969.167000000001</v>
      </c>
      <c r="R84" s="193">
        <f t="shared" si="15"/>
        <v>2001</v>
      </c>
      <c r="S84" s="204">
        <f>IFERROR('3) Nil Settled (SY)'!D10/('5) Settled At Cost (SY)'!D10+'3) Nil Settled (SY)'!D10),"")</f>
        <v>0.16129032258064516</v>
      </c>
      <c r="T84" s="205">
        <f>IFERROR('3) Nil Settled (SY)'!E10/('5) Settled At Cost (SY)'!E10+'3) Nil Settled (SY)'!E10),"")</f>
        <v>0.6098003629764065</v>
      </c>
      <c r="U84" s="205">
        <f>IFERROR('3) Nil Settled (SY)'!F10/('5) Settled At Cost (SY)'!F10+'3) Nil Settled (SY)'!F10),"")</f>
        <v>0.29166666666666669</v>
      </c>
      <c r="V84" s="205">
        <f>IFERROR('3) Nil Settled (SY)'!G10/('5) Settled At Cost (SY)'!G10+'3) Nil Settled (SY)'!G10),"")</f>
        <v>0.8</v>
      </c>
      <c r="W84" s="206">
        <f>IFERROR('3) Nil Settled (SY)'!I10/('5) Settled At Cost (SY)'!I10+'3) Nil Settled (SY)'!I10),"")</f>
        <v>0.42307692307692307</v>
      </c>
      <c r="Y84" s="211"/>
    </row>
    <row r="85" spans="2:25" x14ac:dyDescent="0.2">
      <c r="B85" s="193">
        <f t="shared" si="13"/>
        <v>2002</v>
      </c>
      <c r="C85" s="18">
        <f>IFERROR('8) Paid on Settled (SY)'!D11/('5) Settled At Cost (SY)'!D11+'3) Nil Settled (SY)'!D11),"")</f>
        <v>13049.457837837837</v>
      </c>
      <c r="D85" s="17">
        <f>IFERROR('8) Paid on Settled (SY)'!E11/('5) Settled At Cost (SY)'!E11+'3) Nil Settled (SY)'!E11),"")</f>
        <v>9781.2672017837231</v>
      </c>
      <c r="E85" s="17">
        <f>IFERROR('8) Paid on Settled (SY)'!F11/('5) Settled At Cost (SY)'!F11+'3) Nil Settled (SY)'!F11),"")</f>
        <v>21724.440952380952</v>
      </c>
      <c r="F85" s="17">
        <f>IFERROR('8) Paid on Settled (SY)'!G11/('5) Settled At Cost (SY)'!G11+'3) Nil Settled (SY)'!G11),"")</f>
        <v>10424.106842105262</v>
      </c>
      <c r="G85" s="19">
        <f>IFERROR('8) Paid on Settled (SY)'!I11/('5) Settled At Cost (SY)'!I11+'3) Nil Settled (SY)'!I11),"")</f>
        <v>41108.719910394269</v>
      </c>
      <c r="J85" s="193">
        <f t="shared" si="14"/>
        <v>2002</v>
      </c>
      <c r="K85" s="18">
        <f>IFERROR('8) Paid on Settled (SY)'!D11/'5) Settled At Cost (SY)'!D11,"")</f>
        <v>16094.331333333334</v>
      </c>
      <c r="L85" s="17">
        <f>IFERROR('8) Paid on Settled (SY)'!E11/'5) Settled At Cost (SY)'!E11,"")</f>
        <v>18787.573190578158</v>
      </c>
      <c r="M85" s="17">
        <f>IFERROR('8) Paid on Settled (SY)'!F11/'5) Settled At Cost (SY)'!F11,"")</f>
        <v>30414.217333333334</v>
      </c>
      <c r="N85" s="17">
        <f>IFERROR('8) Paid on Settled (SY)'!G11/'5) Settled At Cost (SY)'!G11,"")</f>
        <v>22006.447777777779</v>
      </c>
      <c r="O85" s="19">
        <f>IFERROR('8) Paid on Settled (SY)'!I11/'5) Settled At Cost (SY)'!I11,"")</f>
        <v>66105.664870317007</v>
      </c>
      <c r="R85" s="193">
        <f t="shared" si="15"/>
        <v>2002</v>
      </c>
      <c r="S85" s="204">
        <f>IFERROR('3) Nil Settled (SY)'!D11/('5) Settled At Cost (SY)'!D11+'3) Nil Settled (SY)'!D11),"")</f>
        <v>0.1891891891891892</v>
      </c>
      <c r="T85" s="205">
        <f>IFERROR('3) Nil Settled (SY)'!E11/('5) Settled At Cost (SY)'!E11+'3) Nil Settled (SY)'!E11),"")</f>
        <v>0.47937569676700109</v>
      </c>
      <c r="U85" s="205">
        <f>IFERROR('3) Nil Settled (SY)'!F11/('5) Settled At Cost (SY)'!F11+'3) Nil Settled (SY)'!F11),"")</f>
        <v>0.2857142857142857</v>
      </c>
      <c r="V85" s="205">
        <f>IFERROR('3) Nil Settled (SY)'!G11/('5) Settled At Cost (SY)'!G11+'3) Nil Settled (SY)'!G11),"")</f>
        <v>0.52631578947368418</v>
      </c>
      <c r="W85" s="206">
        <f>IFERROR('3) Nil Settled (SY)'!I11/('5) Settled At Cost (SY)'!I11+'3) Nil Settled (SY)'!I11),"")</f>
        <v>0.37813620071684589</v>
      </c>
      <c r="Y85" s="211"/>
    </row>
    <row r="86" spans="2:25" x14ac:dyDescent="0.2">
      <c r="B86" s="193">
        <f t="shared" si="13"/>
        <v>2003</v>
      </c>
      <c r="C86" s="18">
        <f>IFERROR('8) Paid on Settled (SY)'!D12/('5) Settled At Cost (SY)'!D12+'3) Nil Settled (SY)'!D12),"")</f>
        <v>11333.065866666666</v>
      </c>
      <c r="D86" s="17">
        <f>IFERROR('8) Paid on Settled (SY)'!E12/('5) Settled At Cost (SY)'!E12+'3) Nil Settled (SY)'!E12),"")</f>
        <v>11132.59643166816</v>
      </c>
      <c r="E86" s="17">
        <f>IFERROR('8) Paid on Settled (SY)'!F12/('5) Settled At Cost (SY)'!F12+'3) Nil Settled (SY)'!F12),"")</f>
        <v>19521.464285714286</v>
      </c>
      <c r="F86" s="17">
        <f>IFERROR('8) Paid on Settled (SY)'!G12/('5) Settled At Cost (SY)'!G12+'3) Nil Settled (SY)'!G12),"")</f>
        <v>7944.1050847457618</v>
      </c>
      <c r="G86" s="19">
        <f>IFERROR('8) Paid on Settled (SY)'!I12/('5) Settled At Cost (SY)'!I12+'3) Nil Settled (SY)'!I12),"")</f>
        <v>36844.167254335262</v>
      </c>
      <c r="J86" s="193">
        <f t="shared" si="14"/>
        <v>2003</v>
      </c>
      <c r="K86" s="18">
        <f>IFERROR('8) Paid on Settled (SY)'!D12/'5) Settled At Cost (SY)'!D12,"")</f>
        <v>16666.273333333331</v>
      </c>
      <c r="L86" s="17">
        <f>IFERROR('8) Paid on Settled (SY)'!E12/'5) Settled At Cost (SY)'!E12,"")</f>
        <v>19407.628003870697</v>
      </c>
      <c r="M86" s="17">
        <f>IFERROR('8) Paid on Settled (SY)'!F12/'5) Settled At Cost (SY)'!F12,"")</f>
        <v>26278.89423076923</v>
      </c>
      <c r="N86" s="17">
        <f>IFERROR('8) Paid on Settled (SY)'!G12/'5) Settled At Cost (SY)'!G12,"")</f>
        <v>18748.088</v>
      </c>
      <c r="O86" s="19">
        <f>IFERROR('8) Paid on Settled (SY)'!I12/'5) Settled At Cost (SY)'!I12,"")</f>
        <v>59155.832343387476</v>
      </c>
      <c r="R86" s="193">
        <f t="shared" si="15"/>
        <v>2003</v>
      </c>
      <c r="S86" s="204">
        <f>IFERROR('3) Nil Settled (SY)'!D12/('5) Settled At Cost (SY)'!D12+'3) Nil Settled (SY)'!D12),"")</f>
        <v>0.32</v>
      </c>
      <c r="T86" s="205">
        <f>IFERROR('3) Nil Settled (SY)'!E12/('5) Settled At Cost (SY)'!E12+'3) Nil Settled (SY)'!E12),"")</f>
        <v>0.42638036809815949</v>
      </c>
      <c r="U86" s="205">
        <f>IFERROR('3) Nil Settled (SY)'!F12/('5) Settled At Cost (SY)'!F12+'3) Nil Settled (SY)'!F12),"")</f>
        <v>0.25714285714285712</v>
      </c>
      <c r="V86" s="205">
        <f>IFERROR('3) Nil Settled (SY)'!G12/('5) Settled At Cost (SY)'!G12+'3) Nil Settled (SY)'!G12),"")</f>
        <v>0.57627118644067798</v>
      </c>
      <c r="W86" s="206">
        <f>IFERROR('3) Nil Settled (SY)'!I12/('5) Settled At Cost (SY)'!I12+'3) Nil Settled (SY)'!I12),"")</f>
        <v>0.37716763005780346</v>
      </c>
      <c r="Y86" s="211"/>
    </row>
    <row r="87" spans="2:25" x14ac:dyDescent="0.2">
      <c r="B87" s="193">
        <f t="shared" si="13"/>
        <v>2004</v>
      </c>
      <c r="C87" s="18">
        <f>IFERROR('8) Paid on Settled (SY)'!D13/('5) Settled At Cost (SY)'!D13+'3) Nil Settled (SY)'!D13),"")</f>
        <v>8060.3883157894725</v>
      </c>
      <c r="D87" s="17">
        <f>IFERROR('8) Paid on Settled (SY)'!E13/('5) Settled At Cost (SY)'!E13+'3) Nil Settled (SY)'!E13),"")</f>
        <v>8418.9040836516924</v>
      </c>
      <c r="E87" s="17">
        <f>IFERROR('8) Paid on Settled (SY)'!F13/('5) Settled At Cost (SY)'!F13+'3) Nil Settled (SY)'!F13),"")</f>
        <v>15692.420860215052</v>
      </c>
      <c r="F87" s="17">
        <f>IFERROR('8) Paid on Settled (SY)'!G13/('5) Settled At Cost (SY)'!G13+'3) Nil Settled (SY)'!G13),"")</f>
        <v>12528.422857142859</v>
      </c>
      <c r="G87" s="19">
        <f>IFERROR('8) Paid on Settled (SY)'!I13/('5) Settled At Cost (SY)'!I13+'3) Nil Settled (SY)'!I13),"")</f>
        <v>46903.056352040818</v>
      </c>
      <c r="J87" s="193">
        <f t="shared" si="14"/>
        <v>2004</v>
      </c>
      <c r="K87" s="18">
        <f>IFERROR('8) Paid on Settled (SY)'!D13/'5) Settled At Cost (SY)'!D13,"")</f>
        <v>11780.567538461537</v>
      </c>
      <c r="L87" s="17">
        <f>IFERROR('8) Paid on Settled (SY)'!E13/'5) Settled At Cost (SY)'!E13,"")</f>
        <v>15178.867109723968</v>
      </c>
      <c r="M87" s="17">
        <f>IFERROR('8) Paid on Settled (SY)'!F13/'5) Settled At Cost (SY)'!F13,"")</f>
        <v>25603.423508771928</v>
      </c>
      <c r="N87" s="17">
        <f>IFERROR('8) Paid on Settled (SY)'!G13/'5) Settled At Cost (SY)'!G13,"")</f>
        <v>19274.496703296707</v>
      </c>
      <c r="O87" s="19">
        <f>IFERROR('8) Paid on Settled (SY)'!I13/'5) Settled At Cost (SY)'!I13,"")</f>
        <v>69468.506637279599</v>
      </c>
      <c r="R87" s="193">
        <f t="shared" si="15"/>
        <v>2004</v>
      </c>
      <c r="S87" s="204">
        <f>IFERROR('3) Nil Settled (SY)'!D13/('5) Settled At Cost (SY)'!D13+'3) Nil Settled (SY)'!D13),"")</f>
        <v>0.31578947368421051</v>
      </c>
      <c r="T87" s="205">
        <f>IFERROR('3) Nil Settled (SY)'!E13/('5) Settled At Cost (SY)'!E13+'3) Nil Settled (SY)'!E13),"")</f>
        <v>0.44535359438924604</v>
      </c>
      <c r="U87" s="205">
        <f>IFERROR('3) Nil Settled (SY)'!F13/('5) Settled At Cost (SY)'!F13+'3) Nil Settled (SY)'!F13),"")</f>
        <v>0.38709677419354838</v>
      </c>
      <c r="V87" s="205">
        <f>IFERROR('3) Nil Settled (SY)'!G13/('5) Settled At Cost (SY)'!G13+'3) Nil Settled (SY)'!G13),"")</f>
        <v>0.35</v>
      </c>
      <c r="W87" s="206">
        <f>IFERROR('3) Nil Settled (SY)'!I13/('5) Settled At Cost (SY)'!I13+'3) Nil Settled (SY)'!I13),"")</f>
        <v>0.32482993197278914</v>
      </c>
      <c r="Y87" s="211"/>
    </row>
    <row r="88" spans="2:25" x14ac:dyDescent="0.2">
      <c r="B88" s="193">
        <f t="shared" si="13"/>
        <v>2005</v>
      </c>
      <c r="C88" s="18">
        <f>IFERROR('8) Paid on Settled (SY)'!D14/('5) Settled At Cost (SY)'!D14+'3) Nil Settled (SY)'!D14),"")</f>
        <v>8220.8926666666684</v>
      </c>
      <c r="D88" s="17">
        <f>IFERROR('8) Paid on Settled (SY)'!E14/('5) Settled At Cost (SY)'!E14+'3) Nil Settled (SY)'!E14),"")</f>
        <v>10639.559173261894</v>
      </c>
      <c r="E88" s="17">
        <f>IFERROR('8) Paid on Settled (SY)'!F14/('5) Settled At Cost (SY)'!F14+'3) Nil Settled (SY)'!F14),"")</f>
        <v>26136.954025974024</v>
      </c>
      <c r="F88" s="17">
        <f>IFERROR('8) Paid on Settled (SY)'!G14/('5) Settled At Cost (SY)'!G14+'3) Nil Settled (SY)'!G14),"")</f>
        <v>11042.222500000002</v>
      </c>
      <c r="G88" s="19">
        <f>IFERROR('8) Paid on Settled (SY)'!I14/('5) Settled At Cost (SY)'!I14+'3) Nil Settled (SY)'!I14),"")</f>
        <v>44578.885629921257</v>
      </c>
      <c r="J88" s="193">
        <f t="shared" si="14"/>
        <v>2005</v>
      </c>
      <c r="K88" s="18">
        <f>IFERROR('8) Paid on Settled (SY)'!D14/'5) Settled At Cost (SY)'!D14,"")</f>
        <v>12408.89459119497</v>
      </c>
      <c r="L88" s="17">
        <f>IFERROR('8) Paid on Settled (SY)'!E14/'5) Settled At Cost (SY)'!E14,"")</f>
        <v>18298.065389309544</v>
      </c>
      <c r="M88" s="17">
        <f>IFERROR('8) Paid on Settled (SY)'!F14/'5) Settled At Cost (SY)'!F14,"")</f>
        <v>41928.030416666668</v>
      </c>
      <c r="N88" s="17">
        <f>IFERROR('8) Paid on Settled (SY)'!G14/'5) Settled At Cost (SY)'!G14,"")</f>
        <v>17453.835564516132</v>
      </c>
      <c r="O88" s="19">
        <f>IFERROR('8) Paid on Settled (SY)'!I14/'5) Settled At Cost (SY)'!I14,"")</f>
        <v>66606.099705882341</v>
      </c>
      <c r="R88" s="193">
        <f t="shared" si="15"/>
        <v>2005</v>
      </c>
      <c r="S88" s="204">
        <f>IFERROR('3) Nil Settled (SY)'!D14/('5) Settled At Cost (SY)'!D14+'3) Nil Settled (SY)'!D14),"")</f>
        <v>0.33750000000000002</v>
      </c>
      <c r="T88" s="205">
        <f>IFERROR('3) Nil Settled (SY)'!E14/('5) Settled At Cost (SY)'!E14+'3) Nil Settled (SY)'!E14),"")</f>
        <v>0.41854185418541856</v>
      </c>
      <c r="U88" s="205">
        <f>IFERROR('3) Nil Settled (SY)'!F14/('5) Settled At Cost (SY)'!F14+'3) Nil Settled (SY)'!F14),"")</f>
        <v>0.37662337662337664</v>
      </c>
      <c r="V88" s="205">
        <f>IFERROR('3) Nil Settled (SY)'!G14/('5) Settled At Cost (SY)'!G14+'3) Nil Settled (SY)'!G14),"")</f>
        <v>0.36734693877551022</v>
      </c>
      <c r="W88" s="206">
        <f>IFERROR('3) Nil Settled (SY)'!I14/('5) Settled At Cost (SY)'!I14+'3) Nil Settled (SY)'!I14),"")</f>
        <v>0.33070866141732286</v>
      </c>
      <c r="Y88" s="211"/>
    </row>
    <row r="89" spans="2:25" x14ac:dyDescent="0.2">
      <c r="B89" s="193">
        <f t="shared" si="13"/>
        <v>2006</v>
      </c>
      <c r="C89" s="18">
        <f>IFERROR('8) Paid on Settled (SY)'!D15/('5) Settled At Cost (SY)'!D15+'3) Nil Settled (SY)'!D15),"")</f>
        <v>5907.1455140186908</v>
      </c>
      <c r="D89" s="17">
        <f>IFERROR('8) Paid on Settled (SY)'!E15/('5) Settled At Cost (SY)'!E15+'3) Nil Settled (SY)'!E15),"")</f>
        <v>11386.097742303307</v>
      </c>
      <c r="E89" s="17">
        <f>IFERROR('8) Paid on Settled (SY)'!F15/('5) Settled At Cost (SY)'!F15+'3) Nil Settled (SY)'!F15),"")</f>
        <v>8925.3769532639817</v>
      </c>
      <c r="F89" s="17">
        <f>IFERROR('8) Paid on Settled (SY)'!G15/('5) Settled At Cost (SY)'!G15+'3) Nil Settled (SY)'!G15),"")</f>
        <v>10301.602188841201</v>
      </c>
      <c r="G89" s="19">
        <f>IFERROR('8) Paid on Settled (SY)'!I15/('5) Settled At Cost (SY)'!I15+'3) Nil Settled (SY)'!I15),"")</f>
        <v>53160.473699421957</v>
      </c>
      <c r="J89" s="193">
        <f t="shared" si="14"/>
        <v>2006</v>
      </c>
      <c r="K89" s="18">
        <f>IFERROR('8) Paid on Settled (SY)'!D15/'5) Settled At Cost (SY)'!D15,"")</f>
        <v>9876.0089062499992</v>
      </c>
      <c r="L89" s="17">
        <f>IFERROR('8) Paid on Settled (SY)'!E15/'5) Settled At Cost (SY)'!E15,"")</f>
        <v>20717.028464730291</v>
      </c>
      <c r="M89" s="17">
        <f>IFERROR('8) Paid on Settled (SY)'!F15/'5) Settled At Cost (SY)'!F15,"")</f>
        <v>15333.339894068893</v>
      </c>
      <c r="N89" s="17">
        <f>IFERROR('8) Paid on Settled (SY)'!G15/'5) Settled At Cost (SY)'!G15,"")</f>
        <v>16668.564652777779</v>
      </c>
      <c r="O89" s="19">
        <f>IFERROR('8) Paid on Settled (SY)'!I15/'5) Settled At Cost (SY)'!I15,"")</f>
        <v>80673.350438596477</v>
      </c>
      <c r="R89" s="193">
        <f t="shared" si="15"/>
        <v>2006</v>
      </c>
      <c r="S89" s="204">
        <f>IFERROR('3) Nil Settled (SY)'!D15/('5) Settled At Cost (SY)'!D15+'3) Nil Settled (SY)'!D15),"")</f>
        <v>0.40186915887850466</v>
      </c>
      <c r="T89" s="205">
        <f>IFERROR('3) Nil Settled (SY)'!E15/('5) Settled At Cost (SY)'!E15+'3) Nil Settled (SY)'!E15),"")</f>
        <v>0.45039908779931587</v>
      </c>
      <c r="U89" s="205">
        <f>IFERROR('3) Nil Settled (SY)'!F15/('5) Settled At Cost (SY)'!F15+'3) Nil Settled (SY)'!F15),"")</f>
        <v>0.41791044776119401</v>
      </c>
      <c r="V89" s="205">
        <f>IFERROR('3) Nil Settled (SY)'!G15/('5) Settled At Cost (SY)'!G15+'3) Nil Settled (SY)'!G15),"")</f>
        <v>0.38197424892703863</v>
      </c>
      <c r="W89" s="206">
        <f>IFERROR('3) Nil Settled (SY)'!I15/('5) Settled At Cost (SY)'!I15+'3) Nil Settled (SY)'!I15),"")</f>
        <v>0.34104046242774566</v>
      </c>
      <c r="Y89" s="211"/>
    </row>
    <row r="90" spans="2:25" x14ac:dyDescent="0.2">
      <c r="B90" s="193">
        <f t="shared" si="13"/>
        <v>2007</v>
      </c>
      <c r="C90" s="18">
        <f>IFERROR('8) Paid on Settled (SY)'!D16/('5) Settled At Cost (SY)'!D16+'3) Nil Settled (SY)'!D16),"")</f>
        <v>5729.0920666666671</v>
      </c>
      <c r="D90" s="17">
        <f>IFERROR('8) Paid on Settled (SY)'!E16/('5) Settled At Cost (SY)'!E16+'3) Nil Settled (SY)'!E16),"")</f>
        <v>12554.097873093366</v>
      </c>
      <c r="E90" s="17">
        <f>IFERROR('8) Paid on Settled (SY)'!F16/('5) Settled At Cost (SY)'!F16+'3) Nil Settled (SY)'!F16),"")</f>
        <v>24194.278294117648</v>
      </c>
      <c r="F90" s="17">
        <f>IFERROR('8) Paid on Settled (SY)'!G16/('5) Settled At Cost (SY)'!G16+'3) Nil Settled (SY)'!G16),"")</f>
        <v>9704.4027804878042</v>
      </c>
      <c r="G90" s="19">
        <f>IFERROR('8) Paid on Settled (SY)'!I16/('5) Settled At Cost (SY)'!I16+'3) Nil Settled (SY)'!I16),"")</f>
        <v>53863.814446505865</v>
      </c>
      <c r="J90" s="193">
        <f t="shared" si="14"/>
        <v>2007</v>
      </c>
      <c r="K90" s="18">
        <f>IFERROR('8) Paid on Settled (SY)'!D16/'5) Settled At Cost (SY)'!D16,"")</f>
        <v>11613.024459459461</v>
      </c>
      <c r="L90" s="17">
        <f>IFERROR('8) Paid on Settled (SY)'!E16/'5) Settled At Cost (SY)'!E16,"")</f>
        <v>24170.898846159398</v>
      </c>
      <c r="M90" s="17">
        <f>IFERROR('8) Paid on Settled (SY)'!F16/'5) Settled At Cost (SY)'!F16,"")</f>
        <v>40323.797156862747</v>
      </c>
      <c r="N90" s="17">
        <f>IFERROR('8) Paid on Settled (SY)'!G16/'5) Settled At Cost (SY)'!G16,"")</f>
        <v>17527.775947136561</v>
      </c>
      <c r="O90" s="19">
        <f>IFERROR('8) Paid on Settled (SY)'!I16/'5) Settled At Cost (SY)'!I16,"")</f>
        <v>78608.111877256291</v>
      </c>
      <c r="R90" s="193">
        <f t="shared" si="15"/>
        <v>2007</v>
      </c>
      <c r="S90" s="204">
        <f>IFERROR('3) Nil Settled (SY)'!D16/('5) Settled At Cost (SY)'!D16+'3) Nil Settled (SY)'!D16),"")</f>
        <v>0.50666666666666671</v>
      </c>
      <c r="T90" s="205">
        <f>IFERROR('3) Nil Settled (SY)'!E16/('5) Settled At Cost (SY)'!E16+'3) Nil Settled (SY)'!E16),"")</f>
        <v>0.48061104582843711</v>
      </c>
      <c r="U90" s="205">
        <f>IFERROR('3) Nil Settled (SY)'!F16/('5) Settled At Cost (SY)'!F16+'3) Nil Settled (SY)'!F16),"")</f>
        <v>0.4</v>
      </c>
      <c r="V90" s="205">
        <f>IFERROR('3) Nil Settled (SY)'!G16/('5) Settled At Cost (SY)'!G16+'3) Nil Settled (SY)'!G16),"")</f>
        <v>0.44634146341463415</v>
      </c>
      <c r="W90" s="206">
        <f>IFERROR('3) Nil Settled (SY)'!I16/('5) Settled At Cost (SY)'!I16+'3) Nil Settled (SY)'!I16),"")</f>
        <v>0.31478045763760049</v>
      </c>
      <c r="Y90" s="211"/>
    </row>
    <row r="91" spans="2:25" x14ac:dyDescent="0.2">
      <c r="B91" s="193">
        <f t="shared" si="13"/>
        <v>2008</v>
      </c>
      <c r="C91" s="18">
        <f>IFERROR('8) Paid on Settled (SY)'!D17/('5) Settled At Cost (SY)'!D17+'3) Nil Settled (SY)'!D17),"")</f>
        <v>3877.999934210527</v>
      </c>
      <c r="D91" s="17">
        <f>IFERROR('8) Paid on Settled (SY)'!E17/('5) Settled At Cost (SY)'!E17+'3) Nil Settled (SY)'!E17),"")</f>
        <v>12443.546384149698</v>
      </c>
      <c r="E91" s="17">
        <f>IFERROR('8) Paid on Settled (SY)'!F17/('5) Settled At Cost (SY)'!F17+'3) Nil Settled (SY)'!F17),"")</f>
        <v>16200.763217054264</v>
      </c>
      <c r="F91" s="17">
        <f>IFERROR('8) Paid on Settled (SY)'!G17/('5) Settled At Cost (SY)'!G17+'3) Nil Settled (SY)'!G17),"")</f>
        <v>10675.397993311037</v>
      </c>
      <c r="G91" s="19">
        <f>IFERROR('8) Paid on Settled (SY)'!I17/('5) Settled At Cost (SY)'!I17+'3) Nil Settled (SY)'!I17),"")</f>
        <v>55776.461970837256</v>
      </c>
      <c r="J91" s="193">
        <f t="shared" si="14"/>
        <v>2008</v>
      </c>
      <c r="K91" s="18">
        <f>IFERROR('8) Paid on Settled (SY)'!D17/'5) Settled At Cost (SY)'!D17,"")</f>
        <v>9824.2665000000015</v>
      </c>
      <c r="L91" s="17">
        <f>IFERROR('8) Paid on Settled (SY)'!E17/'5) Settled At Cost (SY)'!E17,"")</f>
        <v>22475.07333996024</v>
      </c>
      <c r="M91" s="17">
        <f>IFERROR('8) Paid on Settled (SY)'!F17/'5) Settled At Cost (SY)'!F17,"")</f>
        <v>29229.349020979022</v>
      </c>
      <c r="N91" s="17">
        <f>IFERROR('8) Paid on Settled (SY)'!G17/'5) Settled At Cost (SY)'!G17,"")</f>
        <v>20395.808306709267</v>
      </c>
      <c r="O91" s="19">
        <f>IFERROR('8) Paid on Settled (SY)'!I17/'5) Settled At Cost (SY)'!I17,"")</f>
        <v>76801.009164507777</v>
      </c>
      <c r="R91" s="193">
        <f t="shared" si="15"/>
        <v>2008</v>
      </c>
      <c r="S91" s="204">
        <f>IFERROR('3) Nil Settled (SY)'!D17/('5) Settled At Cost (SY)'!D17+'3) Nil Settled (SY)'!D17),"")</f>
        <v>0.60526315789473684</v>
      </c>
      <c r="T91" s="205">
        <f>IFERROR('3) Nil Settled (SY)'!E17/('5) Settled At Cost (SY)'!E17+'3) Nil Settled (SY)'!E17),"")</f>
        <v>0.44634012107870114</v>
      </c>
      <c r="U91" s="205">
        <f>IFERROR('3) Nil Settled (SY)'!F17/('5) Settled At Cost (SY)'!F17+'3) Nil Settled (SY)'!F17),"")</f>
        <v>0.44573643410852715</v>
      </c>
      <c r="V91" s="205">
        <f>IFERROR('3) Nil Settled (SY)'!G17/('5) Settled At Cost (SY)'!G17+'3) Nil Settled (SY)'!G17),"")</f>
        <v>0.47658862876254182</v>
      </c>
      <c r="W91" s="206">
        <f>IFERROR('3) Nil Settled (SY)'!I17/('5) Settled At Cost (SY)'!I17+'3) Nil Settled (SY)'!I17),"")</f>
        <v>0.2737535277516463</v>
      </c>
      <c r="Y91" s="211"/>
    </row>
    <row r="92" spans="2:25" x14ac:dyDescent="0.2">
      <c r="B92" s="193">
        <f t="shared" si="13"/>
        <v>2009</v>
      </c>
      <c r="C92" s="18">
        <f>IFERROR('8) Paid on Settled (SY)'!D18/('5) Settled At Cost (SY)'!D18+'3) Nil Settled (SY)'!D18),"")</f>
        <v>5622.0295161290323</v>
      </c>
      <c r="D92" s="17">
        <f>IFERROR('8) Paid on Settled (SY)'!E18/('5) Settled At Cost (SY)'!E18+'3) Nil Settled (SY)'!E18),"")</f>
        <v>18599.712618430236</v>
      </c>
      <c r="E92" s="17">
        <f>IFERROR('8) Paid on Settled (SY)'!F18/('5) Settled At Cost (SY)'!F18+'3) Nil Settled (SY)'!F18),"")</f>
        <v>20719.812681159423</v>
      </c>
      <c r="F92" s="17">
        <f>IFERROR('8) Paid on Settled (SY)'!G18/('5) Settled At Cost (SY)'!G18+'3) Nil Settled (SY)'!G18),"")</f>
        <v>13908.272477876106</v>
      </c>
      <c r="G92" s="19">
        <f>IFERROR('8) Paid on Settled (SY)'!I18/('5) Settled At Cost (SY)'!I18+'3) Nil Settled (SY)'!I18),"")</f>
        <v>61818.929211502778</v>
      </c>
      <c r="J92" s="193">
        <f t="shared" si="14"/>
        <v>2009</v>
      </c>
      <c r="K92" s="18">
        <f>IFERROR('8) Paid on Settled (SY)'!D18/'5) Settled At Cost (SY)'!D18,"")</f>
        <v>10892.682187500001</v>
      </c>
      <c r="L92" s="17">
        <f>IFERROR('8) Paid on Settled (SY)'!E18/'5) Settled At Cost (SY)'!E18,"")</f>
        <v>26332.356187769066</v>
      </c>
      <c r="M92" s="17">
        <f>IFERROR('8) Paid on Settled (SY)'!F18/'5) Settled At Cost (SY)'!F18,"")</f>
        <v>33838.273964497042</v>
      </c>
      <c r="N92" s="17">
        <f>IFERROR('8) Paid on Settled (SY)'!G18/'5) Settled At Cost (SY)'!G18,"")</f>
        <v>22646.034438040344</v>
      </c>
      <c r="O92" s="19">
        <f>IFERROR('8) Paid on Settled (SY)'!I18/'5) Settled At Cost (SY)'!I18,"")</f>
        <v>83509.781566416044</v>
      </c>
      <c r="R92" s="193">
        <f t="shared" si="15"/>
        <v>2009</v>
      </c>
      <c r="S92" s="204">
        <f>IFERROR('3) Nil Settled (SY)'!D18/('5) Settled At Cost (SY)'!D18+'3) Nil Settled (SY)'!D18),"")</f>
        <v>0.4838709677419355</v>
      </c>
      <c r="T92" s="205">
        <f>IFERROR('3) Nil Settled (SY)'!E18/('5) Settled At Cost (SY)'!E18+'3) Nil Settled (SY)'!E18),"")</f>
        <v>0.29365558912386708</v>
      </c>
      <c r="U92" s="205">
        <f>IFERROR('3) Nil Settled (SY)'!F18/('5) Settled At Cost (SY)'!F18+'3) Nil Settled (SY)'!F18),"")</f>
        <v>0.38768115942028986</v>
      </c>
      <c r="V92" s="205">
        <f>IFERROR('3) Nil Settled (SY)'!G18/('5) Settled At Cost (SY)'!G18+'3) Nil Settled (SY)'!G18),"")</f>
        <v>0.38584070796460179</v>
      </c>
      <c r="W92" s="206">
        <f>IFERROR('3) Nil Settled (SY)'!I18/('5) Settled At Cost (SY)'!I18+'3) Nil Settled (SY)'!I18),"")</f>
        <v>0.25974025974025972</v>
      </c>
      <c r="Y92" s="211"/>
    </row>
    <row r="93" spans="2:25" x14ac:dyDescent="0.2">
      <c r="B93" s="193">
        <f t="shared" si="13"/>
        <v>2010</v>
      </c>
      <c r="C93" s="18">
        <f>IFERROR('8) Paid on Settled (SY)'!D19/('5) Settled At Cost (SY)'!D19+'3) Nil Settled (SY)'!D19),"")</f>
        <v>1527.7207225433526</v>
      </c>
      <c r="D93" s="17">
        <f>IFERROR('8) Paid on Settled (SY)'!E19/('5) Settled At Cost (SY)'!E19+'3) Nil Settled (SY)'!E19),"")</f>
        <v>13799.174739884391</v>
      </c>
      <c r="E93" s="17">
        <f>IFERROR('8) Paid on Settled (SY)'!F19/('5) Settled At Cost (SY)'!F19+'3) Nil Settled (SY)'!F19),"")</f>
        <v>20505.364279475983</v>
      </c>
      <c r="F93" s="17">
        <f>IFERROR('8) Paid on Settled (SY)'!G19/('5) Settled At Cost (SY)'!G19+'3) Nil Settled (SY)'!G19),"")</f>
        <v>11895.618345864661</v>
      </c>
      <c r="G93" s="19">
        <f>IFERROR('8) Paid on Settled (SY)'!I19/('5) Settled At Cost (SY)'!I19+'3) Nil Settled (SY)'!I19),"")</f>
        <v>63665.225807770963</v>
      </c>
      <c r="J93" s="193">
        <f t="shared" si="14"/>
        <v>2010</v>
      </c>
      <c r="K93" s="18">
        <f>IFERROR('8) Paid on Settled (SY)'!D19/'5) Settled At Cost (SY)'!D19,"")</f>
        <v>5082.6093269230769</v>
      </c>
      <c r="L93" s="17">
        <f>IFERROR('8) Paid on Settled (SY)'!E19/'5) Settled At Cost (SY)'!E19,"")</f>
        <v>26856.643837499996</v>
      </c>
      <c r="M93" s="17">
        <f>IFERROR('8) Paid on Settled (SY)'!F19/'5) Settled At Cost (SY)'!F19,"")</f>
        <v>34527.414852941176</v>
      </c>
      <c r="N93" s="17">
        <f>IFERROR('8) Paid on Settled (SY)'!G19/'5) Settled At Cost (SY)'!G19,"")</f>
        <v>22666.43610315186</v>
      </c>
      <c r="O93" s="19">
        <f>IFERROR('8) Paid on Settled (SY)'!I19/'5) Settled At Cost (SY)'!I19,"")</f>
        <v>88006.488819787992</v>
      </c>
      <c r="R93" s="193">
        <f t="shared" si="15"/>
        <v>2010</v>
      </c>
      <c r="S93" s="204">
        <f>IFERROR('3) Nil Settled (SY)'!D19/('5) Settled At Cost (SY)'!D19+'3) Nil Settled (SY)'!D19),"")</f>
        <v>0.69942196531791911</v>
      </c>
      <c r="T93" s="205">
        <f>IFERROR('3) Nil Settled (SY)'!E19/('5) Settled At Cost (SY)'!E19+'3) Nil Settled (SY)'!E19),"")</f>
        <v>0.48619139370584458</v>
      </c>
      <c r="U93" s="205">
        <f>IFERROR('3) Nil Settled (SY)'!F19/('5) Settled At Cost (SY)'!F19+'3) Nil Settled (SY)'!F19),"")</f>
        <v>0.40611353711790393</v>
      </c>
      <c r="V93" s="205">
        <f>IFERROR('3) Nil Settled (SY)'!G19/('5) Settled At Cost (SY)'!G19+'3) Nil Settled (SY)'!G19),"")</f>
        <v>0.47518796992481205</v>
      </c>
      <c r="W93" s="206">
        <f>IFERROR('3) Nil Settled (SY)'!I19/('5) Settled At Cost (SY)'!I19+'3) Nil Settled (SY)'!I19),"")</f>
        <v>0.2765848670756646</v>
      </c>
      <c r="Y93" s="211"/>
    </row>
    <row r="94" spans="2:25" x14ac:dyDescent="0.2">
      <c r="B94" s="193">
        <f t="shared" si="13"/>
        <v>2011</v>
      </c>
      <c r="C94" s="18">
        <f>IFERROR('8) Paid on Settled (SY)'!D20/('5) Settled At Cost (SY)'!D20+'3) Nil Settled (SY)'!D20),"")</f>
        <v>4863.7003401360544</v>
      </c>
      <c r="D94" s="17">
        <f>IFERROR('8) Paid on Settled (SY)'!E20/('5) Settled At Cost (SY)'!E20+'3) Nil Settled (SY)'!E20),"")</f>
        <v>16128.914707259955</v>
      </c>
      <c r="E94" s="17">
        <f>IFERROR('8) Paid on Settled (SY)'!F20/('5) Settled At Cost (SY)'!F20+'3) Nil Settled (SY)'!F20),"")</f>
        <v>27621.892870662457</v>
      </c>
      <c r="F94" s="17">
        <f>IFERROR('8) Paid on Settled (SY)'!G20/('5) Settled At Cost (SY)'!G20+'3) Nil Settled (SY)'!G20),"")</f>
        <v>15717.309534883721</v>
      </c>
      <c r="G94" s="19">
        <f>IFERROR('8) Paid on Settled (SY)'!I20/('5) Settled At Cost (SY)'!I20+'3) Nil Settled (SY)'!I20),"")</f>
        <v>59082.392430617721</v>
      </c>
      <c r="J94" s="193">
        <f t="shared" si="14"/>
        <v>2011</v>
      </c>
      <c r="K94" s="18">
        <f>IFERROR('8) Paid on Settled (SY)'!D20/'5) Settled At Cost (SY)'!D20,"")</f>
        <v>10361.796376811593</v>
      </c>
      <c r="L94" s="17">
        <f>IFERROR('8) Paid on Settled (SY)'!E20/'5) Settled At Cost (SY)'!E20,"")</f>
        <v>28341.755473251033</v>
      </c>
      <c r="M94" s="17">
        <f>IFERROR('8) Paid on Settled (SY)'!F20/'5) Settled At Cost (SY)'!F20,"")</f>
        <v>47587.717608695646</v>
      </c>
      <c r="N94" s="17">
        <f>IFERROR('8) Paid on Settled (SY)'!G20/'5) Settled At Cost (SY)'!G20,"")</f>
        <v>26943.95920265781</v>
      </c>
      <c r="O94" s="19">
        <f>IFERROR('8) Paid on Settled (SY)'!I20/'5) Settled At Cost (SY)'!I20,"")</f>
        <v>84284.843352490425</v>
      </c>
      <c r="R94" s="193">
        <f t="shared" si="15"/>
        <v>2011</v>
      </c>
      <c r="S94" s="204">
        <f>IFERROR('3) Nil Settled (SY)'!D20/('5) Settled At Cost (SY)'!D20+'3) Nil Settled (SY)'!D20),"")</f>
        <v>0.53061224489795922</v>
      </c>
      <c r="T94" s="205">
        <f>IFERROR('3) Nil Settled (SY)'!E20/('5) Settled At Cost (SY)'!E20+'3) Nil Settled (SY)'!E20),"")</f>
        <v>0.43091334894613581</v>
      </c>
      <c r="U94" s="205">
        <f>IFERROR('3) Nil Settled (SY)'!F20/('5) Settled At Cost (SY)'!F20+'3) Nil Settled (SY)'!F20),"")</f>
        <v>0.4195583596214511</v>
      </c>
      <c r="V94" s="205">
        <f>IFERROR('3) Nil Settled (SY)'!G20/('5) Settled At Cost (SY)'!G20+'3) Nil Settled (SY)'!G20),"")</f>
        <v>0.41666666666666669</v>
      </c>
      <c r="W94" s="206">
        <f>IFERROR('3) Nil Settled (SY)'!I20/('5) Settled At Cost (SY)'!I20+'3) Nil Settled (SY)'!I20),"")</f>
        <v>0.29901521933751118</v>
      </c>
      <c r="Y94" s="211"/>
    </row>
    <row r="95" spans="2:25" x14ac:dyDescent="0.2">
      <c r="B95" s="193">
        <f t="shared" si="13"/>
        <v>2012</v>
      </c>
      <c r="C95" s="18">
        <f>IFERROR('8) Paid on Settled (SY)'!D21/('5) Settled At Cost (SY)'!D21+'3) Nil Settled (SY)'!D21),"")</f>
        <v>3510.6403214285715</v>
      </c>
      <c r="D95" s="17">
        <f>IFERROR('8) Paid on Settled (SY)'!E21/('5) Settled At Cost (SY)'!E21+'3) Nil Settled (SY)'!E21),"")</f>
        <v>17868.448156277438</v>
      </c>
      <c r="E95" s="17">
        <f>IFERROR('8) Paid on Settled (SY)'!F21/('5) Settled At Cost (SY)'!F21+'3) Nil Settled (SY)'!F21),"")</f>
        <v>22817.066348122866</v>
      </c>
      <c r="F95" s="17">
        <f>IFERROR('8) Paid on Settled (SY)'!G21/('5) Settled At Cost (SY)'!G21+'3) Nil Settled (SY)'!G21),"")</f>
        <v>14193.270726915522</v>
      </c>
      <c r="G95" s="19">
        <f>IFERROR('8) Paid on Settled (SY)'!I21/('5) Settled At Cost (SY)'!I21+'3) Nil Settled (SY)'!I21),"")</f>
        <v>68625.058258986552</v>
      </c>
      <c r="J95" s="193">
        <f t="shared" si="14"/>
        <v>2012</v>
      </c>
      <c r="K95" s="18">
        <f>IFERROR('8) Paid on Settled (SY)'!D21/'5) Settled At Cost (SY)'!D21,"")</f>
        <v>7227.7888970588237</v>
      </c>
      <c r="L95" s="17">
        <f>IFERROR('8) Paid on Settled (SY)'!E21/'5) Settled At Cost (SY)'!E21,"")</f>
        <v>30240.954606240717</v>
      </c>
      <c r="M95" s="17">
        <f>IFERROR('8) Paid on Settled (SY)'!F21/'5) Settled At Cost (SY)'!F21,"")</f>
        <v>41783.75275</v>
      </c>
      <c r="N95" s="17">
        <f>IFERROR('8) Paid on Settled (SY)'!G21/'5) Settled At Cost (SY)'!G21,"")</f>
        <v>25893.816487455199</v>
      </c>
      <c r="O95" s="19">
        <f>IFERROR('8) Paid on Settled (SY)'!I21/'5) Settled At Cost (SY)'!I21,"")</f>
        <v>92393.737329446041</v>
      </c>
      <c r="R95" s="193">
        <f t="shared" si="15"/>
        <v>2012</v>
      </c>
      <c r="S95" s="204">
        <f>IFERROR('3) Nil Settled (SY)'!D21/('5) Settled At Cost (SY)'!D21+'3) Nil Settled (SY)'!D21),"")</f>
        <v>0.51428571428571423</v>
      </c>
      <c r="T95" s="205">
        <f>IFERROR('3) Nil Settled (SY)'!E21/('5) Settled At Cost (SY)'!E21+'3) Nil Settled (SY)'!E21),"")</f>
        <v>0.40913081650570676</v>
      </c>
      <c r="U95" s="205">
        <f>IFERROR('3) Nil Settled (SY)'!F21/('5) Settled At Cost (SY)'!F21+'3) Nil Settled (SY)'!F21),"")</f>
        <v>0.4539249146757679</v>
      </c>
      <c r="V95" s="205">
        <f>IFERROR('3) Nil Settled (SY)'!G21/('5) Settled At Cost (SY)'!G21+'3) Nil Settled (SY)'!G21),"")</f>
        <v>0.45186640471512768</v>
      </c>
      <c r="W95" s="206">
        <f>IFERROR('3) Nil Settled (SY)'!I21/('5) Settled At Cost (SY)'!I21+'3) Nil Settled (SY)'!I21),"")</f>
        <v>0.25725422260718928</v>
      </c>
      <c r="Y95" s="211"/>
    </row>
    <row r="96" spans="2:25" x14ac:dyDescent="0.2">
      <c r="B96" s="193">
        <f t="shared" si="13"/>
        <v>2013</v>
      </c>
      <c r="C96" s="18">
        <f>IFERROR('8) Paid on Settled (SY)'!D22/('5) Settled At Cost (SY)'!D22+'3) Nil Settled (SY)'!D22),"")</f>
        <v>6125.1383937316359</v>
      </c>
      <c r="D96" s="17">
        <f>IFERROR('8) Paid on Settled (SY)'!E22/('5) Settled At Cost (SY)'!E22+'3) Nil Settled (SY)'!E22),"")</f>
        <v>15662.283867357308</v>
      </c>
      <c r="E96" s="17">
        <f>IFERROR('8) Paid on Settled (SY)'!F22/('5) Settled At Cost (SY)'!F22+'3) Nil Settled (SY)'!F22),"")</f>
        <v>25978.082911764704</v>
      </c>
      <c r="F96" s="17">
        <f>IFERROR('8) Paid on Settled (SY)'!G22/('5) Settled At Cost (SY)'!G22+'3) Nil Settled (SY)'!G22),"")</f>
        <v>15518.205448028675</v>
      </c>
      <c r="G96" s="19">
        <f>IFERROR('8) Paid on Settled (SY)'!I22/('5) Settled At Cost (SY)'!I22+'3) Nil Settled (SY)'!I22),"")</f>
        <v>68262.617139709138</v>
      </c>
      <c r="J96" s="193">
        <f t="shared" si="14"/>
        <v>2013</v>
      </c>
      <c r="K96" s="18">
        <f>IFERROR('8) Paid on Settled (SY)'!D22/'5) Settled At Cost (SY)'!D22,"")</f>
        <v>8722.128730822873</v>
      </c>
      <c r="L96" s="17">
        <f>IFERROR('8) Paid on Settled (SY)'!E22/'5) Settled At Cost (SY)'!E22,"")</f>
        <v>25548.244384216949</v>
      </c>
      <c r="M96" s="17">
        <f>IFERROR('8) Paid on Settled (SY)'!F22/'5) Settled At Cost (SY)'!F22,"")</f>
        <v>49069.712166666664</v>
      </c>
      <c r="N96" s="17">
        <f>IFERROR('8) Paid on Settled (SY)'!G22/'5) Settled At Cost (SY)'!G22,"")</f>
        <v>25026.470057803472</v>
      </c>
      <c r="O96" s="19">
        <f>IFERROR('8) Paid on Settled (SY)'!I22/'5) Settled At Cost (SY)'!I22,"")</f>
        <v>93587.841867069495</v>
      </c>
      <c r="R96" s="193">
        <f t="shared" si="15"/>
        <v>2013</v>
      </c>
      <c r="S96" s="204">
        <f>IFERROR('3) Nil Settled (SY)'!D22/('5) Settled At Cost (SY)'!D22+'3) Nil Settled (SY)'!D22),"")</f>
        <v>0.29774730656219395</v>
      </c>
      <c r="T96" s="205">
        <f>IFERROR('3) Nil Settled (SY)'!E22/('5) Settled At Cost (SY)'!E22+'3) Nil Settled (SY)'!E22),"")</f>
        <v>0.38695263628239501</v>
      </c>
      <c r="U96" s="205">
        <f>IFERROR('3) Nil Settled (SY)'!F22/('5) Settled At Cost (SY)'!F22+'3) Nil Settled (SY)'!F22),"")</f>
        <v>0.47058823529411764</v>
      </c>
      <c r="V96" s="205">
        <f>IFERROR('3) Nil Settled (SY)'!G22/('5) Settled At Cost (SY)'!G22+'3) Nil Settled (SY)'!G22),"")</f>
        <v>0.37992831541218636</v>
      </c>
      <c r="W96" s="206">
        <f>IFERROR('3) Nil Settled (SY)'!I22/('5) Settled At Cost (SY)'!I22+'3) Nil Settled (SY)'!I22),"")</f>
        <v>0.27060379021595415</v>
      </c>
      <c r="Y96" s="211"/>
    </row>
    <row r="97" spans="2:25" x14ac:dyDescent="0.2">
      <c r="B97" s="193">
        <f t="shared" si="13"/>
        <v>2014</v>
      </c>
      <c r="C97" s="18">
        <f>IFERROR('8) Paid on Settled (SY)'!D23/('5) Settled At Cost (SY)'!D23+'3) Nil Settled (SY)'!D23),"")</f>
        <v>5715.2400314136121</v>
      </c>
      <c r="D97" s="17">
        <f>IFERROR('8) Paid on Settled (SY)'!E23/('5) Settled At Cost (SY)'!E23+'3) Nil Settled (SY)'!E23),"")</f>
        <v>15952.605043859649</v>
      </c>
      <c r="E97" s="17">
        <f>IFERROR('8) Paid on Settled (SY)'!F23/('5) Settled At Cost (SY)'!F23+'3) Nil Settled (SY)'!F23),"")</f>
        <v>24481.804076433124</v>
      </c>
      <c r="F97" s="17">
        <f>IFERROR('8) Paid on Settled (SY)'!G23/('5) Settled At Cost (SY)'!G23+'3) Nil Settled (SY)'!G23),"")</f>
        <v>18027.318749999999</v>
      </c>
      <c r="G97" s="19">
        <f>IFERROR('8) Paid on Settled (SY)'!I23/('5) Settled At Cost (SY)'!I23+'3) Nil Settled (SY)'!I23),"")</f>
        <v>71685.838900489369</v>
      </c>
      <c r="J97" s="193">
        <f t="shared" si="14"/>
        <v>2014</v>
      </c>
      <c r="K97" s="18">
        <f>IFERROR('8) Paid on Settled (SY)'!D23/'5) Settled At Cost (SY)'!D23,"")</f>
        <v>7181.6503026315786</v>
      </c>
      <c r="L97" s="17">
        <f>IFERROR('8) Paid on Settled (SY)'!E23/'5) Settled At Cost (SY)'!E23,"")</f>
        <v>27638.25189969605</v>
      </c>
      <c r="M97" s="17">
        <f>IFERROR('8) Paid on Settled (SY)'!F23/'5) Settled At Cost (SY)'!F23,"")</f>
        <v>46031.655568862276</v>
      </c>
      <c r="N97" s="17">
        <f>IFERROR('8) Paid on Settled (SY)'!G23/'5) Settled At Cost (SY)'!G23,"")</f>
        <v>27982.703731343285</v>
      </c>
      <c r="O97" s="19">
        <f>IFERROR('8) Paid on Settled (SY)'!I23/'5) Settled At Cost (SY)'!I23,"")</f>
        <v>96778.072064802385</v>
      </c>
      <c r="R97" s="193">
        <f t="shared" si="15"/>
        <v>2014</v>
      </c>
      <c r="S97" s="204">
        <f>IFERROR('3) Nil Settled (SY)'!D23/('5) Settled At Cost (SY)'!D23+'3) Nil Settled (SY)'!D23),"")</f>
        <v>0.20418848167539266</v>
      </c>
      <c r="T97" s="205">
        <f>IFERROR('3) Nil Settled (SY)'!E23/('5) Settled At Cost (SY)'!E23+'3) Nil Settled (SY)'!E23),"")</f>
        <v>0.42280701754385963</v>
      </c>
      <c r="U97" s="205">
        <f>IFERROR('3) Nil Settled (SY)'!F23/('5) Settled At Cost (SY)'!F23+'3) Nil Settled (SY)'!F23),"")</f>
        <v>0.46815286624203822</v>
      </c>
      <c r="V97" s="205">
        <f>IFERROR('3) Nil Settled (SY)'!G23/('5) Settled At Cost (SY)'!G23+'3) Nil Settled (SY)'!G23),"")</f>
        <v>0.35576923076923078</v>
      </c>
      <c r="W97" s="206">
        <f>IFERROR('3) Nil Settled (SY)'!I23/('5) Settled At Cost (SY)'!I23+'3) Nil Settled (SY)'!I23),"")</f>
        <v>0.25927601809954753</v>
      </c>
      <c r="Y97" s="211"/>
    </row>
    <row r="98" spans="2:25" x14ac:dyDescent="0.2">
      <c r="B98" s="193">
        <f t="shared" ref="B98:B99" si="16">B97+1</f>
        <v>2015</v>
      </c>
      <c r="C98" s="18">
        <f>IFERROR('8) Paid on Settled (SY)'!D24/('5) Settled At Cost (SY)'!D24+'3) Nil Settled (SY)'!D24),"")</f>
        <v>4976.1022407407399</v>
      </c>
      <c r="D98" s="17">
        <f>IFERROR('8) Paid on Settled (SY)'!E24/('5) Settled At Cost (SY)'!E24+'3) Nil Settled (SY)'!E24),"")</f>
        <v>17161.202152731828</v>
      </c>
      <c r="E98" s="17">
        <f>IFERROR('8) Paid on Settled (SY)'!F24/('5) Settled At Cost (SY)'!F24+'3) Nil Settled (SY)'!F24),"")</f>
        <v>25539.673434343433</v>
      </c>
      <c r="F98" s="17">
        <f>IFERROR('8) Paid on Settled (SY)'!G24/('5) Settled At Cost (SY)'!G24+'3) Nil Settled (SY)'!G24),"")</f>
        <v>15706.199837758109</v>
      </c>
      <c r="G98" s="19">
        <f>IFERROR('8) Paid on Settled (SY)'!I24/('5) Settled At Cost (SY)'!I24+'3) Nil Settled (SY)'!I24),"")</f>
        <v>61606.732855148352</v>
      </c>
      <c r="J98" s="193">
        <f t="shared" ref="J98:J99" si="17">J97+1</f>
        <v>2015</v>
      </c>
      <c r="K98" s="18">
        <f>IFERROR('8) Paid on Settled (SY)'!D24/'5) Settled At Cost (SY)'!D24,"")</f>
        <v>7372.0033196159111</v>
      </c>
      <c r="L98" s="17">
        <f>IFERROR('8) Paid on Settled (SY)'!E24/'5) Settled At Cost (SY)'!E24,"")</f>
        <v>30845.002816620632</v>
      </c>
      <c r="M98" s="17">
        <f>IFERROR('8) Paid on Settled (SY)'!F24/'5) Settled At Cost (SY)'!F24,"")</f>
        <v>45352.962690582957</v>
      </c>
      <c r="N98" s="17">
        <f>IFERROR('8) Paid on Settled (SY)'!G24/'5) Settled At Cost (SY)'!G24,"")</f>
        <v>25414.805465393791</v>
      </c>
      <c r="O98" s="19">
        <f>IFERROR('8) Paid on Settled (SY)'!I24/'5) Settled At Cost (SY)'!I24,"")</f>
        <v>89869.292072301439</v>
      </c>
      <c r="R98" s="193">
        <f t="shared" ref="R98:R99" si="18">R97+1</f>
        <v>2015</v>
      </c>
      <c r="S98" s="204">
        <f>IFERROR('3) Nil Settled (SY)'!D24/('5) Settled At Cost (SY)'!D24+'3) Nil Settled (SY)'!D24),"")</f>
        <v>0.32500000000000001</v>
      </c>
      <c r="T98" s="205">
        <f>IFERROR('3) Nil Settled (SY)'!E24/('5) Settled At Cost (SY)'!E24+'3) Nil Settled (SY)'!E24),"")</f>
        <v>0.44363103953147875</v>
      </c>
      <c r="U98" s="205">
        <f>IFERROR('3) Nil Settled (SY)'!F24/('5) Settled At Cost (SY)'!F24+'3) Nil Settled (SY)'!F24),"")</f>
        <v>0.43686868686868685</v>
      </c>
      <c r="V98" s="205">
        <f>IFERROR('3) Nil Settled (SY)'!G24/('5) Settled At Cost (SY)'!G24+'3) Nil Settled (SY)'!G24),"")</f>
        <v>0.38200589970501475</v>
      </c>
      <c r="W98" s="206">
        <f>IFERROR('3) Nil Settled (SY)'!I24/('5) Settled At Cost (SY)'!I24+'3) Nil Settled (SY)'!I24),"")</f>
        <v>0.31448516579406632</v>
      </c>
      <c r="Y98" s="211"/>
    </row>
    <row r="99" spans="2:25" x14ac:dyDescent="0.2">
      <c r="B99" s="197">
        <f t="shared" si="16"/>
        <v>2016</v>
      </c>
      <c r="C99" s="20">
        <f>IFERROR('8) Paid on Settled (SY)'!D25/('5) Settled At Cost (SY)'!D25+'3) Nil Settled (SY)'!D25),"")</f>
        <v>7165.0494617325485</v>
      </c>
      <c r="D99" s="21">
        <f>IFERROR('8) Paid on Settled (SY)'!E25/('5) Settled At Cost (SY)'!E25+'3) Nil Settled (SY)'!E25),"")</f>
        <v>14635.196742281036</v>
      </c>
      <c r="E99" s="21">
        <f>IFERROR('8) Paid on Settled (SY)'!F25/('5) Settled At Cost (SY)'!F25+'3) Nil Settled (SY)'!F25),"")</f>
        <v>24199.654827586208</v>
      </c>
      <c r="F99" s="21">
        <f>IFERROR('8) Paid on Settled (SY)'!G25/('5) Settled At Cost (SY)'!G25+'3) Nil Settled (SY)'!G25),"")</f>
        <v>18387.899335793361</v>
      </c>
      <c r="G99" s="22">
        <f>IFERROR('8) Paid on Settled (SY)'!I25/('5) Settled At Cost (SY)'!I25+'3) Nil Settled (SY)'!I25),"")</f>
        <v>68739.748985330079</v>
      </c>
      <c r="J99" s="197">
        <f t="shared" si="17"/>
        <v>2016</v>
      </c>
      <c r="K99" s="20">
        <f>IFERROR('8) Paid on Settled (SY)'!D25/'5) Settled At Cost (SY)'!D25,"")</f>
        <v>9826.1174279123425</v>
      </c>
      <c r="L99" s="21">
        <f>IFERROR('8) Paid on Settled (SY)'!E25/'5) Settled At Cost (SY)'!E25,"")</f>
        <v>24656.111709129516</v>
      </c>
      <c r="M99" s="21">
        <f>IFERROR('8) Paid on Settled (SY)'!F25/'5) Settled At Cost (SY)'!F25,"")</f>
        <v>40169.797407407408</v>
      </c>
      <c r="N99" s="21">
        <f>IFERROR('8) Paid on Settled (SY)'!G25/'5) Settled At Cost (SY)'!G25,"")</f>
        <v>27735.36578849722</v>
      </c>
      <c r="O99" s="22">
        <f>IFERROR('8) Paid on Settled (SY)'!I25/'5) Settled At Cost (SY)'!I25,"")</f>
        <v>97960.130087108017</v>
      </c>
      <c r="R99" s="197">
        <f t="shared" si="18"/>
        <v>2016</v>
      </c>
      <c r="S99" s="208">
        <f>IFERROR('3) Nil Settled (SY)'!D25/('5) Settled At Cost (SY)'!D25+'3) Nil Settled (SY)'!D25),"")</f>
        <v>0.2708158116063919</v>
      </c>
      <c r="T99" s="209">
        <f>IFERROR('3) Nil Settled (SY)'!E25/('5) Settled At Cost (SY)'!E25+'3) Nil Settled (SY)'!E25),"")</f>
        <v>0.40642722117202268</v>
      </c>
      <c r="U99" s="209">
        <f>IFERROR('3) Nil Settled (SY)'!F25/('5) Settled At Cost (SY)'!F25+'3) Nil Settled (SY)'!F25),"")</f>
        <v>0.39756592292089249</v>
      </c>
      <c r="V99" s="209">
        <f>IFERROR('3) Nil Settled (SY)'!G25/('5) Settled At Cost (SY)'!G25+'3) Nil Settled (SY)'!G25),"")</f>
        <v>0.33702337023370232</v>
      </c>
      <c r="W99" s="210">
        <f>IFERROR('3) Nil Settled (SY)'!I25/('5) Settled At Cost (SY)'!I25+'3) Nil Settled (SY)'!I25),"")</f>
        <v>0.2982885085574572</v>
      </c>
      <c r="Y99" s="211"/>
    </row>
    <row r="100" spans="2:25" x14ac:dyDescent="0.2"/>
    <row r="101" spans="2:25" x14ac:dyDescent="0.2">
      <c r="B101" s="49" t="str">
        <f>"* Based on the assumption that the survey is "&amp;(D2*100)&amp;"% of insurance market."</f>
        <v>* Based on the assumption that the survey is 80% of insurance market.</v>
      </c>
      <c r="R101" s="202" t="s">
        <v>41</v>
      </c>
      <c r="S101" s="212">
        <f>AVERAGE(S95:S99)</f>
        <v>0.32240746282593852</v>
      </c>
      <c r="T101" s="212">
        <f t="shared" ref="T101:W101" si="19">AVERAGE(T95:T99)</f>
        <v>0.41378974620709263</v>
      </c>
      <c r="U101" s="212">
        <f t="shared" si="19"/>
        <v>0.44542012520030061</v>
      </c>
      <c r="V101" s="212">
        <f t="shared" si="19"/>
        <v>0.3813186441670523</v>
      </c>
      <c r="W101" s="212">
        <f t="shared" si="19"/>
        <v>0.27998154105484285</v>
      </c>
    </row>
    <row r="102" spans="2:25" x14ac:dyDescent="0.2">
      <c r="R102" s="202" t="s">
        <v>42</v>
      </c>
      <c r="S102" s="50">
        <f>SUM('3) Nil Settled (SY)'!D21:D25)/SUM('3) Nil Settled (SY)'!D21:D25,'5) Settled At Cost (SY)'!D21:D25)</f>
        <v>0.29082872928176795</v>
      </c>
      <c r="T102" s="50">
        <f>SUM('3) Nil Settled (SY)'!E21:E25)/SUM('3) Nil Settled (SY)'!E21:E25,'5) Settled At Cost (SY)'!E21:E25)</f>
        <v>0.4144229255235396</v>
      </c>
      <c r="U102" s="50">
        <f>SUM('3) Nil Settled (SY)'!F21:F25)/SUM('3) Nil Settled (SY)'!F21:F25,'5) Settled At Cost (SY)'!F21:F25)</f>
        <v>0.44063180827886711</v>
      </c>
      <c r="V102" s="50">
        <f>SUM('3) Nil Settled (SY)'!G21:G25)/SUM('3) Nil Settled (SY)'!G21:G25,'5) Settled At Cost (SY)'!G21:G25)</f>
        <v>0.37686809616634176</v>
      </c>
      <c r="W102" s="50">
        <f>SUM('3) Nil Settled (SY)'!I21:I25)/SUM('3) Nil Settled (SY)'!I21:I25,'5) Settled At Cost (SY)'!I21:I25)</f>
        <v>0.28301740812379111</v>
      </c>
      <c r="X102" s="50"/>
    </row>
    <row r="103" spans="2:25" x14ac:dyDescent="0.2"/>
  </sheetData>
  <sheetProtection sheet="1" objects="1" scenarios="1"/>
  <mergeCells count="12">
    <mergeCell ref="Z28:AE28"/>
    <mergeCell ref="AH28:AM28"/>
    <mergeCell ref="B3:G3"/>
    <mergeCell ref="B28:G28"/>
    <mergeCell ref="J78:O78"/>
    <mergeCell ref="J3:O3"/>
    <mergeCell ref="R78:W78"/>
    <mergeCell ref="B78:G78"/>
    <mergeCell ref="J28:O28"/>
    <mergeCell ref="R28:W28"/>
    <mergeCell ref="B53:G53"/>
    <mergeCell ref="J53:O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X62"/>
  <sheetViews>
    <sheetView showGridLines="0" showRowColHeaders="0" zoomScale="70" zoomScaleNormal="70" workbookViewId="0"/>
  </sheetViews>
  <sheetFormatPr defaultColWidth="0" defaultRowHeight="15" zeroHeight="1" x14ac:dyDescent="0.25"/>
  <cols>
    <col min="1" max="1" width="3.7109375" customWidth="1"/>
    <col min="2" max="8" width="16.7109375" customWidth="1"/>
    <col min="9" max="9" width="14" bestFit="1" customWidth="1"/>
    <col min="10" max="10" width="16.7109375" style="6" customWidth="1"/>
    <col min="11" max="11" width="16.7109375" customWidth="1"/>
    <col min="12" max="12" width="16.7109375" style="6" customWidth="1"/>
    <col min="13" max="13" width="3.85546875" style="6" customWidth="1"/>
    <col min="14" max="14" width="16.7109375" style="6" customWidth="1"/>
    <col min="15" max="15" width="17.85546875" style="60" customWidth="1"/>
    <col min="16" max="16" width="3.85546875" style="60" customWidth="1"/>
    <col min="17" max="17" width="13.140625" bestFit="1" customWidth="1"/>
    <col min="18" max="18" width="15.28515625" bestFit="1" customWidth="1"/>
    <col min="19" max="19" width="11" bestFit="1" customWidth="1"/>
    <col min="20" max="20" width="12.42578125" bestFit="1" customWidth="1"/>
    <col min="21" max="21" width="10.5703125" bestFit="1" customWidth="1"/>
    <col min="22" max="22" width="14.140625" customWidth="1"/>
    <col min="23" max="23" width="3.28515625" customWidth="1"/>
    <col min="24" max="24" width="15.28515625" bestFit="1" customWidth="1"/>
    <col min="25" max="25" width="11" bestFit="1" customWidth="1"/>
    <col min="26" max="26" width="12.42578125" bestFit="1" customWidth="1"/>
    <col min="27" max="27" width="10.5703125" bestFit="1" customWidth="1"/>
    <col min="28" max="28" width="14.140625" customWidth="1"/>
    <col min="29" max="29" width="4.140625" customWidth="1"/>
    <col min="30" max="30" width="15.28515625" bestFit="1" customWidth="1"/>
    <col min="31" max="31" width="11" bestFit="1" customWidth="1"/>
    <col min="32" max="32" width="12.42578125" bestFit="1" customWidth="1"/>
    <col min="33" max="33" width="10.5703125" bestFit="1" customWidth="1"/>
    <col min="34" max="34" width="14.140625" customWidth="1"/>
    <col min="35" max="35" width="3.7109375" customWidth="1"/>
    <col min="36" max="48" width="9.140625" hidden="1" customWidth="1"/>
    <col min="49" max="50" width="0" hidden="1" customWidth="1"/>
    <col min="51" max="16384" width="9.140625" hidden="1"/>
  </cols>
  <sheetData>
    <row r="1" spans="1:35" ht="15.75" x14ac:dyDescent="0.25">
      <c r="A1" s="96" t="s">
        <v>131</v>
      </c>
      <c r="B1" s="15"/>
      <c r="R1" s="13"/>
    </row>
    <row r="2" spans="1:35" ht="12.75" x14ac:dyDescent="0.2">
      <c r="A2" s="58"/>
      <c r="O2"/>
      <c r="P2"/>
    </row>
    <row r="3" spans="1:35" ht="12.75" x14ac:dyDescent="0.2">
      <c r="A3" s="58"/>
      <c r="O3"/>
      <c r="P3" s="6"/>
    </row>
    <row r="4" spans="1:35" ht="15" customHeight="1" x14ac:dyDescent="0.2">
      <c r="A4" s="12"/>
      <c r="B4" s="224" t="s">
        <v>10</v>
      </c>
      <c r="C4" s="225"/>
      <c r="D4" s="225"/>
      <c r="E4" s="225"/>
      <c r="F4" s="225"/>
      <c r="G4" s="225"/>
      <c r="H4" s="225"/>
      <c r="I4" s="225"/>
      <c r="J4" s="225"/>
      <c r="K4" s="225"/>
      <c r="L4" s="226"/>
      <c r="M4" s="109"/>
      <c r="N4" s="109"/>
      <c r="O4" s="158"/>
      <c r="P4" s="49"/>
      <c r="Q4" s="12"/>
      <c r="R4" s="227" t="s">
        <v>33</v>
      </c>
      <c r="S4" s="228"/>
      <c r="T4" s="228"/>
      <c r="U4" s="228"/>
      <c r="V4" s="229"/>
      <c r="W4" s="12"/>
      <c r="X4" s="227" t="s">
        <v>34</v>
      </c>
      <c r="Y4" s="228"/>
      <c r="Z4" s="228"/>
      <c r="AA4" s="228"/>
      <c r="AB4" s="229"/>
      <c r="AC4" s="12"/>
      <c r="AD4" s="227" t="s">
        <v>35</v>
      </c>
      <c r="AE4" s="228"/>
      <c r="AF4" s="228"/>
      <c r="AG4" s="228"/>
      <c r="AH4" s="229"/>
      <c r="AI4" s="12"/>
    </row>
    <row r="5" spans="1:35" ht="43.15" customHeight="1" x14ac:dyDescent="0.2">
      <c r="A5" s="49"/>
      <c r="B5" s="11" t="s">
        <v>0</v>
      </c>
      <c r="C5" s="11" t="s">
        <v>1</v>
      </c>
      <c r="D5" s="107" t="s">
        <v>31</v>
      </c>
      <c r="E5" s="107" t="s">
        <v>2</v>
      </c>
      <c r="F5" s="107" t="s">
        <v>3</v>
      </c>
      <c r="G5" s="107" t="s">
        <v>7</v>
      </c>
      <c r="H5" s="111" t="s">
        <v>5</v>
      </c>
      <c r="I5" s="181" t="s">
        <v>4</v>
      </c>
      <c r="J5" s="182" t="s">
        <v>8</v>
      </c>
      <c r="K5" s="108" t="s">
        <v>9</v>
      </c>
      <c r="L5" s="7" t="s">
        <v>6</v>
      </c>
      <c r="M5" s="110"/>
      <c r="N5" s="111" t="s">
        <v>147</v>
      </c>
      <c r="O5" s="67" t="s">
        <v>61</v>
      </c>
      <c r="P5" s="49"/>
      <c r="Q5" s="106" t="s">
        <v>56</v>
      </c>
      <c r="R5" s="106" t="s">
        <v>31</v>
      </c>
      <c r="S5" s="107" t="s">
        <v>2</v>
      </c>
      <c r="T5" s="107" t="s">
        <v>3</v>
      </c>
      <c r="U5" s="107" t="s">
        <v>7</v>
      </c>
      <c r="V5" s="108" t="s">
        <v>4</v>
      </c>
      <c r="W5" s="12"/>
      <c r="X5" s="106" t="s">
        <v>31</v>
      </c>
      <c r="Y5" s="107" t="s">
        <v>2</v>
      </c>
      <c r="Z5" s="107" t="s">
        <v>3</v>
      </c>
      <c r="AA5" s="107" t="s">
        <v>7</v>
      </c>
      <c r="AB5" s="108" t="s">
        <v>4</v>
      </c>
      <c r="AC5" s="12"/>
      <c r="AD5" s="106" t="s">
        <v>31</v>
      </c>
      <c r="AE5" s="107" t="s">
        <v>2</v>
      </c>
      <c r="AF5" s="107" t="s">
        <v>3</v>
      </c>
      <c r="AG5" s="107" t="s">
        <v>7</v>
      </c>
      <c r="AH5" s="108" t="s">
        <v>4</v>
      </c>
      <c r="AI5" s="12"/>
    </row>
    <row r="6" spans="1:35" ht="12.75" customHeight="1" x14ac:dyDescent="0.2">
      <c r="A6" s="49"/>
      <c r="B6" s="155">
        <v>1997</v>
      </c>
      <c r="C6" s="29">
        <v>481</v>
      </c>
      <c r="D6" s="17">
        <v>24</v>
      </c>
      <c r="E6" s="17">
        <v>809</v>
      </c>
      <c r="F6" s="17">
        <v>66</v>
      </c>
      <c r="G6" s="17">
        <v>6</v>
      </c>
      <c r="H6" s="52">
        <v>905</v>
      </c>
      <c r="I6" s="17">
        <v>529</v>
      </c>
      <c r="J6" s="53">
        <v>1434</v>
      </c>
      <c r="K6" s="19">
        <v>1136</v>
      </c>
      <c r="L6" s="30">
        <v>2570</v>
      </c>
      <c r="M6" s="8"/>
      <c r="N6" s="56">
        <v>12</v>
      </c>
      <c r="O6" s="112">
        <v>3</v>
      </c>
      <c r="P6" s="49"/>
      <c r="Q6" s="14">
        <f t="shared" ref="Q6:Q25" si="0">K6/L6</f>
        <v>0.44202334630350193</v>
      </c>
      <c r="R6" s="14">
        <f t="shared" ref="R6:R25" si="1">D6/($L6-$K6)</f>
        <v>1.6736401673640166E-2</v>
      </c>
      <c r="S6" s="183">
        <f t="shared" ref="S6:S25" si="2">E6/($L6-$K6)</f>
        <v>0.56415620641562059</v>
      </c>
      <c r="T6" s="183">
        <f t="shared" ref="T6:T25" si="3">F6/($L6-$K6)</f>
        <v>4.6025104602510462E-2</v>
      </c>
      <c r="U6" s="183">
        <f t="shared" ref="U6:U25" si="4">G6/($L6-$K6)</f>
        <v>4.1841004184100415E-3</v>
      </c>
      <c r="V6" s="184">
        <f t="shared" ref="V6:V25" si="5">I6/($L6-$K6)</f>
        <v>0.36889818688981868</v>
      </c>
      <c r="W6" s="12"/>
      <c r="X6" s="185">
        <f>D6+$K6*R6</f>
        <v>43.012552301255226</v>
      </c>
      <c r="Y6" s="186">
        <f t="shared" ref="Y6:Y25" si="6">E6+$K6*S6</f>
        <v>1449.881450488145</v>
      </c>
      <c r="Z6" s="186">
        <f t="shared" ref="Z6:Z25" si="7">F6+$K6*T6</f>
        <v>118.28451882845189</v>
      </c>
      <c r="AA6" s="186">
        <f t="shared" ref="AA6:AA25" si="8">G6+$K6*U6</f>
        <v>10.753138075313807</v>
      </c>
      <c r="AB6" s="187">
        <f t="shared" ref="AB6:AB25" si="9">I6+$K6*V6</f>
        <v>948.06834030683399</v>
      </c>
      <c r="AC6" s="12"/>
      <c r="AD6" s="185">
        <f>X6/'Data for Website'!$D$2</f>
        <v>53.765690376569033</v>
      </c>
      <c r="AE6" s="186">
        <f>Y6/'Data for Website'!$D$2</f>
        <v>1812.3518131101812</v>
      </c>
      <c r="AF6" s="186">
        <f>Z6/'Data for Website'!$D$2</f>
        <v>147.85564853556485</v>
      </c>
      <c r="AG6" s="186">
        <f>AA6/'Data for Website'!$D$2</f>
        <v>13.441422594142258</v>
      </c>
      <c r="AH6" s="187">
        <f>AB6/'Data for Website'!$D$2</f>
        <v>1185.0854253835423</v>
      </c>
      <c r="AI6" s="12"/>
    </row>
    <row r="7" spans="1:35" ht="12.75" x14ac:dyDescent="0.2">
      <c r="A7" s="49"/>
      <c r="B7" s="155">
        <f t="shared" ref="B7:B25" si="10">B6+1</f>
        <v>1998</v>
      </c>
      <c r="C7" s="29">
        <v>582</v>
      </c>
      <c r="D7" s="17">
        <v>47</v>
      </c>
      <c r="E7" s="17">
        <v>817</v>
      </c>
      <c r="F7" s="17">
        <v>54</v>
      </c>
      <c r="G7" s="17">
        <v>24</v>
      </c>
      <c r="H7" s="52">
        <v>942</v>
      </c>
      <c r="I7" s="17">
        <v>622</v>
      </c>
      <c r="J7" s="18">
        <v>1564</v>
      </c>
      <c r="K7" s="19">
        <v>1315</v>
      </c>
      <c r="L7" s="30">
        <v>2879</v>
      </c>
      <c r="M7" s="8"/>
      <c r="N7" s="56">
        <v>12</v>
      </c>
      <c r="O7" s="113">
        <v>3</v>
      </c>
      <c r="P7" s="49"/>
      <c r="Q7" s="14">
        <f t="shared" si="0"/>
        <v>0.45675581799235848</v>
      </c>
      <c r="R7" s="14">
        <f t="shared" si="1"/>
        <v>3.0051150895140665E-2</v>
      </c>
      <c r="S7" s="183">
        <f t="shared" si="2"/>
        <v>0.52237851662404089</v>
      </c>
      <c r="T7" s="183">
        <f t="shared" si="3"/>
        <v>3.4526854219948847E-2</v>
      </c>
      <c r="U7" s="183">
        <f t="shared" si="4"/>
        <v>1.5345268542199489E-2</v>
      </c>
      <c r="V7" s="184">
        <f t="shared" si="5"/>
        <v>0.39769820971867009</v>
      </c>
      <c r="W7" s="12"/>
      <c r="X7" s="185">
        <f t="shared" ref="X7:X25" si="11">D7+$K7*R7</f>
        <v>86.517263427109981</v>
      </c>
      <c r="Y7" s="186">
        <f t="shared" si="6"/>
        <v>1503.9277493606137</v>
      </c>
      <c r="Z7" s="186">
        <f t="shared" si="7"/>
        <v>99.402813299232733</v>
      </c>
      <c r="AA7" s="186">
        <f t="shared" si="8"/>
        <v>44.179028132992329</v>
      </c>
      <c r="AB7" s="187">
        <f t="shared" si="9"/>
        <v>1144.9731457800513</v>
      </c>
      <c r="AC7" s="12"/>
      <c r="AD7" s="185">
        <f>X7/'Data for Website'!$D$2</f>
        <v>108.14657928388748</v>
      </c>
      <c r="AE7" s="186">
        <f>Y7/'Data for Website'!$D$2</f>
        <v>1879.909686700767</v>
      </c>
      <c r="AF7" s="186">
        <f>Z7/'Data for Website'!$D$2</f>
        <v>124.25351662404091</v>
      </c>
      <c r="AG7" s="186">
        <f>AA7/'Data for Website'!$D$2</f>
        <v>55.223785166240411</v>
      </c>
      <c r="AH7" s="187">
        <f>AB7/'Data for Website'!$D$2</f>
        <v>1431.216432225064</v>
      </c>
      <c r="AI7" s="12"/>
    </row>
    <row r="8" spans="1:35" ht="12.75" x14ac:dyDescent="0.2">
      <c r="A8" s="49"/>
      <c r="B8" s="155">
        <f t="shared" si="10"/>
        <v>1999</v>
      </c>
      <c r="C8" s="29">
        <v>745</v>
      </c>
      <c r="D8" s="17">
        <v>45</v>
      </c>
      <c r="E8" s="17">
        <v>1094</v>
      </c>
      <c r="F8" s="17">
        <v>57</v>
      </c>
      <c r="G8" s="17">
        <v>33</v>
      </c>
      <c r="H8" s="52">
        <v>1229</v>
      </c>
      <c r="I8" s="17">
        <v>818</v>
      </c>
      <c r="J8" s="18">
        <v>2047</v>
      </c>
      <c r="K8" s="19">
        <v>1343</v>
      </c>
      <c r="L8" s="30">
        <v>3390</v>
      </c>
      <c r="M8" s="8"/>
      <c r="N8" s="56">
        <v>12</v>
      </c>
      <c r="O8" s="113">
        <v>3</v>
      </c>
      <c r="P8" s="49"/>
      <c r="Q8" s="14">
        <f t="shared" si="0"/>
        <v>0.39616519174041298</v>
      </c>
      <c r="R8" s="14">
        <f t="shared" si="1"/>
        <v>2.1983390327308255E-2</v>
      </c>
      <c r="S8" s="183">
        <f t="shared" si="2"/>
        <v>0.53444064484611631</v>
      </c>
      <c r="T8" s="183">
        <f t="shared" si="3"/>
        <v>2.784562774792379E-2</v>
      </c>
      <c r="U8" s="183">
        <f t="shared" si="4"/>
        <v>1.6121152906692721E-2</v>
      </c>
      <c r="V8" s="184">
        <f t="shared" si="5"/>
        <v>0.39960918417195895</v>
      </c>
      <c r="W8" s="12"/>
      <c r="X8" s="185">
        <f t="shared" si="11"/>
        <v>74.523693209574986</v>
      </c>
      <c r="Y8" s="186">
        <f t="shared" si="6"/>
        <v>1811.7537860283342</v>
      </c>
      <c r="Z8" s="186">
        <f t="shared" si="7"/>
        <v>94.396678065461657</v>
      </c>
      <c r="AA8" s="186">
        <f t="shared" si="8"/>
        <v>54.650708353688323</v>
      </c>
      <c r="AB8" s="187">
        <f t="shared" si="9"/>
        <v>1354.675134342941</v>
      </c>
      <c r="AC8" s="12"/>
      <c r="AD8" s="185">
        <f>X8/'Data for Website'!$D$2</f>
        <v>93.154616511968726</v>
      </c>
      <c r="AE8" s="186">
        <f>Y8/'Data for Website'!$D$2</f>
        <v>2264.6922325354176</v>
      </c>
      <c r="AF8" s="186">
        <f>Z8/'Data for Website'!$D$2</f>
        <v>117.99584758182706</v>
      </c>
      <c r="AG8" s="186">
        <f>AA8/'Data for Website'!$D$2</f>
        <v>68.313385442110402</v>
      </c>
      <c r="AH8" s="187">
        <f>AB8/'Data for Website'!$D$2</f>
        <v>1693.3439179286761</v>
      </c>
      <c r="AI8" s="12"/>
    </row>
    <row r="9" spans="1:35" ht="12.75" x14ac:dyDescent="0.2">
      <c r="A9" s="49"/>
      <c r="B9" s="155">
        <f t="shared" si="10"/>
        <v>2000</v>
      </c>
      <c r="C9" s="29">
        <v>1413</v>
      </c>
      <c r="D9" s="17">
        <v>72</v>
      </c>
      <c r="E9" s="17">
        <v>1226</v>
      </c>
      <c r="F9" s="17">
        <v>61</v>
      </c>
      <c r="G9" s="17">
        <v>71</v>
      </c>
      <c r="H9" s="52">
        <v>1430</v>
      </c>
      <c r="I9" s="17">
        <v>916</v>
      </c>
      <c r="J9" s="18">
        <v>2346</v>
      </c>
      <c r="K9" s="19">
        <v>1474</v>
      </c>
      <c r="L9" s="30">
        <v>3820</v>
      </c>
      <c r="M9" s="8"/>
      <c r="N9" s="56">
        <v>12</v>
      </c>
      <c r="O9" s="113">
        <v>5</v>
      </c>
      <c r="P9" s="49"/>
      <c r="Q9" s="14">
        <f t="shared" si="0"/>
        <v>0.38586387434554975</v>
      </c>
      <c r="R9" s="14">
        <f t="shared" si="1"/>
        <v>3.0690537084398978E-2</v>
      </c>
      <c r="S9" s="183">
        <f t="shared" si="2"/>
        <v>0.52259164535379365</v>
      </c>
      <c r="T9" s="183">
        <f t="shared" si="3"/>
        <v>2.6001705029838021E-2</v>
      </c>
      <c r="U9" s="183">
        <f t="shared" si="4"/>
        <v>3.0264279624893437E-2</v>
      </c>
      <c r="V9" s="184">
        <f t="shared" si="5"/>
        <v>0.39045183290707586</v>
      </c>
      <c r="W9" s="12"/>
      <c r="X9" s="185">
        <f t="shared" si="11"/>
        <v>117.2378516624041</v>
      </c>
      <c r="Y9" s="186">
        <f t="shared" si="6"/>
        <v>1996.300085251492</v>
      </c>
      <c r="Z9" s="186">
        <f t="shared" si="7"/>
        <v>99.326513213981244</v>
      </c>
      <c r="AA9" s="186">
        <f t="shared" si="8"/>
        <v>115.60954816709292</v>
      </c>
      <c r="AB9" s="187">
        <f t="shared" si="9"/>
        <v>1491.5260017050298</v>
      </c>
      <c r="AC9" s="12"/>
      <c r="AD9" s="185">
        <f>X9/'Data for Website'!$D$2</f>
        <v>146.54731457800511</v>
      </c>
      <c r="AE9" s="186">
        <f>Y9/'Data for Website'!$D$2</f>
        <v>2495.3751065643646</v>
      </c>
      <c r="AF9" s="186">
        <f>Z9/'Data for Website'!$D$2</f>
        <v>124.15814151747655</v>
      </c>
      <c r="AG9" s="186">
        <f>AA9/'Data for Website'!$D$2</f>
        <v>144.51193520886613</v>
      </c>
      <c r="AH9" s="187">
        <f>AB9/'Data for Website'!$D$2</f>
        <v>1864.4075021312872</v>
      </c>
      <c r="AI9" s="12"/>
    </row>
    <row r="10" spans="1:35" ht="12.75" x14ac:dyDescent="0.2">
      <c r="A10" s="49"/>
      <c r="B10" s="155">
        <f t="shared" si="10"/>
        <v>2001</v>
      </c>
      <c r="C10" s="29">
        <v>1860</v>
      </c>
      <c r="D10" s="17">
        <v>97</v>
      </c>
      <c r="E10" s="17">
        <v>1271</v>
      </c>
      <c r="F10" s="17">
        <v>68</v>
      </c>
      <c r="G10" s="17">
        <v>113</v>
      </c>
      <c r="H10" s="52">
        <v>1549</v>
      </c>
      <c r="I10" s="17">
        <v>973</v>
      </c>
      <c r="J10" s="18">
        <v>2522</v>
      </c>
      <c r="K10" s="19">
        <v>1321</v>
      </c>
      <c r="L10" s="30">
        <v>3843</v>
      </c>
      <c r="M10" s="8"/>
      <c r="N10" s="56">
        <v>12</v>
      </c>
      <c r="O10" s="113">
        <v>5</v>
      </c>
      <c r="P10" s="49"/>
      <c r="Q10" s="14">
        <f t="shared" si="0"/>
        <v>0.34374186833203224</v>
      </c>
      <c r="R10" s="14">
        <f t="shared" si="1"/>
        <v>3.8461538461538464E-2</v>
      </c>
      <c r="S10" s="183">
        <f t="shared" si="2"/>
        <v>0.50396510705789055</v>
      </c>
      <c r="T10" s="183">
        <f t="shared" si="3"/>
        <v>2.696272799365583E-2</v>
      </c>
      <c r="U10" s="183">
        <f t="shared" si="4"/>
        <v>4.4805709754163363E-2</v>
      </c>
      <c r="V10" s="184">
        <f t="shared" si="5"/>
        <v>0.3858049167327518</v>
      </c>
      <c r="W10" s="12"/>
      <c r="X10" s="185">
        <f t="shared" si="11"/>
        <v>147.80769230769232</v>
      </c>
      <c r="Y10" s="186">
        <f t="shared" si="6"/>
        <v>1936.7379064234733</v>
      </c>
      <c r="Z10" s="186">
        <f t="shared" si="7"/>
        <v>103.61776367961934</v>
      </c>
      <c r="AA10" s="186">
        <f t="shared" si="8"/>
        <v>172.18834258524981</v>
      </c>
      <c r="AB10" s="187">
        <f t="shared" si="9"/>
        <v>1482.6482950039651</v>
      </c>
      <c r="AC10" s="12"/>
      <c r="AD10" s="185">
        <f>X10/'Data for Website'!$D$2</f>
        <v>184.75961538461539</v>
      </c>
      <c r="AE10" s="186">
        <f>Y10/'Data for Website'!$D$2</f>
        <v>2420.9223830293413</v>
      </c>
      <c r="AF10" s="186">
        <f>Z10/'Data for Website'!$D$2</f>
        <v>129.52220459952417</v>
      </c>
      <c r="AG10" s="186">
        <f>AA10/'Data for Website'!$D$2</f>
        <v>215.23542823156225</v>
      </c>
      <c r="AH10" s="187">
        <f>AB10/'Data for Website'!$D$2</f>
        <v>1853.3103687549562</v>
      </c>
      <c r="AI10" s="12"/>
    </row>
    <row r="11" spans="1:35" ht="12.75" x14ac:dyDescent="0.2">
      <c r="A11" s="49"/>
      <c r="B11" s="155">
        <f t="shared" si="10"/>
        <v>2002</v>
      </c>
      <c r="C11" s="29">
        <v>2343</v>
      </c>
      <c r="D11" s="17">
        <v>119</v>
      </c>
      <c r="E11" s="17">
        <v>1265</v>
      </c>
      <c r="F11" s="17">
        <v>93</v>
      </c>
      <c r="G11" s="17">
        <v>128</v>
      </c>
      <c r="H11" s="52">
        <v>1605</v>
      </c>
      <c r="I11" s="17">
        <v>952</v>
      </c>
      <c r="J11" s="18">
        <v>2557</v>
      </c>
      <c r="K11" s="19">
        <v>1230</v>
      </c>
      <c r="L11" s="30">
        <v>3787</v>
      </c>
      <c r="M11" s="8"/>
      <c r="N11" s="56">
        <v>12</v>
      </c>
      <c r="O11" s="113">
        <v>5</v>
      </c>
      <c r="P11" s="49"/>
      <c r="Q11" s="14">
        <f t="shared" si="0"/>
        <v>0.32479535252178504</v>
      </c>
      <c r="R11" s="14">
        <f t="shared" si="1"/>
        <v>4.6538912788423932E-2</v>
      </c>
      <c r="S11" s="183">
        <f t="shared" si="2"/>
        <v>0.49472037543996872</v>
      </c>
      <c r="T11" s="183">
        <f t="shared" si="3"/>
        <v>3.6370746969104417E-2</v>
      </c>
      <c r="U11" s="183">
        <f t="shared" si="4"/>
        <v>5.0058662495111456E-2</v>
      </c>
      <c r="V11" s="184">
        <f t="shared" si="5"/>
        <v>0.37231130230739146</v>
      </c>
      <c r="W11" s="12"/>
      <c r="X11" s="185">
        <f t="shared" si="11"/>
        <v>176.24286272976144</v>
      </c>
      <c r="Y11" s="186">
        <f t="shared" si="6"/>
        <v>1873.5060617911615</v>
      </c>
      <c r="Z11" s="186">
        <f t="shared" si="7"/>
        <v>137.73601877199843</v>
      </c>
      <c r="AA11" s="186">
        <f t="shared" si="8"/>
        <v>189.5721548689871</v>
      </c>
      <c r="AB11" s="187">
        <f t="shared" si="9"/>
        <v>1409.9429018380915</v>
      </c>
      <c r="AC11" s="12"/>
      <c r="AD11" s="185">
        <f>X11/'Data for Website'!$D$2</f>
        <v>220.3035784122018</v>
      </c>
      <c r="AE11" s="186">
        <f>Y11/'Data for Website'!$D$2</f>
        <v>2341.8825772389519</v>
      </c>
      <c r="AF11" s="186">
        <f>Z11/'Data for Website'!$D$2</f>
        <v>172.17002346499802</v>
      </c>
      <c r="AG11" s="186">
        <f>AA11/'Data for Website'!$D$2</f>
        <v>236.96519358623385</v>
      </c>
      <c r="AH11" s="187">
        <f>AB11/'Data for Website'!$D$2</f>
        <v>1762.4286272976144</v>
      </c>
      <c r="AI11" s="12"/>
    </row>
    <row r="12" spans="1:35" ht="12.75" x14ac:dyDescent="0.2">
      <c r="A12" s="49"/>
      <c r="B12" s="155">
        <f t="shared" si="10"/>
        <v>2003</v>
      </c>
      <c r="C12" s="29">
        <v>4319</v>
      </c>
      <c r="D12" s="17">
        <v>163</v>
      </c>
      <c r="E12" s="17">
        <v>1809</v>
      </c>
      <c r="F12" s="17">
        <v>138</v>
      </c>
      <c r="G12" s="17">
        <v>342</v>
      </c>
      <c r="H12" s="52">
        <v>2452</v>
      </c>
      <c r="I12" s="17">
        <v>1407</v>
      </c>
      <c r="J12" s="18">
        <v>3859</v>
      </c>
      <c r="K12" s="19">
        <v>537</v>
      </c>
      <c r="L12" s="30">
        <v>4396</v>
      </c>
      <c r="M12" s="8"/>
      <c r="N12" s="56">
        <v>12</v>
      </c>
      <c r="O12" s="113">
        <v>8</v>
      </c>
      <c r="P12" s="49"/>
      <c r="Q12" s="14">
        <f t="shared" si="0"/>
        <v>0.12215650591446769</v>
      </c>
      <c r="R12" s="14">
        <f t="shared" si="1"/>
        <v>4.2238922000518271E-2</v>
      </c>
      <c r="S12" s="183">
        <f t="shared" si="2"/>
        <v>0.46877429385851255</v>
      </c>
      <c r="T12" s="183">
        <f t="shared" si="3"/>
        <v>3.576055973050013E-2</v>
      </c>
      <c r="U12" s="183">
        <f t="shared" si="4"/>
        <v>8.8623995853848142E-2</v>
      </c>
      <c r="V12" s="184">
        <f t="shared" si="5"/>
        <v>0.36460222855662089</v>
      </c>
      <c r="W12" s="12"/>
      <c r="X12" s="185">
        <f t="shared" si="11"/>
        <v>185.68230111427832</v>
      </c>
      <c r="Y12" s="186">
        <f t="shared" si="6"/>
        <v>2060.7317958020212</v>
      </c>
      <c r="Z12" s="186">
        <f t="shared" si="7"/>
        <v>157.20342057527859</v>
      </c>
      <c r="AA12" s="186">
        <f t="shared" si="8"/>
        <v>389.59108577351645</v>
      </c>
      <c r="AB12" s="187">
        <f t="shared" si="9"/>
        <v>1602.7913967349054</v>
      </c>
      <c r="AC12" s="12"/>
      <c r="AD12" s="185">
        <f>X12/'Data for Website'!$D$2</f>
        <v>232.10287639284789</v>
      </c>
      <c r="AE12" s="186">
        <f>Y12/'Data for Website'!$D$2</f>
        <v>2575.9147447525265</v>
      </c>
      <c r="AF12" s="186">
        <f>Z12/'Data for Website'!$D$2</f>
        <v>196.50427571909822</v>
      </c>
      <c r="AG12" s="186">
        <f>AA12/'Data for Website'!$D$2</f>
        <v>486.98885721689555</v>
      </c>
      <c r="AH12" s="187">
        <f>AB12/'Data for Website'!$D$2</f>
        <v>2003.4892459186317</v>
      </c>
      <c r="AI12" s="12"/>
    </row>
    <row r="13" spans="1:35" ht="12.75" x14ac:dyDescent="0.2">
      <c r="A13" s="49"/>
      <c r="B13" s="155">
        <f t="shared" si="10"/>
        <v>2004</v>
      </c>
      <c r="C13" s="29">
        <v>5846</v>
      </c>
      <c r="D13" s="17">
        <v>252</v>
      </c>
      <c r="E13" s="17">
        <v>1600</v>
      </c>
      <c r="F13" s="17">
        <v>145</v>
      </c>
      <c r="G13" s="17">
        <v>417</v>
      </c>
      <c r="H13" s="52">
        <v>2414</v>
      </c>
      <c r="I13" s="17">
        <v>1397</v>
      </c>
      <c r="J13" s="18">
        <v>3811</v>
      </c>
      <c r="K13" s="19">
        <v>608</v>
      </c>
      <c r="L13" s="30">
        <v>4419</v>
      </c>
      <c r="M13" s="8"/>
      <c r="N13" s="56">
        <v>12</v>
      </c>
      <c r="O13" s="113">
        <v>9</v>
      </c>
      <c r="P13" s="49"/>
      <c r="Q13" s="14">
        <f t="shared" si="0"/>
        <v>0.1375876895225164</v>
      </c>
      <c r="R13" s="14">
        <f t="shared" si="1"/>
        <v>6.6124376803988458E-2</v>
      </c>
      <c r="S13" s="183">
        <f t="shared" si="2"/>
        <v>0.41983731304119654</v>
      </c>
      <c r="T13" s="183">
        <f t="shared" si="3"/>
        <v>3.8047756494358438E-2</v>
      </c>
      <c r="U13" s="183">
        <f t="shared" si="4"/>
        <v>0.10942009971136185</v>
      </c>
      <c r="V13" s="184">
        <f t="shared" si="5"/>
        <v>0.36657045394909471</v>
      </c>
      <c r="W13" s="12"/>
      <c r="X13" s="185">
        <f t="shared" si="11"/>
        <v>292.20362109682497</v>
      </c>
      <c r="Y13" s="186">
        <f t="shared" si="6"/>
        <v>1855.2610863290474</v>
      </c>
      <c r="Z13" s="186">
        <f t="shared" si="7"/>
        <v>168.13303594856993</v>
      </c>
      <c r="AA13" s="186">
        <f t="shared" si="8"/>
        <v>483.52742062450801</v>
      </c>
      <c r="AB13" s="187">
        <f t="shared" si="9"/>
        <v>1619.8748360010495</v>
      </c>
      <c r="AC13" s="12"/>
      <c r="AD13" s="185">
        <f>X13/'Data for Website'!$D$2</f>
        <v>365.2545263710312</v>
      </c>
      <c r="AE13" s="186">
        <f>Y13/'Data for Website'!$D$2</f>
        <v>2319.0763579113091</v>
      </c>
      <c r="AF13" s="186">
        <f>Z13/'Data for Website'!$D$2</f>
        <v>210.16629493571239</v>
      </c>
      <c r="AG13" s="186">
        <f>AA13/'Data for Website'!$D$2</f>
        <v>604.40927578063497</v>
      </c>
      <c r="AH13" s="187">
        <f>AB13/'Data for Website'!$D$2</f>
        <v>2024.8435450013119</v>
      </c>
      <c r="AI13" s="12"/>
    </row>
    <row r="14" spans="1:35" ht="12.75" x14ac:dyDescent="0.2">
      <c r="A14" s="49"/>
      <c r="B14" s="155">
        <f>B13+1</f>
        <v>2005</v>
      </c>
      <c r="C14" s="29">
        <v>6007</v>
      </c>
      <c r="D14" s="17">
        <v>229</v>
      </c>
      <c r="E14" s="17">
        <v>1918</v>
      </c>
      <c r="F14" s="17">
        <v>172</v>
      </c>
      <c r="G14" s="17">
        <v>622</v>
      </c>
      <c r="H14" s="52">
        <v>2941</v>
      </c>
      <c r="I14" s="17">
        <v>1425</v>
      </c>
      <c r="J14" s="18">
        <v>4366</v>
      </c>
      <c r="K14" s="19">
        <v>592</v>
      </c>
      <c r="L14" s="30">
        <v>4958</v>
      </c>
      <c r="M14" s="8"/>
      <c r="N14" s="56">
        <v>12</v>
      </c>
      <c r="O14" s="113">
        <v>9</v>
      </c>
      <c r="P14" s="49"/>
      <c r="Q14" s="14">
        <f t="shared" si="0"/>
        <v>0.11940298507462686</v>
      </c>
      <c r="R14" s="14">
        <f t="shared" si="1"/>
        <v>5.2450755840586352E-2</v>
      </c>
      <c r="S14" s="183">
        <f t="shared" si="2"/>
        <v>0.43930371049015116</v>
      </c>
      <c r="T14" s="183">
        <f t="shared" si="3"/>
        <v>3.9395327530920753E-2</v>
      </c>
      <c r="U14" s="183">
        <f t="shared" si="4"/>
        <v>0.14246449839670178</v>
      </c>
      <c r="V14" s="184">
        <f t="shared" si="5"/>
        <v>0.32638570774163994</v>
      </c>
      <c r="W14" s="12"/>
      <c r="X14" s="185">
        <f t="shared" si="11"/>
        <v>260.05084745762713</v>
      </c>
      <c r="Y14" s="186">
        <f t="shared" si="6"/>
        <v>2178.0677966101694</v>
      </c>
      <c r="Z14" s="186">
        <f t="shared" si="7"/>
        <v>195.32203389830508</v>
      </c>
      <c r="AA14" s="186">
        <f t="shared" si="8"/>
        <v>706.33898305084745</v>
      </c>
      <c r="AB14" s="187">
        <f t="shared" si="9"/>
        <v>1618.2203389830509</v>
      </c>
      <c r="AC14" s="12"/>
      <c r="AD14" s="185">
        <f>X14/'Data for Website'!$D$2</f>
        <v>325.06355932203388</v>
      </c>
      <c r="AE14" s="186">
        <f>Y14/'Data for Website'!$D$2</f>
        <v>2722.5847457627115</v>
      </c>
      <c r="AF14" s="186">
        <f>Z14/'Data for Website'!$D$2</f>
        <v>244.15254237288133</v>
      </c>
      <c r="AG14" s="186">
        <f>AA14/'Data for Website'!$D$2</f>
        <v>882.92372881355925</v>
      </c>
      <c r="AH14" s="187">
        <f>AB14/'Data for Website'!$D$2</f>
        <v>2022.7754237288134</v>
      </c>
      <c r="AI14" s="12"/>
    </row>
    <row r="15" spans="1:35" ht="12.75" x14ac:dyDescent="0.2">
      <c r="A15" s="49"/>
      <c r="B15" s="155">
        <f t="shared" si="10"/>
        <v>2006</v>
      </c>
      <c r="C15" s="29">
        <v>2155</v>
      </c>
      <c r="D15" s="17">
        <v>92</v>
      </c>
      <c r="E15" s="17">
        <v>1479</v>
      </c>
      <c r="F15" s="17">
        <v>206</v>
      </c>
      <c r="G15" s="17">
        <v>585</v>
      </c>
      <c r="H15" s="52">
        <v>2362</v>
      </c>
      <c r="I15" s="17">
        <v>1665</v>
      </c>
      <c r="J15" s="18">
        <v>4027</v>
      </c>
      <c r="K15" s="19">
        <v>352</v>
      </c>
      <c r="L15" s="30">
        <v>4379</v>
      </c>
      <c r="M15" s="8"/>
      <c r="N15" s="56">
        <v>12</v>
      </c>
      <c r="O15" s="113">
        <v>9</v>
      </c>
      <c r="P15" s="49"/>
      <c r="Q15" s="14">
        <f t="shared" si="0"/>
        <v>8.0383649234985158E-2</v>
      </c>
      <c r="R15" s="14">
        <f t="shared" si="1"/>
        <v>2.2845790911348397E-2</v>
      </c>
      <c r="S15" s="183">
        <f t="shared" si="2"/>
        <v>0.36727092128135086</v>
      </c>
      <c r="T15" s="183">
        <f t="shared" si="3"/>
        <v>5.1154705736280108E-2</v>
      </c>
      <c r="U15" s="183">
        <f t="shared" si="4"/>
        <v>0.14526943133846537</v>
      </c>
      <c r="V15" s="184">
        <f t="shared" si="5"/>
        <v>0.41345915073255524</v>
      </c>
      <c r="W15" s="12"/>
      <c r="X15" s="185">
        <f t="shared" si="11"/>
        <v>100.04171840079464</v>
      </c>
      <c r="Y15" s="186">
        <f t="shared" si="6"/>
        <v>1608.2793642910356</v>
      </c>
      <c r="Z15" s="186">
        <f t="shared" si="7"/>
        <v>224.0064564191706</v>
      </c>
      <c r="AA15" s="186">
        <f t="shared" si="8"/>
        <v>636.13483983113986</v>
      </c>
      <c r="AB15" s="187">
        <f t="shared" si="9"/>
        <v>1810.5376210578595</v>
      </c>
      <c r="AC15" s="12"/>
      <c r="AD15" s="185">
        <f>X15/'Data for Website'!$D$2</f>
        <v>125.05214800099328</v>
      </c>
      <c r="AE15" s="186">
        <f>Y15/'Data for Website'!$D$2</f>
        <v>2010.3492053637945</v>
      </c>
      <c r="AF15" s="186">
        <f>Z15/'Data for Website'!$D$2</f>
        <v>280.00807052396323</v>
      </c>
      <c r="AG15" s="186">
        <f>AA15/'Data for Website'!$D$2</f>
        <v>795.16854978892479</v>
      </c>
      <c r="AH15" s="187">
        <f>AB15/'Data for Website'!$D$2</f>
        <v>2263.1720263223242</v>
      </c>
      <c r="AI15" s="12"/>
    </row>
    <row r="16" spans="1:35" ht="12.75" x14ac:dyDescent="0.2">
      <c r="A16" s="49"/>
      <c r="B16" s="155">
        <f t="shared" si="10"/>
        <v>2007</v>
      </c>
      <c r="C16" s="29">
        <v>905</v>
      </c>
      <c r="D16" s="17">
        <v>122</v>
      </c>
      <c r="E16" s="17">
        <v>1184</v>
      </c>
      <c r="F16" s="17">
        <v>243</v>
      </c>
      <c r="G16" s="17">
        <v>440</v>
      </c>
      <c r="H16" s="52">
        <v>1961</v>
      </c>
      <c r="I16" s="17">
        <v>1899</v>
      </c>
      <c r="J16" s="18">
        <v>3860</v>
      </c>
      <c r="K16" s="19">
        <v>217</v>
      </c>
      <c r="L16" s="30">
        <v>4077</v>
      </c>
      <c r="M16" s="8"/>
      <c r="N16" s="56">
        <v>12</v>
      </c>
      <c r="O16" s="113">
        <v>9</v>
      </c>
      <c r="P16" s="49"/>
      <c r="Q16" s="14">
        <f t="shared" si="0"/>
        <v>5.3225410841304881E-2</v>
      </c>
      <c r="R16" s="14">
        <f t="shared" si="1"/>
        <v>3.1606217616580314E-2</v>
      </c>
      <c r="S16" s="183">
        <f t="shared" si="2"/>
        <v>0.30673575129533681</v>
      </c>
      <c r="T16" s="183">
        <f t="shared" si="3"/>
        <v>6.2953367875647662E-2</v>
      </c>
      <c r="U16" s="183">
        <f t="shared" si="4"/>
        <v>0.11398963730569948</v>
      </c>
      <c r="V16" s="184">
        <f t="shared" si="5"/>
        <v>0.49196891191709846</v>
      </c>
      <c r="W16" s="12"/>
      <c r="X16" s="185">
        <f t="shared" si="11"/>
        <v>128.85854922279793</v>
      </c>
      <c r="Y16" s="186">
        <f t="shared" si="6"/>
        <v>1250.561658031088</v>
      </c>
      <c r="Z16" s="186">
        <f t="shared" si="7"/>
        <v>256.66088082901553</v>
      </c>
      <c r="AA16" s="186">
        <f t="shared" si="8"/>
        <v>464.7357512953368</v>
      </c>
      <c r="AB16" s="187">
        <f t="shared" si="9"/>
        <v>2005.7572538860104</v>
      </c>
      <c r="AC16" s="12"/>
      <c r="AD16" s="185">
        <f>X16/'Data for Website'!$D$2</f>
        <v>161.07318652849742</v>
      </c>
      <c r="AE16" s="186">
        <f>Y16/'Data for Website'!$D$2</f>
        <v>1563.20207253886</v>
      </c>
      <c r="AF16" s="186">
        <f>Z16/'Data for Website'!$D$2</f>
        <v>320.82610103626939</v>
      </c>
      <c r="AG16" s="186">
        <f>AA16/'Data for Website'!$D$2</f>
        <v>580.91968911917093</v>
      </c>
      <c r="AH16" s="187">
        <f>AB16/'Data for Website'!$D$2</f>
        <v>2507.1965673575128</v>
      </c>
      <c r="AI16" s="12"/>
    </row>
    <row r="17" spans="1:36" ht="12.75" x14ac:dyDescent="0.2">
      <c r="A17" s="49"/>
      <c r="B17" s="155">
        <f>B16+1</f>
        <v>2008</v>
      </c>
      <c r="C17" s="29">
        <v>131</v>
      </c>
      <c r="D17" s="17">
        <v>44</v>
      </c>
      <c r="E17" s="17">
        <v>1102</v>
      </c>
      <c r="F17" s="17">
        <v>271</v>
      </c>
      <c r="G17" s="17">
        <v>520</v>
      </c>
      <c r="H17" s="52">
        <v>1937</v>
      </c>
      <c r="I17" s="17">
        <v>2262</v>
      </c>
      <c r="J17" s="18">
        <v>4199</v>
      </c>
      <c r="K17" s="19">
        <v>218</v>
      </c>
      <c r="L17" s="30">
        <v>4417</v>
      </c>
      <c r="M17" s="8"/>
      <c r="N17" s="56">
        <v>12</v>
      </c>
      <c r="O17" s="113">
        <v>9</v>
      </c>
      <c r="P17" s="49"/>
      <c r="Q17" s="14">
        <f t="shared" si="0"/>
        <v>4.9354765678062032E-2</v>
      </c>
      <c r="R17" s="14">
        <f t="shared" si="1"/>
        <v>1.047868540128602E-2</v>
      </c>
      <c r="S17" s="183">
        <f t="shared" si="2"/>
        <v>0.26244343891402716</v>
      </c>
      <c r="T17" s="183">
        <f t="shared" si="3"/>
        <v>6.4539175994284353E-2</v>
      </c>
      <c r="U17" s="183">
        <f t="shared" si="4"/>
        <v>0.1238390092879257</v>
      </c>
      <c r="V17" s="184">
        <f t="shared" si="5"/>
        <v>0.53869969040247678</v>
      </c>
      <c r="W17" s="12"/>
      <c r="X17" s="185">
        <f t="shared" si="11"/>
        <v>46.284353417480354</v>
      </c>
      <c r="Y17" s="186">
        <f t="shared" si="6"/>
        <v>1159.2126696832579</v>
      </c>
      <c r="Z17" s="186">
        <f t="shared" si="7"/>
        <v>285.06954036675398</v>
      </c>
      <c r="AA17" s="186">
        <f t="shared" si="8"/>
        <v>546.99690402476779</v>
      </c>
      <c r="AB17" s="187">
        <f t="shared" si="9"/>
        <v>2379.4365325077401</v>
      </c>
      <c r="AC17" s="12"/>
      <c r="AD17" s="185">
        <f>X17/'Data for Website'!$D$2</f>
        <v>57.855441771850437</v>
      </c>
      <c r="AE17" s="186">
        <f>Y17/'Data for Website'!$D$2</f>
        <v>1449.0158371040723</v>
      </c>
      <c r="AF17" s="186">
        <f>Z17/'Data for Website'!$D$2</f>
        <v>356.33692545844247</v>
      </c>
      <c r="AG17" s="186">
        <f>AA17/'Data for Website'!$D$2</f>
        <v>683.74613003095965</v>
      </c>
      <c r="AH17" s="187">
        <f>AB17/'Data for Website'!$D$2</f>
        <v>2974.2956656346751</v>
      </c>
      <c r="AI17" s="12"/>
    </row>
    <row r="18" spans="1:36" ht="12.75" x14ac:dyDescent="0.2">
      <c r="A18" s="49"/>
      <c r="B18" s="155">
        <f t="shared" si="10"/>
        <v>2009</v>
      </c>
      <c r="C18" s="29">
        <v>381</v>
      </c>
      <c r="D18" s="17">
        <v>156</v>
      </c>
      <c r="E18" s="17">
        <v>1045</v>
      </c>
      <c r="F18" s="17">
        <v>274</v>
      </c>
      <c r="G18" s="17">
        <v>557</v>
      </c>
      <c r="H18" s="52">
        <v>2032</v>
      </c>
      <c r="I18" s="17">
        <v>2281</v>
      </c>
      <c r="J18" s="18">
        <v>4313</v>
      </c>
      <c r="K18" s="19">
        <v>185</v>
      </c>
      <c r="L18" s="30">
        <v>4498</v>
      </c>
      <c r="M18" s="8"/>
      <c r="N18" s="56">
        <v>12</v>
      </c>
      <c r="O18" s="113">
        <v>10</v>
      </c>
      <c r="P18" s="49"/>
      <c r="Q18" s="14">
        <f t="shared" si="0"/>
        <v>4.1129390840373502E-2</v>
      </c>
      <c r="R18" s="14">
        <f t="shared" si="1"/>
        <v>3.6169719452817065E-2</v>
      </c>
      <c r="S18" s="183">
        <f t="shared" si="2"/>
        <v>0.24229074889867841</v>
      </c>
      <c r="T18" s="183">
        <f t="shared" si="3"/>
        <v>6.352886621840946E-2</v>
      </c>
      <c r="U18" s="183">
        <f t="shared" si="4"/>
        <v>0.12914444702063529</v>
      </c>
      <c r="V18" s="184">
        <f t="shared" si="5"/>
        <v>0.5288662184094598</v>
      </c>
      <c r="W18" s="12"/>
      <c r="X18" s="185">
        <f t="shared" si="11"/>
        <v>162.69139809877115</v>
      </c>
      <c r="Y18" s="186">
        <f t="shared" si="6"/>
        <v>1089.8237885462554</v>
      </c>
      <c r="Z18" s="186">
        <f t="shared" si="7"/>
        <v>285.75284025040577</v>
      </c>
      <c r="AA18" s="186">
        <f t="shared" si="8"/>
        <v>580.89172269881749</v>
      </c>
      <c r="AB18" s="187">
        <f t="shared" si="9"/>
        <v>2378.8402504057499</v>
      </c>
      <c r="AC18" s="12"/>
      <c r="AD18" s="185">
        <f>X18/'Data for Website'!$D$2</f>
        <v>203.36424762346391</v>
      </c>
      <c r="AE18" s="186">
        <f>Y18/'Data for Website'!$D$2</f>
        <v>1362.2797356828191</v>
      </c>
      <c r="AF18" s="186">
        <f>Z18/'Data for Website'!$D$2</f>
        <v>357.19105031300717</v>
      </c>
      <c r="AG18" s="186">
        <f>AA18/'Data for Website'!$D$2</f>
        <v>726.11465337352183</v>
      </c>
      <c r="AH18" s="187">
        <f>AB18/'Data for Website'!$D$2</f>
        <v>2973.550313007187</v>
      </c>
      <c r="AI18" s="12"/>
    </row>
    <row r="19" spans="1:36" ht="12.75" x14ac:dyDescent="0.2">
      <c r="A19" s="49"/>
      <c r="B19" s="155">
        <f t="shared" si="10"/>
        <v>2010</v>
      </c>
      <c r="C19" s="29">
        <v>289</v>
      </c>
      <c r="D19" s="17">
        <v>304</v>
      </c>
      <c r="E19" s="17">
        <v>1185</v>
      </c>
      <c r="F19" s="17">
        <v>313</v>
      </c>
      <c r="G19" s="17">
        <v>553</v>
      </c>
      <c r="H19" s="52">
        <v>2351</v>
      </c>
      <c r="I19" s="17">
        <v>2439</v>
      </c>
      <c r="J19" s="18">
        <v>4790</v>
      </c>
      <c r="K19" s="19">
        <v>173</v>
      </c>
      <c r="L19" s="30">
        <v>4963</v>
      </c>
      <c r="M19" s="8"/>
      <c r="N19" s="56">
        <v>12</v>
      </c>
      <c r="O19" s="113">
        <v>10</v>
      </c>
      <c r="P19" s="49"/>
      <c r="Q19" s="14">
        <f t="shared" si="0"/>
        <v>3.4857948821277455E-2</v>
      </c>
      <c r="R19" s="14">
        <f t="shared" si="1"/>
        <v>6.3465553235908148E-2</v>
      </c>
      <c r="S19" s="183">
        <f t="shared" si="2"/>
        <v>0.24739039665970772</v>
      </c>
      <c r="T19" s="183">
        <f t="shared" si="3"/>
        <v>6.5344467640918585E-2</v>
      </c>
      <c r="U19" s="183">
        <f t="shared" si="4"/>
        <v>0.11544885177453026</v>
      </c>
      <c r="V19" s="184">
        <f t="shared" si="5"/>
        <v>0.50918580375782885</v>
      </c>
      <c r="W19" s="12"/>
      <c r="X19" s="185">
        <f t="shared" si="11"/>
        <v>314.97954070981211</v>
      </c>
      <c r="Y19" s="186">
        <f t="shared" si="6"/>
        <v>1227.7985386221294</v>
      </c>
      <c r="Z19" s="186">
        <f t="shared" si="7"/>
        <v>324.30459290187889</v>
      </c>
      <c r="AA19" s="186">
        <f t="shared" si="8"/>
        <v>572.97265135699377</v>
      </c>
      <c r="AB19" s="187">
        <f t="shared" si="9"/>
        <v>2527.0891440501046</v>
      </c>
      <c r="AC19" s="12"/>
      <c r="AD19" s="185">
        <f>X19/'Data for Website'!$D$2</f>
        <v>393.72442588726511</v>
      </c>
      <c r="AE19" s="186">
        <f>Y19/'Data for Website'!$D$2</f>
        <v>1534.7481732776616</v>
      </c>
      <c r="AF19" s="186">
        <f>Z19/'Data for Website'!$D$2</f>
        <v>405.38074112734859</v>
      </c>
      <c r="AG19" s="186">
        <f>AA19/'Data for Website'!$D$2</f>
        <v>716.21581419624215</v>
      </c>
      <c r="AH19" s="187">
        <f>AB19/'Data for Website'!$D$2</f>
        <v>3158.8614300626305</v>
      </c>
      <c r="AI19" s="12"/>
    </row>
    <row r="20" spans="1:36" ht="12.75" x14ac:dyDescent="0.2">
      <c r="A20" s="49"/>
      <c r="B20" s="155">
        <f t="shared" si="10"/>
        <v>2011</v>
      </c>
      <c r="C20" s="29">
        <v>392</v>
      </c>
      <c r="D20" s="17">
        <v>483</v>
      </c>
      <c r="E20" s="17">
        <v>1245</v>
      </c>
      <c r="F20" s="17">
        <v>420</v>
      </c>
      <c r="G20" s="17">
        <v>662</v>
      </c>
      <c r="H20" s="52">
        <v>2801</v>
      </c>
      <c r="I20" s="17">
        <v>2701</v>
      </c>
      <c r="J20" s="18">
        <v>5502</v>
      </c>
      <c r="K20" s="19">
        <v>95</v>
      </c>
      <c r="L20" s="30">
        <v>5597</v>
      </c>
      <c r="M20" s="8"/>
      <c r="N20" s="56">
        <v>12</v>
      </c>
      <c r="O20" s="113">
        <v>10</v>
      </c>
      <c r="P20" s="49"/>
      <c r="Q20" s="14">
        <f t="shared" si="0"/>
        <v>1.6973378595676256E-2</v>
      </c>
      <c r="R20" s="14">
        <f t="shared" si="1"/>
        <v>8.7786259541984726E-2</v>
      </c>
      <c r="S20" s="183">
        <f t="shared" si="2"/>
        <v>0.22628135223555071</v>
      </c>
      <c r="T20" s="183">
        <f t="shared" si="3"/>
        <v>7.6335877862595422E-2</v>
      </c>
      <c r="U20" s="183">
        <f t="shared" si="4"/>
        <v>0.12031988367866231</v>
      </c>
      <c r="V20" s="184">
        <f t="shared" si="5"/>
        <v>0.49091239549254817</v>
      </c>
      <c r="W20" s="12"/>
      <c r="X20" s="185">
        <f t="shared" si="11"/>
        <v>491.33969465648858</v>
      </c>
      <c r="Y20" s="186">
        <f t="shared" si="6"/>
        <v>1266.4967284623774</v>
      </c>
      <c r="Z20" s="186">
        <f t="shared" si="7"/>
        <v>427.25190839694659</v>
      </c>
      <c r="AA20" s="186">
        <f t="shared" si="8"/>
        <v>673.4303889494729</v>
      </c>
      <c r="AB20" s="187">
        <f t="shared" si="9"/>
        <v>2747.636677571792</v>
      </c>
      <c r="AC20" s="12"/>
      <c r="AD20" s="185">
        <f>X20/'Data for Website'!$D$2</f>
        <v>614.17461832061065</v>
      </c>
      <c r="AE20" s="186">
        <f>Y20/'Data for Website'!$D$2</f>
        <v>1583.1209105779717</v>
      </c>
      <c r="AF20" s="186">
        <f>Z20/'Data for Website'!$D$2</f>
        <v>534.06488549618325</v>
      </c>
      <c r="AG20" s="186">
        <f>AA20/'Data for Website'!$D$2</f>
        <v>841.78798618684107</v>
      </c>
      <c r="AH20" s="187">
        <f>AB20/'Data for Website'!$D$2</f>
        <v>3434.5458469647397</v>
      </c>
      <c r="AI20" s="12"/>
    </row>
    <row r="21" spans="1:36" ht="12.75" x14ac:dyDescent="0.2">
      <c r="A21" s="49"/>
      <c r="B21" s="155">
        <f t="shared" si="10"/>
        <v>2012</v>
      </c>
      <c r="C21" s="29">
        <v>836</v>
      </c>
      <c r="D21" s="17">
        <v>1096</v>
      </c>
      <c r="E21" s="17">
        <v>1293</v>
      </c>
      <c r="F21" s="17">
        <v>402</v>
      </c>
      <c r="G21" s="17">
        <v>721</v>
      </c>
      <c r="H21" s="52">
        <v>3489</v>
      </c>
      <c r="I21" s="17">
        <v>2683</v>
      </c>
      <c r="J21" s="18">
        <v>6172</v>
      </c>
      <c r="K21" s="19">
        <v>117</v>
      </c>
      <c r="L21" s="30">
        <v>6289</v>
      </c>
      <c r="M21" s="8"/>
      <c r="N21" s="56">
        <v>12</v>
      </c>
      <c r="O21" s="113">
        <v>11</v>
      </c>
      <c r="P21" s="49"/>
      <c r="Q21" s="14">
        <f t="shared" si="0"/>
        <v>1.8603911591667993E-2</v>
      </c>
      <c r="R21" s="14">
        <f t="shared" si="1"/>
        <v>0.17757615035644847</v>
      </c>
      <c r="S21" s="183">
        <f t="shared" si="2"/>
        <v>0.2094944912508101</v>
      </c>
      <c r="T21" s="183">
        <f t="shared" si="3"/>
        <v>6.5132858068697341E-2</v>
      </c>
      <c r="U21" s="183">
        <f t="shared" si="4"/>
        <v>0.11681788723266365</v>
      </c>
      <c r="V21" s="184">
        <f t="shared" si="5"/>
        <v>0.43470511989630589</v>
      </c>
      <c r="W21" s="12"/>
      <c r="X21" s="185">
        <f t="shared" si="11"/>
        <v>1116.7764095917046</v>
      </c>
      <c r="Y21" s="186">
        <f t="shared" si="6"/>
        <v>1317.5108554763449</v>
      </c>
      <c r="Z21" s="186">
        <f t="shared" si="7"/>
        <v>409.62054439403761</v>
      </c>
      <c r="AA21" s="186">
        <f t="shared" si="8"/>
        <v>734.66769280622168</v>
      </c>
      <c r="AB21" s="187">
        <f t="shared" si="9"/>
        <v>2733.8604990278677</v>
      </c>
      <c r="AC21" s="12"/>
      <c r="AD21" s="185">
        <f>X21/'Data for Website'!$D$2</f>
        <v>1395.9705119896307</v>
      </c>
      <c r="AE21" s="186">
        <f>Y21/'Data for Website'!$D$2</f>
        <v>1646.8885693454311</v>
      </c>
      <c r="AF21" s="186">
        <f>Z21/'Data for Website'!$D$2</f>
        <v>512.02568049254694</v>
      </c>
      <c r="AG21" s="186">
        <f>AA21/'Data for Website'!$D$2</f>
        <v>918.33461600777707</v>
      </c>
      <c r="AH21" s="187">
        <f>AB21/'Data for Website'!$D$2</f>
        <v>3417.3256237848345</v>
      </c>
      <c r="AI21" s="12"/>
      <c r="AJ21" s="34"/>
    </row>
    <row r="22" spans="1:36" ht="12.75" x14ac:dyDescent="0.2">
      <c r="A22" s="49"/>
      <c r="B22" s="155">
        <f t="shared" si="10"/>
        <v>2013</v>
      </c>
      <c r="C22" s="29">
        <v>741</v>
      </c>
      <c r="D22" s="17">
        <v>965</v>
      </c>
      <c r="E22" s="17">
        <v>1358</v>
      </c>
      <c r="F22" s="17">
        <v>368</v>
      </c>
      <c r="G22" s="17">
        <v>704</v>
      </c>
      <c r="H22" s="52">
        <v>3380</v>
      </c>
      <c r="I22" s="17">
        <v>2701</v>
      </c>
      <c r="J22" s="18">
        <v>6081</v>
      </c>
      <c r="K22" s="19">
        <v>95</v>
      </c>
      <c r="L22" s="30">
        <v>6176</v>
      </c>
      <c r="M22" s="8"/>
      <c r="N22" s="56">
        <v>12</v>
      </c>
      <c r="O22" s="113">
        <v>11</v>
      </c>
      <c r="P22" s="49"/>
      <c r="Q22" s="14">
        <f t="shared" si="0"/>
        <v>1.5382124352331605E-2</v>
      </c>
      <c r="R22" s="14">
        <f t="shared" si="1"/>
        <v>0.15869100476895248</v>
      </c>
      <c r="S22" s="183">
        <f t="shared" si="2"/>
        <v>0.22331853313599737</v>
      </c>
      <c r="T22" s="183">
        <f t="shared" si="3"/>
        <v>6.0516362440388091E-2</v>
      </c>
      <c r="U22" s="183">
        <f t="shared" si="4"/>
        <v>0.11577043249465549</v>
      </c>
      <c r="V22" s="184">
        <f t="shared" si="5"/>
        <v>0.44417036671600063</v>
      </c>
      <c r="W22" s="12"/>
      <c r="X22" s="185">
        <f t="shared" si="11"/>
        <v>980.07564545305047</v>
      </c>
      <c r="Y22" s="186">
        <f t="shared" si="6"/>
        <v>1379.2152606479196</v>
      </c>
      <c r="Z22" s="186">
        <f t="shared" si="7"/>
        <v>373.7490544318369</v>
      </c>
      <c r="AA22" s="186">
        <f t="shared" si="8"/>
        <v>714.99819108699228</v>
      </c>
      <c r="AB22" s="187">
        <f t="shared" si="9"/>
        <v>2743.1961848380201</v>
      </c>
      <c r="AC22" s="12"/>
      <c r="AD22" s="185">
        <f>X22/'Data for Website'!$D$2</f>
        <v>1225.0945568163131</v>
      </c>
      <c r="AE22" s="188">
        <f>Y22/'Data for Website'!$D$2</f>
        <v>1724.0190758098995</v>
      </c>
      <c r="AF22" s="188">
        <f>Z22/'Data for Website'!$D$2</f>
        <v>467.18631803979611</v>
      </c>
      <c r="AG22" s="188">
        <f>AA22/'Data for Website'!$D$2</f>
        <v>893.74773885874026</v>
      </c>
      <c r="AH22" s="189">
        <f>AB22/'Data for Website'!$D$2</f>
        <v>3428.9952310475251</v>
      </c>
      <c r="AI22" s="12"/>
    </row>
    <row r="23" spans="1:36" ht="12.75" x14ac:dyDescent="0.2">
      <c r="A23" s="49"/>
      <c r="B23" s="155">
        <f t="shared" si="10"/>
        <v>2014</v>
      </c>
      <c r="C23" s="29">
        <v>766</v>
      </c>
      <c r="D23" s="17">
        <v>999</v>
      </c>
      <c r="E23" s="17">
        <v>1320</v>
      </c>
      <c r="F23" s="17">
        <v>390</v>
      </c>
      <c r="G23" s="17">
        <v>630</v>
      </c>
      <c r="H23" s="52">
        <v>3315</v>
      </c>
      <c r="I23" s="17">
        <v>2737</v>
      </c>
      <c r="J23" s="18">
        <v>6052</v>
      </c>
      <c r="K23" s="19">
        <v>84</v>
      </c>
      <c r="L23" s="30">
        <v>6136</v>
      </c>
      <c r="M23" s="8"/>
      <c r="N23" s="56">
        <v>12</v>
      </c>
      <c r="O23" s="113">
        <v>11</v>
      </c>
      <c r="P23" s="49"/>
      <c r="Q23" s="14">
        <f t="shared" si="0"/>
        <v>1.3689700130378096E-2</v>
      </c>
      <c r="R23" s="14">
        <f t="shared" si="1"/>
        <v>0.16506939854593522</v>
      </c>
      <c r="S23" s="183">
        <f t="shared" si="2"/>
        <v>0.21810971579643093</v>
      </c>
      <c r="T23" s="183">
        <f t="shared" si="3"/>
        <v>6.4441506939854593E-2</v>
      </c>
      <c r="U23" s="183">
        <f t="shared" si="4"/>
        <v>0.10409781890284203</v>
      </c>
      <c r="V23" s="184">
        <f t="shared" si="5"/>
        <v>0.45224719101123595</v>
      </c>
      <c r="W23" s="12"/>
      <c r="X23" s="185">
        <f t="shared" si="11"/>
        <v>1012.8658294778586</v>
      </c>
      <c r="Y23" s="186">
        <f t="shared" si="6"/>
        <v>1338.3212161269003</v>
      </c>
      <c r="Z23" s="186">
        <f t="shared" si="7"/>
        <v>395.41308658294781</v>
      </c>
      <c r="AA23" s="186">
        <f t="shared" si="8"/>
        <v>638.7442167878387</v>
      </c>
      <c r="AB23" s="187">
        <f t="shared" si="9"/>
        <v>2774.9887640449438</v>
      </c>
      <c r="AC23" s="12"/>
      <c r="AD23" s="185">
        <f>X23/'Data for Website'!$D$2</f>
        <v>1266.0822868473231</v>
      </c>
      <c r="AE23" s="186">
        <f>Y23/'Data for Website'!$D$2</f>
        <v>1672.9015201586253</v>
      </c>
      <c r="AF23" s="186">
        <f>Z23/'Data for Website'!$D$2</f>
        <v>494.26635822868474</v>
      </c>
      <c r="AG23" s="186">
        <f>AA23/'Data for Website'!$D$2</f>
        <v>798.43027098479831</v>
      </c>
      <c r="AH23" s="187">
        <f>AB23/'Data for Website'!$D$2</f>
        <v>3468.7359550561796</v>
      </c>
      <c r="AI23" s="12"/>
    </row>
    <row r="24" spans="1:36" ht="12.75" x14ac:dyDescent="0.2">
      <c r="A24" s="49"/>
      <c r="B24" s="155">
        <f t="shared" si="10"/>
        <v>2015</v>
      </c>
      <c r="C24" s="29">
        <v>877</v>
      </c>
      <c r="D24" s="17">
        <v>1105</v>
      </c>
      <c r="E24" s="17">
        <v>1197</v>
      </c>
      <c r="F24" s="17">
        <v>355</v>
      </c>
      <c r="G24" s="17">
        <v>641</v>
      </c>
      <c r="H24" s="52">
        <v>3262</v>
      </c>
      <c r="I24" s="17">
        <v>2860</v>
      </c>
      <c r="J24" s="18">
        <v>6122</v>
      </c>
      <c r="K24" s="19">
        <v>33</v>
      </c>
      <c r="L24" s="30">
        <v>6155</v>
      </c>
      <c r="M24" s="8"/>
      <c r="N24" s="56">
        <v>12</v>
      </c>
      <c r="O24" s="113">
        <v>11</v>
      </c>
      <c r="P24" s="49"/>
      <c r="Q24" s="14">
        <f t="shared" si="0"/>
        <v>5.3614947197400484E-3</v>
      </c>
      <c r="R24" s="14">
        <f t="shared" si="1"/>
        <v>0.18049656974844822</v>
      </c>
      <c r="S24" s="183">
        <f t="shared" si="2"/>
        <v>0.19552433845148645</v>
      </c>
      <c r="T24" s="183">
        <f t="shared" si="3"/>
        <v>5.7987585756288797E-2</v>
      </c>
      <c r="U24" s="183">
        <f t="shared" si="4"/>
        <v>0.10470434498529892</v>
      </c>
      <c r="V24" s="184">
        <f t="shared" si="5"/>
        <v>0.4671675922901013</v>
      </c>
      <c r="W24" s="12"/>
      <c r="X24" s="185">
        <f t="shared" si="11"/>
        <v>1110.9563868016987</v>
      </c>
      <c r="Y24" s="186">
        <f t="shared" si="6"/>
        <v>1203.4523031688991</v>
      </c>
      <c r="Z24" s="186">
        <f t="shared" si="7"/>
        <v>356.91359032995751</v>
      </c>
      <c r="AA24" s="186">
        <f t="shared" si="8"/>
        <v>644.45524338451492</v>
      </c>
      <c r="AB24" s="187">
        <f t="shared" si="9"/>
        <v>2875.4165305455736</v>
      </c>
      <c r="AC24" s="12"/>
      <c r="AD24" s="185">
        <f>X24/'Data for Website'!$D$2</f>
        <v>1388.6954835021234</v>
      </c>
      <c r="AE24" s="186">
        <f>Y24/'Data for Website'!$D$2</f>
        <v>1504.3153789611238</v>
      </c>
      <c r="AF24" s="186">
        <f>Z24/'Data for Website'!$D$2</f>
        <v>446.14198791244689</v>
      </c>
      <c r="AG24" s="186">
        <f>AA24/'Data for Website'!$D$2</f>
        <v>805.56905423064359</v>
      </c>
      <c r="AH24" s="187">
        <f>AB24/'Data for Website'!$D$2</f>
        <v>3594.2706631819669</v>
      </c>
      <c r="AI24" s="12"/>
    </row>
    <row r="25" spans="1:36" ht="12.75" x14ac:dyDescent="0.2">
      <c r="A25" s="49"/>
      <c r="B25" s="156">
        <f t="shared" si="10"/>
        <v>2016</v>
      </c>
      <c r="C25" s="29">
        <v>700</v>
      </c>
      <c r="D25" s="17">
        <v>953</v>
      </c>
      <c r="E25" s="17">
        <v>1127</v>
      </c>
      <c r="F25" s="17">
        <v>272</v>
      </c>
      <c r="G25" s="17">
        <v>499</v>
      </c>
      <c r="H25" s="52">
        <v>2828</v>
      </c>
      <c r="I25" s="17">
        <v>2678</v>
      </c>
      <c r="J25" s="18">
        <v>5506</v>
      </c>
      <c r="K25" s="19">
        <v>21</v>
      </c>
      <c r="L25" s="30">
        <v>5527</v>
      </c>
      <c r="M25" s="8"/>
      <c r="N25" s="57">
        <v>12</v>
      </c>
      <c r="O25" s="114">
        <v>11</v>
      </c>
      <c r="P25" s="49"/>
      <c r="Q25" s="41">
        <f t="shared" si="0"/>
        <v>3.7995295820517461E-3</v>
      </c>
      <c r="R25" s="41">
        <f t="shared" si="1"/>
        <v>0.17308390846349436</v>
      </c>
      <c r="S25" s="42">
        <f t="shared" si="2"/>
        <v>0.20468579731202324</v>
      </c>
      <c r="T25" s="42">
        <f t="shared" si="3"/>
        <v>4.9400653832183075E-2</v>
      </c>
      <c r="U25" s="42">
        <f t="shared" si="4"/>
        <v>9.06284053759535E-2</v>
      </c>
      <c r="V25" s="43">
        <f t="shared" si="5"/>
        <v>0.48637849618597895</v>
      </c>
      <c r="W25" s="12"/>
      <c r="X25" s="44">
        <f t="shared" si="11"/>
        <v>956.6347620777334</v>
      </c>
      <c r="Y25" s="45">
        <f t="shared" si="6"/>
        <v>1131.2984017435524</v>
      </c>
      <c r="Z25" s="45">
        <f t="shared" si="7"/>
        <v>273.03741373047586</v>
      </c>
      <c r="AA25" s="45">
        <f t="shared" si="8"/>
        <v>500.90319651289502</v>
      </c>
      <c r="AB25" s="46">
        <f t="shared" si="9"/>
        <v>2688.2139484199056</v>
      </c>
      <c r="AC25" s="12"/>
      <c r="AD25" s="44">
        <f>X25/'Data for Website'!$D$2</f>
        <v>1195.7934525971666</v>
      </c>
      <c r="AE25" s="47">
        <f>Y25/'Data for Website'!$D$2</f>
        <v>1414.1230021794404</v>
      </c>
      <c r="AF25" s="45">
        <f>Z25/'Data for Website'!$D$2</f>
        <v>341.29676716309478</v>
      </c>
      <c r="AG25" s="45">
        <f>AA25/'Data for Website'!$D$2</f>
        <v>626.12899564111876</v>
      </c>
      <c r="AH25" s="46">
        <f>AB25/'Data for Website'!$D$2</f>
        <v>3360.2674355248819</v>
      </c>
      <c r="AI25" s="12"/>
    </row>
    <row r="26" spans="1:36" ht="12.75" x14ac:dyDescent="0.2">
      <c r="A26" s="49"/>
      <c r="B26" s="156" t="s">
        <v>6</v>
      </c>
      <c r="C26" s="31">
        <v>31769</v>
      </c>
      <c r="D26" s="54">
        <v>7367</v>
      </c>
      <c r="E26" s="32">
        <v>25344</v>
      </c>
      <c r="F26" s="32">
        <v>4368</v>
      </c>
      <c r="G26" s="32">
        <v>8268</v>
      </c>
      <c r="H26" s="31">
        <v>45185</v>
      </c>
      <c r="I26" s="32">
        <v>35945</v>
      </c>
      <c r="J26" s="54">
        <v>81130</v>
      </c>
      <c r="K26" s="55">
        <v>11146</v>
      </c>
      <c r="L26" s="55">
        <v>92276</v>
      </c>
      <c r="M26" s="8"/>
      <c r="N26" s="8"/>
      <c r="O26" s="158"/>
      <c r="P26" s="49"/>
      <c r="Q26" s="12"/>
      <c r="R26" s="12"/>
      <c r="S26" s="12"/>
      <c r="T26" s="12"/>
      <c r="U26" s="12"/>
      <c r="V26" s="12"/>
      <c r="W26" s="12"/>
      <c r="X26" s="12"/>
      <c r="Y26" s="12"/>
      <c r="Z26" s="12"/>
      <c r="AA26" s="12"/>
      <c r="AB26" s="12"/>
      <c r="AC26" s="12"/>
      <c r="AD26" s="12"/>
      <c r="AE26" s="12"/>
      <c r="AF26" s="12"/>
      <c r="AG26" s="12"/>
      <c r="AH26" s="12"/>
      <c r="AI26" s="12"/>
    </row>
    <row r="27" spans="1:36" ht="12.75" x14ac:dyDescent="0.2">
      <c r="A27" s="49"/>
      <c r="B27" s="12"/>
      <c r="C27" s="33"/>
      <c r="D27" s="33"/>
      <c r="E27" s="33"/>
      <c r="F27" s="33"/>
      <c r="G27" s="33"/>
      <c r="H27" s="33"/>
      <c r="I27" s="33"/>
      <c r="J27" s="33"/>
      <c r="K27" s="33"/>
      <c r="L27" s="33"/>
      <c r="M27" s="33"/>
      <c r="N27" s="33"/>
      <c r="O27" s="158"/>
      <c r="P27" s="49"/>
      <c r="Q27" s="12"/>
      <c r="R27" s="12"/>
      <c r="S27" s="12"/>
      <c r="T27" s="12"/>
      <c r="U27" s="12"/>
      <c r="V27" s="12"/>
      <c r="W27" s="12"/>
      <c r="X27" s="12"/>
      <c r="Y27" s="12"/>
      <c r="Z27" s="12"/>
      <c r="AA27" s="12"/>
      <c r="AB27" s="12"/>
      <c r="AC27" s="12"/>
      <c r="AD27" s="12"/>
      <c r="AE27" s="12"/>
      <c r="AF27" s="12"/>
      <c r="AG27" s="12"/>
      <c r="AH27" s="12"/>
      <c r="AI27" s="12"/>
    </row>
    <row r="28" spans="1:36" ht="12.75" x14ac:dyDescent="0.2">
      <c r="A28" s="49"/>
      <c r="B28" s="12"/>
      <c r="C28" s="159"/>
      <c r="D28" s="159"/>
      <c r="E28" s="159"/>
      <c r="F28" s="159"/>
      <c r="G28" s="159"/>
      <c r="H28" s="159"/>
      <c r="I28" s="159"/>
      <c r="J28" s="159"/>
      <c r="K28" s="159"/>
      <c r="L28" s="159"/>
      <c r="M28" s="159"/>
      <c r="N28" s="159"/>
      <c r="O28" s="158"/>
      <c r="P28" s="158"/>
      <c r="Q28" s="12"/>
      <c r="R28" s="12"/>
      <c r="S28" s="12"/>
      <c r="T28" s="12"/>
      <c r="U28" s="12"/>
      <c r="V28" s="12"/>
      <c r="W28" s="12"/>
      <c r="X28" s="12"/>
      <c r="Y28" s="12"/>
      <c r="Z28" s="12"/>
      <c r="AA28" s="12"/>
      <c r="AB28" s="12"/>
      <c r="AC28" s="12"/>
      <c r="AD28" s="12"/>
      <c r="AE28" s="12"/>
      <c r="AF28" s="12"/>
      <c r="AG28" s="12"/>
      <c r="AH28" s="12"/>
      <c r="AI28" s="12"/>
    </row>
    <row r="29" spans="1:36" ht="12.75" x14ac:dyDescent="0.2">
      <c r="A29" s="12"/>
      <c r="B29" s="37"/>
      <c r="C29" s="12"/>
      <c r="D29" s="12"/>
      <c r="E29" s="12"/>
      <c r="F29" s="12"/>
      <c r="G29" s="12"/>
      <c r="H29" s="12"/>
      <c r="I29" s="12"/>
      <c r="J29" s="12"/>
      <c r="K29" s="12"/>
      <c r="L29" s="12"/>
      <c r="M29" s="12"/>
      <c r="N29" s="12"/>
      <c r="O29" s="158"/>
      <c r="P29" s="158"/>
      <c r="Q29" s="12"/>
      <c r="R29" s="12"/>
      <c r="S29" s="12"/>
      <c r="T29" s="12"/>
      <c r="U29" s="12"/>
      <c r="V29" s="12"/>
      <c r="W29" s="12"/>
      <c r="X29" s="12"/>
      <c r="Y29" s="12"/>
      <c r="Z29" s="12"/>
      <c r="AA29" s="12"/>
      <c r="AB29" s="12"/>
      <c r="AC29" s="12"/>
      <c r="AD29" s="12"/>
      <c r="AE29" s="12"/>
      <c r="AF29" s="12"/>
      <c r="AG29" s="12"/>
      <c r="AH29" s="12"/>
      <c r="AI29" s="12"/>
    </row>
    <row r="30" spans="1:36" ht="12.75" x14ac:dyDescent="0.2">
      <c r="A30" s="12"/>
      <c r="B30" s="5" t="s">
        <v>12</v>
      </c>
      <c r="C30" s="12"/>
      <c r="D30" s="12"/>
      <c r="E30" s="12"/>
      <c r="F30" s="12"/>
      <c r="G30" s="12"/>
      <c r="H30" s="12"/>
      <c r="I30" s="12"/>
      <c r="J30" s="49"/>
      <c r="K30" s="12"/>
      <c r="L30" s="49"/>
      <c r="M30" s="49"/>
      <c r="N30" s="49"/>
      <c r="O30" s="158"/>
      <c r="P30" s="158"/>
      <c r="Q30" s="12"/>
      <c r="R30" s="12"/>
      <c r="S30" s="12"/>
      <c r="T30" s="12"/>
      <c r="U30" s="12"/>
      <c r="V30" s="12"/>
      <c r="W30" s="12"/>
      <c r="X30" s="12"/>
      <c r="Y30" s="12"/>
      <c r="Z30" s="12"/>
      <c r="AA30" s="12"/>
      <c r="AB30" s="12"/>
      <c r="AC30" s="12"/>
      <c r="AD30" s="12"/>
      <c r="AE30" s="12"/>
      <c r="AF30" s="12"/>
      <c r="AG30" s="12"/>
      <c r="AH30" s="12"/>
      <c r="AI30" s="12"/>
    </row>
    <row r="31" spans="1:36" ht="12.75" x14ac:dyDescent="0.2">
      <c r="A31" s="12"/>
      <c r="B31" s="4" t="s">
        <v>13</v>
      </c>
      <c r="C31" s="12"/>
      <c r="D31" s="12"/>
      <c r="E31" s="12"/>
      <c r="F31" s="12"/>
      <c r="G31" s="12"/>
      <c r="H31" s="12"/>
      <c r="I31" s="12"/>
      <c r="J31" s="49"/>
      <c r="K31" s="12"/>
      <c r="L31" s="49"/>
      <c r="M31" s="49"/>
      <c r="N31" s="49"/>
      <c r="O31" s="158"/>
      <c r="P31" s="158"/>
      <c r="Q31" s="12"/>
      <c r="R31" s="12"/>
      <c r="S31" s="12"/>
      <c r="T31" s="12"/>
      <c r="U31" s="12"/>
      <c r="V31" s="12"/>
      <c r="W31" s="12"/>
      <c r="X31" s="12"/>
      <c r="Y31" s="12"/>
      <c r="Z31" s="12"/>
      <c r="AA31" s="12"/>
      <c r="AB31" s="12"/>
      <c r="AC31" s="12"/>
      <c r="AD31" s="12"/>
      <c r="AE31" s="12"/>
      <c r="AF31" s="12"/>
      <c r="AG31" s="12"/>
      <c r="AH31" s="12"/>
      <c r="AI31" s="12"/>
    </row>
    <row r="32" spans="1:36" ht="12.75" x14ac:dyDescent="0.2">
      <c r="A32" s="12"/>
      <c r="B32" s="4" t="s">
        <v>28</v>
      </c>
      <c r="C32" s="12"/>
      <c r="D32" s="12"/>
      <c r="E32" s="12"/>
      <c r="F32" s="12"/>
      <c r="G32" s="12"/>
      <c r="H32" s="12"/>
      <c r="I32" s="12"/>
      <c r="J32" s="49"/>
      <c r="K32" s="12"/>
      <c r="L32" s="49"/>
      <c r="M32" s="49"/>
      <c r="N32" s="49"/>
      <c r="O32" s="158"/>
      <c r="P32" s="158"/>
      <c r="Q32" s="12"/>
      <c r="R32" s="12"/>
      <c r="S32" s="12"/>
      <c r="T32" s="12"/>
      <c r="U32" s="12"/>
      <c r="V32" s="12"/>
      <c r="W32" s="12"/>
      <c r="X32" s="12"/>
      <c r="Y32" s="12"/>
      <c r="Z32" s="12"/>
      <c r="AA32" s="12"/>
      <c r="AB32" s="12"/>
      <c r="AC32" s="12"/>
      <c r="AD32" s="12"/>
      <c r="AE32" s="12"/>
      <c r="AF32" s="12"/>
      <c r="AG32" s="12"/>
      <c r="AH32" s="12"/>
      <c r="AI32" s="12"/>
    </row>
    <row r="33" spans="1:35" ht="12.75" x14ac:dyDescent="0.2">
      <c r="A33" s="12"/>
      <c r="B33" s="4" t="s">
        <v>21</v>
      </c>
      <c r="C33" s="12"/>
      <c r="D33" s="12"/>
      <c r="E33" s="12"/>
      <c r="F33" s="12"/>
      <c r="G33" s="12"/>
      <c r="H33" s="12"/>
      <c r="I33" s="12"/>
      <c r="J33" s="190"/>
      <c r="K33" s="12"/>
      <c r="L33" s="49"/>
      <c r="M33" s="49"/>
      <c r="N33" s="49"/>
      <c r="O33" s="158"/>
      <c r="P33" s="158"/>
      <c r="Q33" s="12"/>
      <c r="R33" s="12"/>
      <c r="S33" s="12"/>
      <c r="T33" s="12"/>
      <c r="U33" s="12"/>
      <c r="V33" s="12"/>
      <c r="W33" s="12"/>
      <c r="X33" s="12"/>
      <c r="Y33" s="12"/>
      <c r="Z33" s="12"/>
      <c r="AA33" s="12"/>
      <c r="AB33" s="12"/>
      <c r="AC33" s="12"/>
      <c r="AD33" s="12"/>
      <c r="AE33" s="12"/>
      <c r="AF33" s="12"/>
      <c r="AG33" s="12"/>
      <c r="AH33" s="12"/>
      <c r="AI33" s="12"/>
    </row>
    <row r="34" spans="1:35" x14ac:dyDescent="0.25">
      <c r="J34" s="10"/>
    </row>
    <row r="35" spans="1:35" hidden="1" x14ac:dyDescent="0.25"/>
    <row r="36" spans="1:35" hidden="1" x14ac:dyDescent="0.25"/>
    <row r="37" spans="1:35" hidden="1" x14ac:dyDescent="0.25"/>
    <row r="38" spans="1:35" hidden="1" x14ac:dyDescent="0.25"/>
    <row r="39" spans="1:35" hidden="1" x14ac:dyDescent="0.25"/>
    <row r="40" spans="1:35" hidden="1" x14ac:dyDescent="0.25"/>
    <row r="41" spans="1:35" hidden="1" x14ac:dyDescent="0.25"/>
    <row r="42" spans="1:35" hidden="1" x14ac:dyDescent="0.25"/>
    <row r="43" spans="1:35" hidden="1" x14ac:dyDescent="0.25"/>
    <row r="44" spans="1:35" hidden="1" x14ac:dyDescent="0.25"/>
    <row r="45" spans="1:35" hidden="1" x14ac:dyDescent="0.25"/>
    <row r="46" spans="1:35" hidden="1" x14ac:dyDescent="0.25"/>
    <row r="47" spans="1:35" hidden="1" x14ac:dyDescent="0.25"/>
    <row r="48" spans="1:3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4">
    <mergeCell ref="B4:L4"/>
    <mergeCell ref="R4:V4"/>
    <mergeCell ref="X4:AB4"/>
    <mergeCell ref="AD4:AH4"/>
  </mergeCells>
  <phoneticPr fontId="4" type="noConversion"/>
  <pageMargins left="0.75" right="0.75" top="1" bottom="1" header="0.5" footer="0.5"/>
  <pageSetup paperSize="9" scale="60"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I62"/>
  <sheetViews>
    <sheetView showGridLines="0" showRowColHeaders="0" zoomScale="70" zoomScaleNormal="70" workbookViewId="0"/>
  </sheetViews>
  <sheetFormatPr defaultColWidth="0" defaultRowHeight="15" zeroHeight="1" x14ac:dyDescent="0.25"/>
  <cols>
    <col min="1" max="1" width="3.7109375" customWidth="1"/>
    <col min="2" max="8" width="16.7109375" customWidth="1"/>
    <col min="9" max="9" width="14" bestFit="1" customWidth="1"/>
    <col min="10" max="10" width="16.7109375" style="6" customWidth="1"/>
    <col min="11" max="11" width="16.7109375" customWidth="1"/>
    <col min="12" max="12" width="16.7109375" style="6" customWidth="1"/>
    <col min="13" max="13" width="3.85546875" style="6" customWidth="1"/>
    <col min="14" max="14" width="16.7109375" style="6" customWidth="1"/>
    <col min="15" max="15" width="17.85546875" style="60" customWidth="1"/>
    <col min="16" max="16" width="3.85546875" style="60" customWidth="1"/>
    <col min="17" max="16384" width="9.140625" hidden="1"/>
  </cols>
  <sheetData>
    <row r="1" spans="1:35" ht="15.75" x14ac:dyDescent="0.25">
      <c r="A1" s="96" t="s">
        <v>132</v>
      </c>
      <c r="B1" s="15"/>
    </row>
    <row r="2" spans="1:35" ht="12.75" x14ac:dyDescent="0.2">
      <c r="A2" s="58"/>
      <c r="O2"/>
      <c r="P2"/>
    </row>
    <row r="3" spans="1:35" ht="12.75" x14ac:dyDescent="0.2">
      <c r="A3" s="58"/>
      <c r="O3"/>
      <c r="P3" s="6"/>
    </row>
    <row r="4" spans="1:35" ht="12.75" x14ac:dyDescent="0.2">
      <c r="A4" s="12"/>
      <c r="B4" s="224" t="s">
        <v>18</v>
      </c>
      <c r="C4" s="225"/>
      <c r="D4" s="225"/>
      <c r="E4" s="225"/>
      <c r="F4" s="225"/>
      <c r="G4" s="225"/>
      <c r="H4" s="225"/>
      <c r="I4" s="225"/>
      <c r="J4" s="225"/>
      <c r="K4" s="225"/>
      <c r="L4" s="226"/>
      <c r="M4" s="109"/>
      <c r="N4" s="109"/>
      <c r="O4" s="158"/>
      <c r="P4" s="49"/>
      <c r="Q4" s="12"/>
      <c r="R4" s="12"/>
      <c r="S4" s="12"/>
      <c r="T4" s="12"/>
      <c r="U4" s="12"/>
      <c r="V4" s="12"/>
      <c r="W4" s="12"/>
      <c r="X4" s="12"/>
      <c r="Y4" s="12"/>
      <c r="Z4" s="12"/>
      <c r="AA4" s="12"/>
      <c r="AB4" s="12"/>
      <c r="AC4" s="12"/>
      <c r="AD4" s="12"/>
      <c r="AE4" s="12"/>
      <c r="AF4" s="12"/>
      <c r="AG4" s="12"/>
      <c r="AH4" s="12"/>
      <c r="AI4" s="12"/>
    </row>
    <row r="5" spans="1:35" ht="43.35" customHeight="1" x14ac:dyDescent="0.2">
      <c r="A5" s="49"/>
      <c r="B5" s="11" t="s">
        <v>0</v>
      </c>
      <c r="C5" s="11" t="s">
        <v>1</v>
      </c>
      <c r="D5" s="107" t="s">
        <v>31</v>
      </c>
      <c r="E5" s="107" t="s">
        <v>2</v>
      </c>
      <c r="F5" s="107" t="s">
        <v>3</v>
      </c>
      <c r="G5" s="107" t="s">
        <v>7</v>
      </c>
      <c r="H5" s="111" t="s">
        <v>5</v>
      </c>
      <c r="I5" s="181" t="s">
        <v>4</v>
      </c>
      <c r="J5" s="182" t="s">
        <v>8</v>
      </c>
      <c r="K5" s="108" t="s">
        <v>9</v>
      </c>
      <c r="L5" s="7" t="s">
        <v>6</v>
      </c>
      <c r="M5" s="110"/>
      <c r="N5" s="111" t="s">
        <v>147</v>
      </c>
      <c r="O5" s="67" t="s">
        <v>61</v>
      </c>
      <c r="P5" s="49"/>
      <c r="Q5" s="12"/>
      <c r="R5" s="12"/>
      <c r="S5" s="12"/>
      <c r="T5" s="12"/>
      <c r="U5" s="12"/>
      <c r="V5" s="12"/>
      <c r="W5" s="12"/>
      <c r="X5" s="12"/>
      <c r="Y5" s="12"/>
      <c r="Z5" s="12"/>
      <c r="AA5" s="12"/>
      <c r="AB5" s="12"/>
      <c r="AC5" s="12"/>
      <c r="AD5" s="12"/>
      <c r="AE5" s="12"/>
      <c r="AF5" s="12"/>
      <c r="AG5" s="12"/>
      <c r="AH5" s="12"/>
      <c r="AI5" s="12"/>
    </row>
    <row r="6" spans="1:35" ht="12.75" x14ac:dyDescent="0.2">
      <c r="A6" s="49"/>
      <c r="B6" s="155">
        <f>'1) Claims Notified'!B6</f>
        <v>1997</v>
      </c>
      <c r="C6" s="29">
        <v>77</v>
      </c>
      <c r="D6" s="17">
        <v>2</v>
      </c>
      <c r="E6" s="17">
        <v>297</v>
      </c>
      <c r="F6" s="17">
        <v>12</v>
      </c>
      <c r="G6" s="17">
        <v>0</v>
      </c>
      <c r="H6" s="52">
        <v>311</v>
      </c>
      <c r="I6" s="17">
        <v>113</v>
      </c>
      <c r="J6" s="53">
        <v>424</v>
      </c>
      <c r="K6" s="19">
        <v>389</v>
      </c>
      <c r="L6" s="30">
        <v>813</v>
      </c>
      <c r="M6" s="8"/>
      <c r="N6" s="56">
        <v>12</v>
      </c>
      <c r="O6" s="112">
        <v>3</v>
      </c>
      <c r="P6" s="49"/>
      <c r="Q6" s="12"/>
      <c r="R6" s="12"/>
      <c r="S6" s="12"/>
      <c r="T6" s="12"/>
      <c r="U6" s="12"/>
      <c r="V6" s="12"/>
      <c r="W6" s="12"/>
      <c r="X6" s="12"/>
      <c r="Y6" s="12"/>
      <c r="Z6" s="12"/>
      <c r="AA6" s="12"/>
      <c r="AB6" s="12"/>
      <c r="AC6" s="12"/>
      <c r="AD6" s="12"/>
      <c r="AE6" s="12"/>
      <c r="AF6" s="12"/>
      <c r="AG6" s="12"/>
      <c r="AH6" s="12"/>
      <c r="AI6" s="12"/>
    </row>
    <row r="7" spans="1:35" ht="12.75" x14ac:dyDescent="0.2">
      <c r="A7" s="49"/>
      <c r="B7" s="155">
        <f>'1) Claims Notified'!B7</f>
        <v>1998</v>
      </c>
      <c r="C7" s="29">
        <v>93</v>
      </c>
      <c r="D7" s="17">
        <v>4</v>
      </c>
      <c r="E7" s="17">
        <v>279</v>
      </c>
      <c r="F7" s="17">
        <v>12</v>
      </c>
      <c r="G7" s="17">
        <v>4</v>
      </c>
      <c r="H7" s="52">
        <v>299</v>
      </c>
      <c r="I7" s="17">
        <v>152</v>
      </c>
      <c r="J7" s="18">
        <v>451</v>
      </c>
      <c r="K7" s="19">
        <v>409</v>
      </c>
      <c r="L7" s="30">
        <v>860</v>
      </c>
      <c r="M7" s="8"/>
      <c r="N7" s="56">
        <v>12</v>
      </c>
      <c r="O7" s="113">
        <v>3</v>
      </c>
      <c r="P7" s="49"/>
      <c r="Q7" s="12"/>
      <c r="R7" s="12"/>
      <c r="S7" s="12"/>
      <c r="T7" s="12"/>
      <c r="U7" s="12"/>
      <c r="V7" s="12"/>
      <c r="W7" s="12"/>
      <c r="X7" s="12"/>
      <c r="Y7" s="12"/>
      <c r="Z7" s="12"/>
      <c r="AA7" s="12"/>
      <c r="AB7" s="12"/>
      <c r="AC7" s="12"/>
      <c r="AD7" s="12"/>
      <c r="AE7" s="12"/>
      <c r="AF7" s="12"/>
      <c r="AG7" s="12"/>
      <c r="AH7" s="12"/>
      <c r="AI7" s="12"/>
    </row>
    <row r="8" spans="1:35" ht="12.75" x14ac:dyDescent="0.2">
      <c r="A8" s="49"/>
      <c r="B8" s="155">
        <f>'1) Claims Notified'!B8</f>
        <v>1999</v>
      </c>
      <c r="C8" s="29">
        <v>142</v>
      </c>
      <c r="D8" s="17">
        <v>7</v>
      </c>
      <c r="E8" s="17">
        <v>422</v>
      </c>
      <c r="F8" s="17">
        <v>9</v>
      </c>
      <c r="G8" s="17">
        <v>4</v>
      </c>
      <c r="H8" s="52">
        <v>442</v>
      </c>
      <c r="I8" s="17">
        <v>211</v>
      </c>
      <c r="J8" s="18">
        <v>653</v>
      </c>
      <c r="K8" s="19">
        <v>470</v>
      </c>
      <c r="L8" s="30">
        <v>1123</v>
      </c>
      <c r="M8" s="8"/>
      <c r="N8" s="56">
        <v>12</v>
      </c>
      <c r="O8" s="113">
        <v>3</v>
      </c>
      <c r="P8" s="49"/>
      <c r="Q8" s="12"/>
      <c r="R8" s="12"/>
      <c r="S8" s="12"/>
      <c r="T8" s="12"/>
      <c r="U8" s="12"/>
      <c r="V8" s="12"/>
      <c r="W8" s="12"/>
      <c r="X8" s="12"/>
      <c r="Y8" s="12"/>
      <c r="Z8" s="12"/>
      <c r="AA8" s="12"/>
      <c r="AB8" s="12"/>
      <c r="AC8" s="12"/>
      <c r="AD8" s="12"/>
      <c r="AE8" s="12"/>
      <c r="AF8" s="12"/>
      <c r="AG8" s="12"/>
      <c r="AH8" s="12"/>
      <c r="AI8" s="12"/>
    </row>
    <row r="9" spans="1:35" ht="12.75" x14ac:dyDescent="0.2">
      <c r="A9" s="49"/>
      <c r="B9" s="155">
        <f>'1) Claims Notified'!B9</f>
        <v>2000</v>
      </c>
      <c r="C9" s="29">
        <v>315</v>
      </c>
      <c r="D9" s="17">
        <v>16</v>
      </c>
      <c r="E9" s="17">
        <v>494</v>
      </c>
      <c r="F9" s="17">
        <v>10</v>
      </c>
      <c r="G9" s="17">
        <v>21</v>
      </c>
      <c r="H9" s="52">
        <v>541</v>
      </c>
      <c r="I9" s="17">
        <v>240</v>
      </c>
      <c r="J9" s="18">
        <v>781</v>
      </c>
      <c r="K9" s="19">
        <v>553</v>
      </c>
      <c r="L9" s="30">
        <v>1334</v>
      </c>
      <c r="M9" s="8"/>
      <c r="N9" s="56">
        <v>12</v>
      </c>
      <c r="O9" s="113">
        <v>5</v>
      </c>
      <c r="P9" s="49"/>
      <c r="Q9" s="12"/>
      <c r="R9" s="12"/>
      <c r="S9" s="12"/>
      <c r="T9" s="12"/>
      <c r="U9" s="12"/>
      <c r="V9" s="12"/>
      <c r="W9" s="12"/>
      <c r="X9" s="12"/>
      <c r="Y9" s="12"/>
      <c r="Z9" s="12"/>
      <c r="AA9" s="12"/>
      <c r="AB9" s="12"/>
      <c r="AC9" s="12"/>
      <c r="AD9" s="12"/>
      <c r="AE9" s="12"/>
      <c r="AF9" s="12"/>
      <c r="AG9" s="12"/>
      <c r="AH9" s="12"/>
      <c r="AI9" s="12"/>
    </row>
    <row r="10" spans="1:35" ht="12.75" x14ac:dyDescent="0.2">
      <c r="A10" s="49"/>
      <c r="B10" s="155">
        <f>'1) Claims Notified'!B10</f>
        <v>2001</v>
      </c>
      <c r="C10" s="29">
        <v>402</v>
      </c>
      <c r="D10" s="17">
        <v>17</v>
      </c>
      <c r="E10" s="17">
        <v>497</v>
      </c>
      <c r="F10" s="17">
        <v>11</v>
      </c>
      <c r="G10" s="17">
        <v>22</v>
      </c>
      <c r="H10" s="52">
        <v>547</v>
      </c>
      <c r="I10" s="17">
        <v>234</v>
      </c>
      <c r="J10" s="18">
        <v>781</v>
      </c>
      <c r="K10" s="19">
        <v>594</v>
      </c>
      <c r="L10" s="30">
        <v>1375</v>
      </c>
      <c r="M10" s="8"/>
      <c r="N10" s="56">
        <v>12</v>
      </c>
      <c r="O10" s="113">
        <v>5</v>
      </c>
      <c r="P10" s="49"/>
      <c r="Q10" s="12"/>
      <c r="R10" s="12"/>
      <c r="S10" s="12"/>
      <c r="T10" s="12"/>
      <c r="U10" s="12"/>
      <c r="V10" s="12"/>
      <c r="W10" s="12"/>
      <c r="X10" s="12"/>
      <c r="Y10" s="12"/>
      <c r="Z10" s="12"/>
      <c r="AA10" s="12"/>
      <c r="AB10" s="12"/>
      <c r="AC10" s="12"/>
      <c r="AD10" s="12"/>
      <c r="AE10" s="12"/>
      <c r="AF10" s="12"/>
      <c r="AG10" s="12"/>
      <c r="AH10" s="12"/>
      <c r="AI10" s="12"/>
    </row>
    <row r="11" spans="1:35" ht="12.75" x14ac:dyDescent="0.2">
      <c r="A11" s="49"/>
      <c r="B11" s="155">
        <f>'1) Claims Notified'!B11</f>
        <v>2002</v>
      </c>
      <c r="C11" s="29">
        <v>503</v>
      </c>
      <c r="D11" s="17">
        <v>30</v>
      </c>
      <c r="E11" s="17">
        <v>497</v>
      </c>
      <c r="F11" s="17">
        <v>14</v>
      </c>
      <c r="G11" s="17">
        <v>25</v>
      </c>
      <c r="H11" s="52">
        <v>566</v>
      </c>
      <c r="I11" s="17">
        <v>258</v>
      </c>
      <c r="J11" s="18">
        <v>824</v>
      </c>
      <c r="K11" s="19">
        <v>597</v>
      </c>
      <c r="L11" s="30">
        <v>1421</v>
      </c>
      <c r="M11" s="8"/>
      <c r="N11" s="56">
        <v>12</v>
      </c>
      <c r="O11" s="113">
        <v>5</v>
      </c>
      <c r="P11" s="49"/>
      <c r="Q11" s="12"/>
      <c r="R11" s="12"/>
      <c r="S11" s="12"/>
      <c r="T11" s="12"/>
      <c r="U11" s="12"/>
      <c r="V11" s="12"/>
      <c r="W11" s="12"/>
      <c r="X11" s="12"/>
      <c r="Y11" s="12"/>
      <c r="Z11" s="12"/>
      <c r="AA11" s="12"/>
      <c r="AB11" s="12"/>
      <c r="AC11" s="12"/>
      <c r="AD11" s="12"/>
      <c r="AE11" s="12"/>
      <c r="AF11" s="12"/>
      <c r="AG11" s="12"/>
      <c r="AH11" s="12"/>
      <c r="AI11" s="12"/>
    </row>
    <row r="12" spans="1:35" ht="12.75" x14ac:dyDescent="0.2">
      <c r="A12" s="49"/>
      <c r="B12" s="155">
        <f>'1) Claims Notified'!B12</f>
        <v>2003</v>
      </c>
      <c r="C12" s="29">
        <v>1309</v>
      </c>
      <c r="D12" s="17">
        <v>46</v>
      </c>
      <c r="E12" s="17">
        <v>748</v>
      </c>
      <c r="F12" s="17">
        <v>49</v>
      </c>
      <c r="G12" s="17">
        <v>75</v>
      </c>
      <c r="H12" s="52">
        <v>918</v>
      </c>
      <c r="I12" s="17">
        <v>370</v>
      </c>
      <c r="J12" s="18">
        <v>1288</v>
      </c>
      <c r="K12" s="19">
        <v>344</v>
      </c>
      <c r="L12" s="30">
        <v>1632</v>
      </c>
      <c r="M12" s="8"/>
      <c r="N12" s="56">
        <v>12</v>
      </c>
      <c r="O12" s="113">
        <v>8</v>
      </c>
      <c r="P12" s="49"/>
      <c r="Q12" s="12"/>
      <c r="R12" s="12"/>
      <c r="S12" s="12"/>
      <c r="T12" s="12"/>
      <c r="U12" s="12"/>
      <c r="V12" s="12"/>
      <c r="W12" s="12"/>
      <c r="X12" s="12"/>
      <c r="Y12" s="12"/>
      <c r="Z12" s="12"/>
      <c r="AA12" s="12"/>
      <c r="AB12" s="12"/>
      <c r="AC12" s="12"/>
      <c r="AD12" s="12"/>
      <c r="AE12" s="12"/>
      <c r="AF12" s="12"/>
      <c r="AG12" s="12"/>
      <c r="AH12" s="12"/>
      <c r="AI12" s="12"/>
    </row>
    <row r="13" spans="1:35" ht="12.75" x14ac:dyDescent="0.2">
      <c r="A13" s="49"/>
      <c r="B13" s="155">
        <f>'1) Claims Notified'!B13</f>
        <v>2004</v>
      </c>
      <c r="C13" s="29">
        <v>2709</v>
      </c>
      <c r="D13" s="17">
        <v>102</v>
      </c>
      <c r="E13" s="17">
        <v>610</v>
      </c>
      <c r="F13" s="17">
        <v>38</v>
      </c>
      <c r="G13" s="17">
        <v>104</v>
      </c>
      <c r="H13" s="52">
        <v>854</v>
      </c>
      <c r="I13" s="17">
        <v>368</v>
      </c>
      <c r="J13" s="18">
        <v>1222</v>
      </c>
      <c r="K13" s="19">
        <v>378</v>
      </c>
      <c r="L13" s="30">
        <v>1600</v>
      </c>
      <c r="M13" s="8"/>
      <c r="N13" s="56">
        <v>12</v>
      </c>
      <c r="O13" s="113">
        <v>9</v>
      </c>
      <c r="P13" s="49"/>
      <c r="Q13" s="12"/>
      <c r="R13" s="12"/>
      <c r="S13" s="12"/>
      <c r="T13" s="12"/>
      <c r="U13" s="12"/>
      <c r="V13" s="12"/>
      <c r="W13" s="12"/>
      <c r="X13" s="12"/>
      <c r="Y13" s="12"/>
      <c r="Z13" s="12"/>
      <c r="AA13" s="12"/>
      <c r="AB13" s="12"/>
      <c r="AC13" s="12"/>
      <c r="AD13" s="12"/>
      <c r="AE13" s="12"/>
      <c r="AF13" s="12"/>
      <c r="AG13" s="12"/>
      <c r="AH13" s="12"/>
      <c r="AI13" s="12"/>
    </row>
    <row r="14" spans="1:35" ht="12.75" x14ac:dyDescent="0.2">
      <c r="A14" s="49"/>
      <c r="B14" s="155">
        <f>'1) Claims Notified'!B14</f>
        <v>2005</v>
      </c>
      <c r="C14" s="29">
        <v>4499</v>
      </c>
      <c r="D14" s="17">
        <v>139</v>
      </c>
      <c r="E14" s="17">
        <v>867</v>
      </c>
      <c r="F14" s="17">
        <v>54</v>
      </c>
      <c r="G14" s="17">
        <v>239</v>
      </c>
      <c r="H14" s="52">
        <v>1299</v>
      </c>
      <c r="I14" s="17">
        <v>406</v>
      </c>
      <c r="J14" s="18">
        <v>1705</v>
      </c>
      <c r="K14" s="19">
        <v>355</v>
      </c>
      <c r="L14" s="30">
        <v>2060</v>
      </c>
      <c r="M14" s="8"/>
      <c r="N14" s="56">
        <v>12</v>
      </c>
      <c r="O14" s="113">
        <v>9</v>
      </c>
      <c r="P14" s="49"/>
      <c r="Q14" s="12"/>
      <c r="R14" s="12"/>
      <c r="S14" s="12"/>
      <c r="T14" s="12"/>
      <c r="U14" s="12"/>
      <c r="V14" s="12"/>
      <c r="W14" s="12"/>
      <c r="X14" s="12"/>
      <c r="Y14" s="12"/>
      <c r="Z14" s="12"/>
      <c r="AA14" s="12"/>
      <c r="AB14" s="12"/>
      <c r="AC14" s="12"/>
      <c r="AD14" s="12"/>
      <c r="AE14" s="12"/>
      <c r="AF14" s="12"/>
      <c r="AG14" s="12"/>
      <c r="AH14" s="12"/>
      <c r="AI14" s="12"/>
    </row>
    <row r="15" spans="1:35" ht="12.75" x14ac:dyDescent="0.2">
      <c r="A15" s="49"/>
      <c r="B15" s="155">
        <f>'1) Claims Notified'!B15</f>
        <v>2006</v>
      </c>
      <c r="C15" s="29">
        <v>1726</v>
      </c>
      <c r="D15" s="17">
        <v>57</v>
      </c>
      <c r="E15" s="17">
        <v>676</v>
      </c>
      <c r="F15" s="17">
        <v>74</v>
      </c>
      <c r="G15" s="17">
        <v>262</v>
      </c>
      <c r="H15" s="52">
        <v>1069</v>
      </c>
      <c r="I15" s="17">
        <v>431</v>
      </c>
      <c r="J15" s="18">
        <v>1500</v>
      </c>
      <c r="K15" s="19">
        <v>217</v>
      </c>
      <c r="L15" s="30">
        <v>1717</v>
      </c>
      <c r="M15" s="8"/>
      <c r="N15" s="56">
        <v>12</v>
      </c>
      <c r="O15" s="113">
        <v>9</v>
      </c>
      <c r="P15" s="49"/>
      <c r="Q15" s="12"/>
      <c r="R15" s="12"/>
      <c r="S15" s="12"/>
      <c r="T15" s="12"/>
      <c r="U15" s="12"/>
      <c r="V15" s="12"/>
      <c r="W15" s="12"/>
      <c r="X15" s="12"/>
      <c r="Y15" s="12"/>
      <c r="Z15" s="12"/>
      <c r="AA15" s="12"/>
      <c r="AB15" s="12"/>
      <c r="AC15" s="12"/>
      <c r="AD15" s="12"/>
      <c r="AE15" s="12"/>
      <c r="AF15" s="12"/>
      <c r="AG15" s="12"/>
      <c r="AH15" s="12"/>
      <c r="AI15" s="12"/>
    </row>
    <row r="16" spans="1:35" ht="12.75" x14ac:dyDescent="0.2">
      <c r="A16" s="49"/>
      <c r="B16" s="155">
        <f>'1) Claims Notified'!B16</f>
        <v>2007</v>
      </c>
      <c r="C16" s="29">
        <v>733</v>
      </c>
      <c r="D16" s="17">
        <v>71</v>
      </c>
      <c r="E16" s="17">
        <v>513</v>
      </c>
      <c r="F16" s="17">
        <v>88</v>
      </c>
      <c r="G16" s="17">
        <v>174</v>
      </c>
      <c r="H16" s="52">
        <v>846</v>
      </c>
      <c r="I16" s="17">
        <v>502</v>
      </c>
      <c r="J16" s="18">
        <v>1348</v>
      </c>
      <c r="K16" s="19">
        <v>133</v>
      </c>
      <c r="L16" s="30">
        <v>1481</v>
      </c>
      <c r="M16" s="8"/>
      <c r="N16" s="56">
        <v>12</v>
      </c>
      <c r="O16" s="113">
        <v>9</v>
      </c>
      <c r="P16" s="49"/>
      <c r="Q16" s="12"/>
      <c r="R16" s="12"/>
      <c r="S16" s="12"/>
      <c r="T16" s="12"/>
      <c r="U16" s="12"/>
      <c r="V16" s="12"/>
      <c r="W16" s="12"/>
      <c r="X16" s="12"/>
      <c r="Y16" s="12"/>
      <c r="Z16" s="12"/>
      <c r="AA16" s="12"/>
      <c r="AB16" s="12"/>
      <c r="AC16" s="12"/>
      <c r="AD16" s="12"/>
      <c r="AE16" s="12"/>
      <c r="AF16" s="12"/>
      <c r="AG16" s="12"/>
      <c r="AH16" s="12"/>
      <c r="AI16" s="12"/>
    </row>
    <row r="17" spans="1:35" ht="12.75" x14ac:dyDescent="0.2">
      <c r="A17" s="49"/>
      <c r="B17" s="155">
        <f>'1) Claims Notified'!B17</f>
        <v>2008</v>
      </c>
      <c r="C17" s="29">
        <v>59</v>
      </c>
      <c r="D17" s="17">
        <v>22</v>
      </c>
      <c r="E17" s="17">
        <v>436</v>
      </c>
      <c r="F17" s="17">
        <v>120</v>
      </c>
      <c r="G17" s="17">
        <v>218</v>
      </c>
      <c r="H17" s="52">
        <v>796</v>
      </c>
      <c r="I17" s="17">
        <v>566</v>
      </c>
      <c r="J17" s="18">
        <v>1362</v>
      </c>
      <c r="K17" s="19">
        <v>140</v>
      </c>
      <c r="L17" s="30">
        <v>1502</v>
      </c>
      <c r="M17" s="8"/>
      <c r="N17" s="56">
        <v>12</v>
      </c>
      <c r="O17" s="113">
        <v>9</v>
      </c>
      <c r="P17" s="49"/>
      <c r="Q17" s="12"/>
      <c r="R17" s="12"/>
      <c r="S17" s="12"/>
      <c r="T17" s="12"/>
      <c r="U17" s="12"/>
      <c r="V17" s="12"/>
      <c r="W17" s="12"/>
      <c r="X17" s="12"/>
      <c r="Y17" s="12"/>
      <c r="Z17" s="12"/>
      <c r="AA17" s="12"/>
      <c r="AB17" s="12"/>
      <c r="AC17" s="12"/>
      <c r="AD17" s="12"/>
      <c r="AE17" s="12"/>
      <c r="AF17" s="12"/>
      <c r="AG17" s="12"/>
      <c r="AH17" s="12"/>
      <c r="AI17" s="12"/>
    </row>
    <row r="18" spans="1:35" ht="12.75" x14ac:dyDescent="0.2">
      <c r="A18" s="49"/>
      <c r="B18" s="155">
        <f>'1) Claims Notified'!B18</f>
        <v>2009</v>
      </c>
      <c r="C18" s="29">
        <v>75</v>
      </c>
      <c r="D18" s="17">
        <v>42</v>
      </c>
      <c r="E18" s="17">
        <v>423</v>
      </c>
      <c r="F18" s="17">
        <v>108</v>
      </c>
      <c r="G18" s="17">
        <v>211</v>
      </c>
      <c r="H18" s="52">
        <v>784</v>
      </c>
      <c r="I18" s="17">
        <v>549</v>
      </c>
      <c r="J18" s="18">
        <v>1333</v>
      </c>
      <c r="K18" s="19">
        <v>124</v>
      </c>
      <c r="L18" s="30">
        <v>1457</v>
      </c>
      <c r="M18" s="8"/>
      <c r="N18" s="56">
        <v>12</v>
      </c>
      <c r="O18" s="113">
        <v>10</v>
      </c>
      <c r="P18" s="49"/>
      <c r="Q18" s="12"/>
      <c r="R18" s="12"/>
      <c r="S18" s="12"/>
      <c r="T18" s="12"/>
      <c r="U18" s="12"/>
      <c r="V18" s="12"/>
      <c r="W18" s="12"/>
      <c r="X18" s="12"/>
      <c r="Y18" s="12"/>
      <c r="Z18" s="12"/>
      <c r="AA18" s="12"/>
      <c r="AB18" s="12"/>
      <c r="AC18" s="12"/>
      <c r="AD18" s="12"/>
      <c r="AE18" s="12"/>
      <c r="AF18" s="12"/>
      <c r="AG18" s="12"/>
      <c r="AH18" s="12"/>
      <c r="AI18" s="12"/>
    </row>
    <row r="19" spans="1:35" ht="12.75" x14ac:dyDescent="0.2">
      <c r="A19" s="49"/>
      <c r="B19" s="155">
        <f>'1) Claims Notified'!B19</f>
        <v>2010</v>
      </c>
      <c r="C19" s="29">
        <v>69</v>
      </c>
      <c r="D19" s="17">
        <v>76</v>
      </c>
      <c r="E19" s="17">
        <v>512</v>
      </c>
      <c r="F19" s="17">
        <v>123</v>
      </c>
      <c r="G19" s="17">
        <v>225</v>
      </c>
      <c r="H19" s="52">
        <v>935</v>
      </c>
      <c r="I19" s="17">
        <v>634</v>
      </c>
      <c r="J19" s="18">
        <v>1569</v>
      </c>
      <c r="K19" s="19">
        <v>137</v>
      </c>
      <c r="L19" s="30">
        <v>1706</v>
      </c>
      <c r="M19" s="8"/>
      <c r="N19" s="56">
        <v>12</v>
      </c>
      <c r="O19" s="113">
        <v>10</v>
      </c>
      <c r="P19" s="49"/>
      <c r="Q19" s="12"/>
      <c r="R19" s="12"/>
      <c r="S19" s="12"/>
      <c r="T19" s="12"/>
      <c r="U19" s="12"/>
      <c r="V19" s="12"/>
      <c r="W19" s="12"/>
      <c r="X19" s="12"/>
      <c r="Y19" s="12"/>
      <c r="Z19" s="12"/>
      <c r="AA19" s="12"/>
      <c r="AB19" s="12"/>
      <c r="AC19" s="12"/>
      <c r="AD19" s="12"/>
      <c r="AE19" s="12"/>
      <c r="AF19" s="12"/>
      <c r="AG19" s="12"/>
      <c r="AH19" s="12"/>
      <c r="AI19" s="12"/>
    </row>
    <row r="20" spans="1:35" ht="12.75" x14ac:dyDescent="0.2">
      <c r="A20" s="49"/>
      <c r="B20" s="155">
        <f>'1) Claims Notified'!B20</f>
        <v>2011</v>
      </c>
      <c r="C20" s="29">
        <v>101</v>
      </c>
      <c r="D20" s="17">
        <v>133</v>
      </c>
      <c r="E20" s="17">
        <v>507</v>
      </c>
      <c r="F20" s="17">
        <v>172</v>
      </c>
      <c r="G20" s="17">
        <v>240</v>
      </c>
      <c r="H20" s="52">
        <v>1050</v>
      </c>
      <c r="I20" s="17">
        <v>683</v>
      </c>
      <c r="J20" s="18">
        <v>1733</v>
      </c>
      <c r="K20" s="19">
        <v>84</v>
      </c>
      <c r="L20" s="30">
        <v>1817</v>
      </c>
      <c r="M20" s="8"/>
      <c r="N20" s="56">
        <v>12</v>
      </c>
      <c r="O20" s="113">
        <v>10</v>
      </c>
      <c r="P20" s="49"/>
      <c r="Q20" s="12"/>
      <c r="R20" s="12"/>
      <c r="S20" s="12"/>
      <c r="T20" s="12"/>
      <c r="U20" s="12"/>
      <c r="V20" s="12"/>
      <c r="W20" s="12"/>
      <c r="X20" s="12"/>
      <c r="Y20" s="12"/>
      <c r="Z20" s="12"/>
      <c r="AA20" s="12"/>
      <c r="AB20" s="12"/>
      <c r="AC20" s="12"/>
      <c r="AD20" s="12"/>
      <c r="AE20" s="12"/>
      <c r="AF20" s="12"/>
      <c r="AG20" s="12"/>
      <c r="AH20" s="12"/>
      <c r="AI20" s="12"/>
    </row>
    <row r="21" spans="1:35" ht="12.75" x14ac:dyDescent="0.2">
      <c r="A21" s="49"/>
      <c r="B21" s="155">
        <f>'1) Claims Notified'!B21</f>
        <v>2012</v>
      </c>
      <c r="C21" s="29">
        <v>189</v>
      </c>
      <c r="D21" s="17">
        <v>264</v>
      </c>
      <c r="E21" s="17">
        <v>480</v>
      </c>
      <c r="F21" s="17">
        <v>191</v>
      </c>
      <c r="G21" s="17">
        <v>235</v>
      </c>
      <c r="H21" s="52">
        <v>1167</v>
      </c>
      <c r="I21" s="17">
        <v>713</v>
      </c>
      <c r="J21" s="18">
        <v>1880</v>
      </c>
      <c r="K21" s="19">
        <v>97</v>
      </c>
      <c r="L21" s="30">
        <v>1977</v>
      </c>
      <c r="M21" s="8"/>
      <c r="N21" s="56">
        <v>12</v>
      </c>
      <c r="O21" s="113">
        <v>11</v>
      </c>
      <c r="P21" s="49"/>
      <c r="Q21" s="12"/>
      <c r="R21" s="12"/>
      <c r="S21" s="12"/>
      <c r="T21" s="12"/>
      <c r="U21" s="12"/>
      <c r="V21" s="12"/>
      <c r="W21" s="12"/>
      <c r="X21" s="12"/>
      <c r="Y21" s="12"/>
      <c r="Z21" s="12"/>
      <c r="AA21" s="12"/>
      <c r="AB21" s="12"/>
      <c r="AC21" s="12"/>
      <c r="AD21" s="12"/>
      <c r="AE21" s="12"/>
      <c r="AF21" s="12"/>
      <c r="AG21" s="12"/>
      <c r="AH21" s="12"/>
      <c r="AI21" s="12"/>
    </row>
    <row r="22" spans="1:35" ht="12.75" x14ac:dyDescent="0.2">
      <c r="A22" s="49"/>
      <c r="B22" s="155">
        <f>'1) Claims Notified'!B22</f>
        <v>2013</v>
      </c>
      <c r="C22" s="29">
        <v>128</v>
      </c>
      <c r="D22" s="17">
        <v>193</v>
      </c>
      <c r="E22" s="17">
        <v>581</v>
      </c>
      <c r="F22" s="17">
        <v>153</v>
      </c>
      <c r="G22" s="17">
        <v>214</v>
      </c>
      <c r="H22" s="52">
        <v>1141</v>
      </c>
      <c r="I22" s="17">
        <v>713</v>
      </c>
      <c r="J22" s="18">
        <v>1854</v>
      </c>
      <c r="K22" s="19">
        <v>80</v>
      </c>
      <c r="L22" s="30">
        <v>1934</v>
      </c>
      <c r="M22" s="8"/>
      <c r="N22" s="56">
        <v>12</v>
      </c>
      <c r="O22" s="113">
        <v>11</v>
      </c>
      <c r="P22" s="49"/>
      <c r="Q22" s="12"/>
      <c r="R22" s="12"/>
      <c r="S22" s="12"/>
      <c r="T22" s="12"/>
      <c r="U22" s="12"/>
      <c r="V22" s="12"/>
      <c r="W22" s="12"/>
      <c r="X22" s="12"/>
      <c r="Y22" s="12"/>
      <c r="Z22" s="12"/>
      <c r="AA22" s="12"/>
      <c r="AB22" s="12"/>
      <c r="AC22" s="12"/>
      <c r="AD22" s="12"/>
      <c r="AE22" s="12"/>
      <c r="AF22" s="12"/>
      <c r="AG22" s="12"/>
      <c r="AH22" s="12"/>
      <c r="AI22" s="12"/>
    </row>
    <row r="23" spans="1:35" ht="12.75" x14ac:dyDescent="0.2">
      <c r="A23" s="49"/>
      <c r="B23" s="155">
        <f>'1) Claims Notified'!B23</f>
        <v>2014</v>
      </c>
      <c r="C23" s="29">
        <v>121</v>
      </c>
      <c r="D23" s="17">
        <v>190</v>
      </c>
      <c r="E23" s="17">
        <v>484</v>
      </c>
      <c r="F23" s="17">
        <v>138</v>
      </c>
      <c r="G23" s="17">
        <v>202</v>
      </c>
      <c r="H23" s="52">
        <v>1013</v>
      </c>
      <c r="I23" s="17">
        <v>665</v>
      </c>
      <c r="J23" s="18">
        <v>1678</v>
      </c>
      <c r="K23" s="19">
        <v>62</v>
      </c>
      <c r="L23" s="30">
        <v>1740</v>
      </c>
      <c r="M23" s="8"/>
      <c r="N23" s="56">
        <v>12</v>
      </c>
      <c r="O23" s="113">
        <v>11</v>
      </c>
      <c r="P23" s="49"/>
      <c r="Q23" s="12"/>
      <c r="R23" s="12"/>
      <c r="S23" s="12"/>
      <c r="T23" s="12"/>
      <c r="U23" s="12"/>
      <c r="V23" s="12"/>
      <c r="W23" s="12"/>
      <c r="X23" s="12"/>
      <c r="Y23" s="12"/>
      <c r="Z23" s="12"/>
      <c r="AA23" s="12"/>
      <c r="AB23" s="12"/>
      <c r="AC23" s="12"/>
      <c r="AD23" s="12"/>
      <c r="AE23" s="12"/>
      <c r="AF23" s="12"/>
      <c r="AG23" s="12"/>
      <c r="AH23" s="12"/>
      <c r="AI23" s="12"/>
    </row>
    <row r="24" spans="1:35" ht="12.75" x14ac:dyDescent="0.2">
      <c r="A24" s="49"/>
      <c r="B24" s="155">
        <f>'1) Claims Notified'!B24</f>
        <v>2015</v>
      </c>
      <c r="C24" s="29">
        <v>112</v>
      </c>
      <c r="D24" s="17">
        <v>163</v>
      </c>
      <c r="E24" s="17">
        <v>290</v>
      </c>
      <c r="F24" s="17">
        <v>74</v>
      </c>
      <c r="G24" s="17">
        <v>128</v>
      </c>
      <c r="H24" s="52">
        <v>652</v>
      </c>
      <c r="I24" s="17">
        <v>486</v>
      </c>
      <c r="J24" s="18">
        <v>1138</v>
      </c>
      <c r="K24" s="19">
        <v>23</v>
      </c>
      <c r="L24" s="30">
        <v>1161</v>
      </c>
      <c r="M24" s="8"/>
      <c r="N24" s="56">
        <v>12</v>
      </c>
      <c r="O24" s="113">
        <v>11</v>
      </c>
      <c r="P24" s="49"/>
      <c r="Q24" s="12"/>
      <c r="R24" s="12"/>
      <c r="S24" s="12"/>
      <c r="T24" s="12"/>
      <c r="U24" s="12"/>
      <c r="V24" s="12"/>
      <c r="W24" s="12"/>
      <c r="X24" s="12"/>
      <c r="Y24" s="12"/>
      <c r="Z24" s="12"/>
      <c r="AA24" s="12"/>
      <c r="AB24" s="12"/>
      <c r="AC24" s="12"/>
      <c r="AD24" s="12"/>
      <c r="AE24" s="12"/>
      <c r="AF24" s="12"/>
      <c r="AG24" s="12"/>
      <c r="AH24" s="12"/>
      <c r="AI24" s="12"/>
    </row>
    <row r="25" spans="1:35" ht="12.75" x14ac:dyDescent="0.2">
      <c r="A25" s="49"/>
      <c r="B25" s="156">
        <f>'1) Claims Notified'!B25</f>
        <v>2016</v>
      </c>
      <c r="C25" s="29">
        <v>32</v>
      </c>
      <c r="D25" s="17">
        <v>61</v>
      </c>
      <c r="E25" s="17">
        <v>72</v>
      </c>
      <c r="F25" s="17">
        <v>23</v>
      </c>
      <c r="G25" s="17">
        <v>38</v>
      </c>
      <c r="H25" s="52">
        <v>194</v>
      </c>
      <c r="I25" s="17">
        <v>183</v>
      </c>
      <c r="J25" s="18">
        <v>377</v>
      </c>
      <c r="K25" s="19">
        <v>12</v>
      </c>
      <c r="L25" s="30">
        <v>389</v>
      </c>
      <c r="M25" s="8"/>
      <c r="N25" s="57">
        <v>12</v>
      </c>
      <c r="O25" s="114">
        <v>11</v>
      </c>
      <c r="P25" s="49"/>
      <c r="Q25" s="12"/>
      <c r="R25" s="12"/>
      <c r="S25" s="12"/>
      <c r="T25" s="12"/>
      <c r="U25" s="12"/>
      <c r="V25" s="12"/>
      <c r="W25" s="12"/>
      <c r="X25" s="12"/>
      <c r="Y25" s="12"/>
      <c r="Z25" s="12"/>
      <c r="AA25" s="12"/>
      <c r="AB25" s="12"/>
      <c r="AC25" s="12"/>
      <c r="AD25" s="12"/>
      <c r="AE25" s="12"/>
      <c r="AF25" s="12"/>
      <c r="AG25" s="12"/>
      <c r="AH25" s="12"/>
      <c r="AI25" s="12"/>
    </row>
    <row r="26" spans="1:35" ht="12.75" x14ac:dyDescent="0.2">
      <c r="A26" s="49"/>
      <c r="B26" s="157" t="s">
        <v>6</v>
      </c>
      <c r="C26" s="31">
        <v>13394</v>
      </c>
      <c r="D26" s="54">
        <v>1635</v>
      </c>
      <c r="E26" s="32">
        <v>9685</v>
      </c>
      <c r="F26" s="32">
        <v>1473</v>
      </c>
      <c r="G26" s="32">
        <v>2641</v>
      </c>
      <c r="H26" s="31">
        <v>15424</v>
      </c>
      <c r="I26" s="32">
        <v>8477</v>
      </c>
      <c r="J26" s="54">
        <v>23901</v>
      </c>
      <c r="K26" s="55">
        <v>5198</v>
      </c>
      <c r="L26" s="55">
        <v>29099</v>
      </c>
      <c r="M26" s="8"/>
      <c r="N26" s="8"/>
      <c r="O26" s="158"/>
      <c r="P26" s="49"/>
      <c r="Q26" s="12"/>
      <c r="R26" s="12"/>
      <c r="S26" s="12"/>
      <c r="T26" s="12"/>
      <c r="U26" s="12"/>
      <c r="V26" s="12"/>
      <c r="W26" s="12"/>
      <c r="X26" s="12"/>
      <c r="Y26" s="12"/>
      <c r="Z26" s="12"/>
      <c r="AA26" s="12"/>
      <c r="AB26" s="12"/>
      <c r="AC26" s="12"/>
      <c r="AD26" s="12"/>
      <c r="AE26" s="12"/>
      <c r="AF26" s="12"/>
      <c r="AG26" s="12"/>
      <c r="AH26" s="12"/>
      <c r="AI26" s="12"/>
    </row>
    <row r="27" spans="1:35" ht="12.75" x14ac:dyDescent="0.2">
      <c r="A27" s="49"/>
      <c r="B27" s="12"/>
      <c r="C27" s="33"/>
      <c r="D27" s="33"/>
      <c r="E27" s="33"/>
      <c r="F27" s="33"/>
      <c r="G27" s="33"/>
      <c r="H27" s="33"/>
      <c r="I27" s="33"/>
      <c r="J27" s="33"/>
      <c r="K27" s="33"/>
      <c r="L27" s="33"/>
      <c r="M27" s="33"/>
      <c r="N27" s="33"/>
      <c r="O27" s="158"/>
      <c r="P27" s="49"/>
      <c r="Q27" s="12"/>
      <c r="R27" s="12"/>
      <c r="S27" s="12"/>
      <c r="T27" s="12"/>
      <c r="U27" s="12"/>
      <c r="V27" s="12"/>
      <c r="W27" s="12"/>
      <c r="X27" s="12"/>
      <c r="Y27" s="12"/>
      <c r="Z27" s="12"/>
      <c r="AA27" s="12"/>
      <c r="AB27" s="12"/>
      <c r="AC27" s="12"/>
      <c r="AD27" s="12"/>
      <c r="AE27" s="12"/>
      <c r="AF27" s="12"/>
      <c r="AG27" s="12"/>
      <c r="AH27" s="12"/>
      <c r="AI27" s="12"/>
    </row>
    <row r="28" spans="1:35" ht="12.75" x14ac:dyDescent="0.2">
      <c r="A28" s="49"/>
      <c r="B28" s="12"/>
      <c r="C28" s="159"/>
      <c r="D28" s="159"/>
      <c r="E28" s="159"/>
      <c r="F28" s="159"/>
      <c r="G28" s="159"/>
      <c r="H28" s="159"/>
      <c r="I28" s="159"/>
      <c r="J28" s="159"/>
      <c r="K28" s="159"/>
      <c r="L28" s="159"/>
      <c r="M28" s="159"/>
      <c r="N28" s="159"/>
      <c r="O28" s="158"/>
      <c r="P28" s="158"/>
      <c r="Q28" s="12"/>
      <c r="R28" s="12"/>
      <c r="S28" s="12"/>
      <c r="T28" s="12"/>
      <c r="U28" s="12"/>
      <c r="V28" s="12"/>
      <c r="W28" s="12"/>
      <c r="X28" s="12"/>
      <c r="Y28" s="12"/>
      <c r="Z28" s="12"/>
      <c r="AA28" s="12"/>
      <c r="AB28" s="12"/>
      <c r="AC28" s="12"/>
      <c r="AD28" s="12"/>
      <c r="AE28" s="12"/>
      <c r="AF28" s="12"/>
      <c r="AG28" s="12"/>
      <c r="AH28" s="12"/>
      <c r="AI28" s="12"/>
    </row>
    <row r="29" spans="1:35" ht="12.75" x14ac:dyDescent="0.2">
      <c r="A29" s="12"/>
      <c r="B29" s="12"/>
      <c r="C29" s="12"/>
      <c r="D29" s="12"/>
      <c r="E29" s="12"/>
      <c r="F29" s="12"/>
      <c r="G29" s="12"/>
      <c r="H29" s="12"/>
      <c r="I29" s="12"/>
      <c r="J29" s="49"/>
      <c r="K29" s="12"/>
      <c r="L29" s="49"/>
      <c r="M29" s="12"/>
      <c r="N29" s="12"/>
      <c r="O29" s="158"/>
      <c r="P29" s="158"/>
      <c r="Q29" s="12"/>
      <c r="R29" s="12"/>
      <c r="S29" s="12"/>
      <c r="T29" s="12"/>
      <c r="U29" s="12"/>
      <c r="V29" s="12"/>
      <c r="W29" s="12"/>
      <c r="X29" s="12"/>
      <c r="Y29" s="12"/>
      <c r="Z29" s="12"/>
      <c r="AA29" s="12"/>
      <c r="AB29" s="12"/>
      <c r="AC29" s="12"/>
      <c r="AD29" s="12"/>
      <c r="AE29" s="12"/>
      <c r="AF29" s="12"/>
      <c r="AG29" s="12"/>
      <c r="AH29" s="12"/>
      <c r="AI29" s="12"/>
    </row>
    <row r="30" spans="1:35" ht="12.75" x14ac:dyDescent="0.2">
      <c r="A30" s="12"/>
      <c r="B30" s="5" t="s">
        <v>12</v>
      </c>
      <c r="C30" s="12"/>
      <c r="D30" s="12"/>
      <c r="E30" s="12"/>
      <c r="F30" s="12"/>
      <c r="G30" s="12"/>
      <c r="H30" s="12"/>
      <c r="I30" s="12"/>
      <c r="J30" s="49"/>
      <c r="K30" s="12"/>
      <c r="L30" s="49"/>
      <c r="M30" s="49"/>
      <c r="N30" s="49"/>
      <c r="O30" s="158"/>
      <c r="P30" s="158"/>
      <c r="Q30" s="12"/>
      <c r="R30" s="12"/>
      <c r="S30" s="12"/>
      <c r="T30" s="12"/>
      <c r="U30" s="12"/>
      <c r="V30" s="12"/>
      <c r="W30" s="12"/>
      <c r="X30" s="12"/>
      <c r="Y30" s="12"/>
      <c r="Z30" s="12"/>
      <c r="AA30" s="12"/>
      <c r="AB30" s="12"/>
      <c r="AC30" s="12"/>
      <c r="AD30" s="12"/>
      <c r="AE30" s="12"/>
      <c r="AF30" s="12"/>
      <c r="AG30" s="12"/>
      <c r="AH30" s="12"/>
      <c r="AI30" s="12"/>
    </row>
    <row r="31" spans="1:35" ht="12.75" x14ac:dyDescent="0.2">
      <c r="A31" s="12"/>
      <c r="B31" s="4" t="s">
        <v>19</v>
      </c>
      <c r="C31" s="12"/>
      <c r="D31" s="12"/>
      <c r="E31" s="12"/>
      <c r="F31" s="12"/>
      <c r="G31" s="12"/>
      <c r="H31" s="12"/>
      <c r="I31" s="12"/>
      <c r="J31" s="49"/>
      <c r="K31" s="12"/>
      <c r="L31" s="49"/>
      <c r="M31" s="49"/>
      <c r="N31" s="49"/>
      <c r="O31" s="158"/>
      <c r="P31" s="158"/>
      <c r="Q31" s="12"/>
      <c r="R31" s="12"/>
      <c r="S31" s="12"/>
      <c r="T31" s="12"/>
      <c r="U31" s="12"/>
      <c r="V31" s="12"/>
      <c r="W31" s="12"/>
      <c r="X31" s="12"/>
      <c r="Y31" s="12"/>
      <c r="Z31" s="12"/>
      <c r="AA31" s="12"/>
      <c r="AB31" s="12"/>
      <c r="AC31" s="12"/>
      <c r="AD31" s="12"/>
      <c r="AE31" s="12"/>
      <c r="AF31" s="12"/>
      <c r="AG31" s="12"/>
      <c r="AH31" s="12"/>
      <c r="AI31" s="12"/>
    </row>
    <row r="32" spans="1:35" ht="12.75" x14ac:dyDescent="0.2">
      <c r="A32" s="12"/>
      <c r="B32" s="4" t="s">
        <v>28</v>
      </c>
      <c r="C32" s="12"/>
      <c r="D32" s="12"/>
      <c r="E32" s="12"/>
      <c r="F32" s="12"/>
      <c r="G32" s="12"/>
      <c r="H32" s="12"/>
      <c r="I32" s="12"/>
      <c r="J32" s="49"/>
      <c r="K32" s="12"/>
      <c r="L32" s="49"/>
      <c r="M32" s="49"/>
      <c r="N32" s="49"/>
      <c r="O32" s="158"/>
      <c r="P32" s="158"/>
      <c r="Q32" s="12"/>
      <c r="R32" s="12"/>
      <c r="S32" s="12"/>
      <c r="T32" s="12"/>
      <c r="U32" s="12"/>
      <c r="V32" s="12"/>
      <c r="W32" s="12"/>
      <c r="X32" s="12"/>
      <c r="Y32" s="12"/>
      <c r="Z32" s="12"/>
      <c r="AA32" s="12"/>
      <c r="AB32" s="12"/>
      <c r="AC32" s="12"/>
      <c r="AD32" s="12"/>
      <c r="AE32" s="12"/>
      <c r="AF32" s="12"/>
      <c r="AG32" s="12"/>
      <c r="AH32" s="12"/>
      <c r="AI32" s="12"/>
    </row>
    <row r="33" spans="1:35" ht="12.75" x14ac:dyDescent="0.2">
      <c r="A33" s="12"/>
      <c r="B33" s="4" t="s">
        <v>21</v>
      </c>
      <c r="C33" s="12"/>
      <c r="D33" s="12"/>
      <c r="E33" s="12"/>
      <c r="F33" s="12"/>
      <c r="G33" s="12"/>
      <c r="H33" s="12"/>
      <c r="I33" s="12"/>
      <c r="J33" s="49"/>
      <c r="K33" s="12"/>
      <c r="L33" s="49"/>
      <c r="M33" s="49"/>
      <c r="N33" s="49"/>
      <c r="O33" s="158"/>
      <c r="P33" s="158"/>
      <c r="Q33" s="12"/>
      <c r="R33" s="12"/>
      <c r="S33" s="12"/>
      <c r="T33" s="12"/>
      <c r="U33" s="12"/>
      <c r="V33" s="12"/>
      <c r="W33" s="12"/>
      <c r="X33" s="12"/>
      <c r="Y33" s="12"/>
      <c r="Z33" s="12"/>
      <c r="AA33" s="12"/>
      <c r="AB33" s="12"/>
      <c r="AC33" s="12"/>
      <c r="AD33" s="12"/>
      <c r="AE33" s="12"/>
      <c r="AF33" s="12"/>
      <c r="AG33" s="12"/>
      <c r="AH33" s="12"/>
      <c r="AI33" s="12"/>
    </row>
    <row r="34" spans="1:35" x14ac:dyDescent="0.25"/>
    <row r="35" spans="1:35" hidden="1" x14ac:dyDescent="0.25"/>
    <row r="36" spans="1:35" hidden="1" x14ac:dyDescent="0.25"/>
    <row r="37" spans="1:35" hidden="1" x14ac:dyDescent="0.25"/>
    <row r="38" spans="1:35" hidden="1" x14ac:dyDescent="0.25"/>
    <row r="39" spans="1:35" hidden="1" x14ac:dyDescent="0.25"/>
    <row r="40" spans="1:35" hidden="1" x14ac:dyDescent="0.25"/>
    <row r="41" spans="1:35" hidden="1" x14ac:dyDescent="0.25"/>
    <row r="42" spans="1:35" hidden="1" x14ac:dyDescent="0.25"/>
    <row r="43" spans="1:35" hidden="1" x14ac:dyDescent="0.25"/>
    <row r="44" spans="1:35" hidden="1" x14ac:dyDescent="0.25"/>
    <row r="45" spans="1:35" hidden="1" x14ac:dyDescent="0.25"/>
    <row r="46" spans="1:35" hidden="1" x14ac:dyDescent="0.25"/>
    <row r="47" spans="1:35" hidden="1" x14ac:dyDescent="0.25"/>
    <row r="48" spans="1:3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AI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58" customWidth="1"/>
    <col min="14" max="14" width="16.7109375" style="12" customWidth="1"/>
    <col min="15" max="15" width="17.85546875" style="12" customWidth="1"/>
    <col min="16" max="16" width="3.85546875" style="12" customWidth="1"/>
    <col min="17" max="16384" width="0" style="12" hidden="1"/>
  </cols>
  <sheetData>
    <row r="1" spans="1:35" customFormat="1" ht="15.75" x14ac:dyDescent="0.25">
      <c r="A1" s="96" t="s">
        <v>62</v>
      </c>
      <c r="B1" s="15"/>
      <c r="J1" s="6"/>
      <c r="L1" s="6"/>
      <c r="M1" s="6"/>
      <c r="N1" s="6"/>
      <c r="O1" s="60"/>
      <c r="P1" s="60"/>
    </row>
    <row r="2" spans="1:35" customFormat="1" x14ac:dyDescent="0.2">
      <c r="A2" s="58"/>
      <c r="J2" s="6"/>
      <c r="L2" s="6"/>
      <c r="M2" s="6"/>
      <c r="N2" s="6"/>
    </row>
    <row r="3" spans="1:35" customFormat="1" x14ac:dyDescent="0.2">
      <c r="A3" s="58"/>
      <c r="J3" s="6"/>
      <c r="L3" s="6"/>
      <c r="M3" s="6"/>
      <c r="N3" s="6"/>
      <c r="P3" s="6"/>
    </row>
    <row r="4" spans="1:35" customFormat="1" x14ac:dyDescent="0.2">
      <c r="A4" s="12"/>
      <c r="B4" s="224" t="s">
        <v>27</v>
      </c>
      <c r="C4" s="225"/>
      <c r="D4" s="225"/>
      <c r="E4" s="225"/>
      <c r="F4" s="225"/>
      <c r="G4" s="225"/>
      <c r="H4" s="225"/>
      <c r="I4" s="225"/>
      <c r="J4" s="225"/>
      <c r="K4" s="225"/>
      <c r="L4" s="226"/>
      <c r="M4" s="109"/>
      <c r="N4" s="109"/>
      <c r="O4" s="158"/>
      <c r="P4" s="49"/>
      <c r="Q4" s="12"/>
      <c r="R4" s="12"/>
      <c r="S4" s="12"/>
      <c r="T4" s="12"/>
      <c r="U4" s="12"/>
      <c r="V4" s="12"/>
      <c r="W4" s="12"/>
      <c r="X4" s="12"/>
      <c r="Y4" s="12"/>
      <c r="Z4" s="12"/>
      <c r="AA4" s="12"/>
      <c r="AB4" s="12"/>
      <c r="AC4" s="12"/>
      <c r="AD4" s="12"/>
      <c r="AE4" s="12"/>
      <c r="AF4" s="12"/>
      <c r="AG4" s="12"/>
      <c r="AH4" s="12"/>
      <c r="AI4" s="12"/>
    </row>
    <row r="5" spans="1:35" customFormat="1" ht="43.35" customHeight="1" x14ac:dyDescent="0.2">
      <c r="A5" s="49"/>
      <c r="B5" s="11" t="s">
        <v>17</v>
      </c>
      <c r="C5" s="11" t="s">
        <v>1</v>
      </c>
      <c r="D5" s="107" t="s">
        <v>31</v>
      </c>
      <c r="E5" s="107" t="s">
        <v>2</v>
      </c>
      <c r="F5" s="107" t="s">
        <v>3</v>
      </c>
      <c r="G5" s="107" t="s">
        <v>7</v>
      </c>
      <c r="H5" s="111" t="s">
        <v>5</v>
      </c>
      <c r="I5" s="181" t="s">
        <v>4</v>
      </c>
      <c r="J5" s="182" t="s">
        <v>8</v>
      </c>
      <c r="K5" s="108" t="s">
        <v>9</v>
      </c>
      <c r="L5" s="7" t="s">
        <v>6</v>
      </c>
      <c r="M5" s="110"/>
      <c r="N5" s="111" t="s">
        <v>147</v>
      </c>
      <c r="O5" s="67" t="s">
        <v>61</v>
      </c>
      <c r="P5" s="49"/>
      <c r="Q5" s="12"/>
      <c r="R5" s="12"/>
      <c r="S5" s="12"/>
      <c r="T5" s="12"/>
      <c r="U5" s="12"/>
      <c r="V5" s="12"/>
      <c r="W5" s="12"/>
      <c r="X5" s="12"/>
      <c r="Y5" s="12"/>
      <c r="Z5" s="12"/>
      <c r="AA5" s="12"/>
      <c r="AB5" s="12"/>
      <c r="AC5" s="12"/>
      <c r="AD5" s="12"/>
      <c r="AE5" s="12"/>
      <c r="AF5" s="12"/>
      <c r="AG5" s="12"/>
      <c r="AH5" s="12"/>
      <c r="AI5" s="12"/>
    </row>
    <row r="6" spans="1:35" x14ac:dyDescent="0.2">
      <c r="A6" s="49"/>
      <c r="B6" s="155">
        <f>'1) Claims Notified'!B6</f>
        <v>1997</v>
      </c>
      <c r="C6" s="29">
        <v>49</v>
      </c>
      <c r="D6" s="17">
        <v>0</v>
      </c>
      <c r="E6" s="17">
        <v>270</v>
      </c>
      <c r="F6" s="17">
        <v>10</v>
      </c>
      <c r="G6" s="17">
        <v>0</v>
      </c>
      <c r="H6" s="52">
        <v>280</v>
      </c>
      <c r="I6" s="17">
        <v>128</v>
      </c>
      <c r="J6" s="53">
        <v>408</v>
      </c>
      <c r="K6" s="19">
        <v>438</v>
      </c>
      <c r="L6" s="30">
        <v>846</v>
      </c>
      <c r="M6" s="8"/>
      <c r="N6" s="56">
        <v>7</v>
      </c>
      <c r="O6" s="112">
        <v>2</v>
      </c>
      <c r="P6" s="49"/>
    </row>
    <row r="7" spans="1:35" x14ac:dyDescent="0.2">
      <c r="A7" s="49"/>
      <c r="B7" s="155">
        <f>'1) Claims Notified'!B7</f>
        <v>1998</v>
      </c>
      <c r="C7" s="29">
        <v>42</v>
      </c>
      <c r="D7" s="17">
        <v>0</v>
      </c>
      <c r="E7" s="17">
        <v>180</v>
      </c>
      <c r="F7" s="17">
        <v>12</v>
      </c>
      <c r="G7" s="17">
        <v>0</v>
      </c>
      <c r="H7" s="52">
        <v>192</v>
      </c>
      <c r="I7" s="17">
        <v>88</v>
      </c>
      <c r="J7" s="18">
        <v>280</v>
      </c>
      <c r="K7" s="19">
        <v>430</v>
      </c>
      <c r="L7" s="30">
        <v>710</v>
      </c>
      <c r="M7" s="8"/>
      <c r="N7" s="56">
        <v>8</v>
      </c>
      <c r="O7" s="113">
        <v>2</v>
      </c>
      <c r="P7" s="49"/>
    </row>
    <row r="8" spans="1:35" x14ac:dyDescent="0.2">
      <c r="A8" s="49"/>
      <c r="B8" s="155">
        <f>'1) Claims Notified'!B8</f>
        <v>1999</v>
      </c>
      <c r="C8" s="29">
        <v>61</v>
      </c>
      <c r="D8" s="17">
        <v>0</v>
      </c>
      <c r="E8" s="17">
        <v>302</v>
      </c>
      <c r="F8" s="17">
        <v>12</v>
      </c>
      <c r="G8" s="17">
        <v>0</v>
      </c>
      <c r="H8" s="52">
        <v>314</v>
      </c>
      <c r="I8" s="17">
        <v>130</v>
      </c>
      <c r="J8" s="18">
        <v>444</v>
      </c>
      <c r="K8" s="19">
        <v>368</v>
      </c>
      <c r="L8" s="30">
        <v>812</v>
      </c>
      <c r="M8" s="8"/>
      <c r="N8" s="56">
        <v>11</v>
      </c>
      <c r="O8" s="113">
        <v>3</v>
      </c>
      <c r="P8" s="49"/>
    </row>
    <row r="9" spans="1:35" x14ac:dyDescent="0.2">
      <c r="A9" s="49"/>
      <c r="B9" s="155">
        <f>'1) Claims Notified'!B9</f>
        <v>2000</v>
      </c>
      <c r="C9" s="29">
        <v>106</v>
      </c>
      <c r="D9" s="17">
        <v>1</v>
      </c>
      <c r="E9" s="17">
        <v>351</v>
      </c>
      <c r="F9" s="17">
        <v>18</v>
      </c>
      <c r="G9" s="17">
        <v>0</v>
      </c>
      <c r="H9" s="52">
        <v>370</v>
      </c>
      <c r="I9" s="17">
        <v>141</v>
      </c>
      <c r="J9" s="18">
        <v>511</v>
      </c>
      <c r="K9" s="19">
        <v>507</v>
      </c>
      <c r="L9" s="30">
        <v>1018</v>
      </c>
      <c r="M9" s="8"/>
      <c r="N9" s="56">
        <v>11</v>
      </c>
      <c r="O9" s="113">
        <v>5</v>
      </c>
      <c r="P9" s="49"/>
    </row>
    <row r="10" spans="1:35" x14ac:dyDescent="0.2">
      <c r="A10" s="49"/>
      <c r="B10" s="155">
        <f>'1) Claims Notified'!B10</f>
        <v>2001</v>
      </c>
      <c r="C10" s="29">
        <v>153</v>
      </c>
      <c r="D10" s="17">
        <v>5</v>
      </c>
      <c r="E10" s="17">
        <v>336</v>
      </c>
      <c r="F10" s="17">
        <v>7</v>
      </c>
      <c r="G10" s="17">
        <v>8</v>
      </c>
      <c r="H10" s="52">
        <v>356</v>
      </c>
      <c r="I10" s="17">
        <v>154</v>
      </c>
      <c r="J10" s="18">
        <v>510</v>
      </c>
      <c r="K10" s="19">
        <v>475</v>
      </c>
      <c r="L10" s="30">
        <v>985</v>
      </c>
      <c r="M10" s="8"/>
      <c r="N10" s="56">
        <v>10</v>
      </c>
      <c r="O10" s="113">
        <v>5</v>
      </c>
      <c r="P10" s="49"/>
    </row>
    <row r="11" spans="1:35" x14ac:dyDescent="0.2">
      <c r="A11" s="49"/>
      <c r="B11" s="155">
        <f>'1) Claims Notified'!B11</f>
        <v>2002</v>
      </c>
      <c r="C11" s="29">
        <v>263</v>
      </c>
      <c r="D11" s="17">
        <v>7</v>
      </c>
      <c r="E11" s="17">
        <v>430</v>
      </c>
      <c r="F11" s="17">
        <v>12</v>
      </c>
      <c r="G11" s="17">
        <v>20</v>
      </c>
      <c r="H11" s="52">
        <v>469</v>
      </c>
      <c r="I11" s="17">
        <v>211</v>
      </c>
      <c r="J11" s="18">
        <v>680</v>
      </c>
      <c r="K11" s="19">
        <v>557</v>
      </c>
      <c r="L11" s="30">
        <v>1237</v>
      </c>
      <c r="M11" s="8"/>
      <c r="N11" s="56">
        <v>12</v>
      </c>
      <c r="O11" s="113">
        <v>5</v>
      </c>
      <c r="P11" s="49"/>
    </row>
    <row r="12" spans="1:35" x14ac:dyDescent="0.2">
      <c r="A12" s="49"/>
      <c r="B12" s="155">
        <f>'1) Claims Notified'!B12</f>
        <v>2003</v>
      </c>
      <c r="C12" s="29">
        <v>517</v>
      </c>
      <c r="D12" s="17">
        <v>24</v>
      </c>
      <c r="E12" s="17">
        <v>556</v>
      </c>
      <c r="F12" s="17">
        <v>18</v>
      </c>
      <c r="G12" s="17">
        <v>34</v>
      </c>
      <c r="H12" s="52">
        <v>632</v>
      </c>
      <c r="I12" s="17">
        <v>261</v>
      </c>
      <c r="J12" s="18">
        <v>893</v>
      </c>
      <c r="K12" s="19">
        <v>580</v>
      </c>
      <c r="L12" s="30">
        <v>1473</v>
      </c>
      <c r="M12" s="8"/>
      <c r="N12" s="56">
        <v>12</v>
      </c>
      <c r="O12" s="113">
        <v>8</v>
      </c>
      <c r="P12" s="49"/>
    </row>
    <row r="13" spans="1:35" x14ac:dyDescent="0.2">
      <c r="A13" s="49"/>
      <c r="B13" s="155">
        <f>'1) Claims Notified'!B13</f>
        <v>2004</v>
      </c>
      <c r="C13" s="29">
        <v>1274</v>
      </c>
      <c r="D13" s="17">
        <v>30</v>
      </c>
      <c r="E13" s="17">
        <v>762</v>
      </c>
      <c r="F13" s="17">
        <v>36</v>
      </c>
      <c r="G13" s="17">
        <v>49</v>
      </c>
      <c r="H13" s="52">
        <v>877</v>
      </c>
      <c r="I13" s="17">
        <v>382</v>
      </c>
      <c r="J13" s="18">
        <v>1259</v>
      </c>
      <c r="K13" s="19">
        <v>403</v>
      </c>
      <c r="L13" s="30">
        <v>1662</v>
      </c>
      <c r="M13" s="8"/>
      <c r="N13" s="56">
        <v>12</v>
      </c>
      <c r="O13" s="113">
        <v>9</v>
      </c>
      <c r="P13" s="49"/>
    </row>
    <row r="14" spans="1:35" x14ac:dyDescent="0.2">
      <c r="A14" s="49"/>
      <c r="B14" s="155">
        <f>'1) Claims Notified'!B14</f>
        <v>2005</v>
      </c>
      <c r="C14" s="29">
        <v>1072</v>
      </c>
      <c r="D14" s="17">
        <v>81</v>
      </c>
      <c r="E14" s="17">
        <v>465</v>
      </c>
      <c r="F14" s="17">
        <v>29</v>
      </c>
      <c r="G14" s="17">
        <v>72</v>
      </c>
      <c r="H14" s="52">
        <v>647</v>
      </c>
      <c r="I14" s="17">
        <v>336</v>
      </c>
      <c r="J14" s="18">
        <v>983</v>
      </c>
      <c r="K14" s="19">
        <v>571</v>
      </c>
      <c r="L14" s="30">
        <v>1554</v>
      </c>
      <c r="M14" s="8"/>
      <c r="N14" s="56">
        <v>12</v>
      </c>
      <c r="O14" s="113">
        <v>9</v>
      </c>
      <c r="P14" s="49"/>
    </row>
    <row r="15" spans="1:35" x14ac:dyDescent="0.2">
      <c r="A15" s="49"/>
      <c r="B15" s="155">
        <f>'1) Claims Notified'!B15</f>
        <v>2006</v>
      </c>
      <c r="C15" s="29">
        <v>745</v>
      </c>
      <c r="D15" s="17">
        <v>86</v>
      </c>
      <c r="E15" s="17">
        <v>395</v>
      </c>
      <c r="F15" s="17">
        <v>28</v>
      </c>
      <c r="G15" s="17">
        <v>89</v>
      </c>
      <c r="H15" s="52">
        <v>598</v>
      </c>
      <c r="I15" s="17">
        <v>354</v>
      </c>
      <c r="J15" s="18">
        <v>952</v>
      </c>
      <c r="K15" s="19">
        <v>296</v>
      </c>
      <c r="L15" s="30">
        <v>1248</v>
      </c>
      <c r="M15" s="8"/>
      <c r="N15" s="56">
        <v>12</v>
      </c>
      <c r="O15" s="113">
        <v>9</v>
      </c>
      <c r="P15" s="49"/>
    </row>
    <row r="16" spans="1:35" x14ac:dyDescent="0.2">
      <c r="A16" s="49"/>
      <c r="B16" s="155">
        <f>'1) Claims Notified'!B16</f>
        <v>2007</v>
      </c>
      <c r="C16" s="29">
        <v>5099</v>
      </c>
      <c r="D16" s="17">
        <v>76</v>
      </c>
      <c r="E16" s="17">
        <v>818</v>
      </c>
      <c r="F16" s="17">
        <v>68</v>
      </c>
      <c r="G16" s="17">
        <v>183</v>
      </c>
      <c r="H16" s="52">
        <v>1145</v>
      </c>
      <c r="I16" s="17">
        <v>509</v>
      </c>
      <c r="J16" s="18">
        <v>1654</v>
      </c>
      <c r="K16" s="19">
        <v>130</v>
      </c>
      <c r="L16" s="30">
        <v>1784</v>
      </c>
      <c r="M16" s="8"/>
      <c r="N16" s="56">
        <v>12</v>
      </c>
      <c r="O16" s="113">
        <v>9</v>
      </c>
      <c r="P16" s="49"/>
    </row>
    <row r="17" spans="1:16" x14ac:dyDescent="0.2">
      <c r="A17" s="49"/>
      <c r="B17" s="155">
        <f>'1) Claims Notified'!B17</f>
        <v>2008</v>
      </c>
      <c r="C17" s="29">
        <v>618</v>
      </c>
      <c r="D17" s="17">
        <v>92</v>
      </c>
      <c r="E17" s="17">
        <v>811</v>
      </c>
      <c r="F17" s="17">
        <v>115</v>
      </c>
      <c r="G17" s="17">
        <v>285</v>
      </c>
      <c r="H17" s="52">
        <v>1303</v>
      </c>
      <c r="I17" s="17">
        <v>582</v>
      </c>
      <c r="J17" s="18">
        <v>1885</v>
      </c>
      <c r="K17" s="19">
        <v>200</v>
      </c>
      <c r="L17" s="30">
        <v>2085</v>
      </c>
      <c r="M17" s="8"/>
      <c r="N17" s="56">
        <v>12</v>
      </c>
      <c r="O17" s="113">
        <v>9</v>
      </c>
      <c r="P17" s="49"/>
    </row>
    <row r="18" spans="1:16" x14ac:dyDescent="0.2">
      <c r="A18" s="49"/>
      <c r="B18" s="155">
        <f>'1) Claims Notified'!B18</f>
        <v>2009</v>
      </c>
      <c r="C18" s="29">
        <v>116</v>
      </c>
      <c r="D18" s="17">
        <v>30</v>
      </c>
      <c r="E18" s="17">
        <v>486</v>
      </c>
      <c r="F18" s="17">
        <v>107</v>
      </c>
      <c r="G18" s="17">
        <v>218</v>
      </c>
      <c r="H18" s="52">
        <v>841</v>
      </c>
      <c r="I18" s="17">
        <v>560</v>
      </c>
      <c r="J18" s="18">
        <v>1401</v>
      </c>
      <c r="K18" s="19">
        <v>159</v>
      </c>
      <c r="L18" s="30">
        <v>1560</v>
      </c>
      <c r="M18" s="8"/>
      <c r="N18" s="56">
        <v>12</v>
      </c>
      <c r="O18" s="113">
        <v>10</v>
      </c>
      <c r="P18" s="49"/>
    </row>
    <row r="19" spans="1:16" x14ac:dyDescent="0.2">
      <c r="A19" s="49"/>
      <c r="B19" s="155">
        <f>'1) Claims Notified'!B19</f>
        <v>2010</v>
      </c>
      <c r="C19" s="29">
        <v>2344</v>
      </c>
      <c r="D19" s="17">
        <v>242</v>
      </c>
      <c r="E19" s="17">
        <v>757</v>
      </c>
      <c r="F19" s="17">
        <v>93</v>
      </c>
      <c r="G19" s="17">
        <v>316</v>
      </c>
      <c r="H19" s="52">
        <v>1406</v>
      </c>
      <c r="I19" s="17">
        <v>541</v>
      </c>
      <c r="J19" s="18">
        <v>1947</v>
      </c>
      <c r="K19" s="19">
        <v>137</v>
      </c>
      <c r="L19" s="30">
        <v>2084</v>
      </c>
      <c r="M19" s="8"/>
      <c r="N19" s="56">
        <v>12</v>
      </c>
      <c r="O19" s="113">
        <v>10</v>
      </c>
      <c r="P19" s="49"/>
    </row>
    <row r="20" spans="1:16" x14ac:dyDescent="0.2">
      <c r="A20" s="49"/>
      <c r="B20" s="155">
        <f>'1) Claims Notified'!B20</f>
        <v>2011</v>
      </c>
      <c r="C20" s="29">
        <v>78</v>
      </c>
      <c r="D20" s="17">
        <v>78</v>
      </c>
      <c r="E20" s="17">
        <v>552</v>
      </c>
      <c r="F20" s="17">
        <v>133</v>
      </c>
      <c r="G20" s="17">
        <v>215</v>
      </c>
      <c r="H20" s="52">
        <v>964</v>
      </c>
      <c r="I20" s="17">
        <v>668</v>
      </c>
      <c r="J20" s="18">
        <v>1632</v>
      </c>
      <c r="K20" s="19">
        <v>253</v>
      </c>
      <c r="L20" s="30">
        <v>1885</v>
      </c>
      <c r="M20" s="8"/>
      <c r="N20" s="56">
        <v>12</v>
      </c>
      <c r="O20" s="113">
        <v>10</v>
      </c>
      <c r="P20" s="49"/>
    </row>
    <row r="21" spans="1:16" x14ac:dyDescent="0.2">
      <c r="A21" s="49"/>
      <c r="B21" s="155">
        <f>'1) Claims Notified'!B21</f>
        <v>2012</v>
      </c>
      <c r="C21" s="29">
        <v>91</v>
      </c>
      <c r="D21" s="17">
        <v>144</v>
      </c>
      <c r="E21" s="17">
        <v>466</v>
      </c>
      <c r="F21" s="17">
        <v>133</v>
      </c>
      <c r="G21" s="17">
        <v>230</v>
      </c>
      <c r="H21" s="52">
        <v>972</v>
      </c>
      <c r="I21" s="17">
        <v>594</v>
      </c>
      <c r="J21" s="18">
        <v>1566</v>
      </c>
      <c r="K21" s="19">
        <v>80</v>
      </c>
      <c r="L21" s="30">
        <v>1646</v>
      </c>
      <c r="M21" s="8"/>
      <c r="N21" s="56">
        <v>12</v>
      </c>
      <c r="O21" s="113">
        <v>11</v>
      </c>
      <c r="P21" s="49"/>
    </row>
    <row r="22" spans="1:16" x14ac:dyDescent="0.2">
      <c r="A22" s="49"/>
      <c r="B22" s="155">
        <f>'1) Claims Notified'!B22</f>
        <v>2013</v>
      </c>
      <c r="C22" s="29">
        <v>250</v>
      </c>
      <c r="D22" s="17">
        <v>304</v>
      </c>
      <c r="E22" s="17">
        <v>433</v>
      </c>
      <c r="F22" s="17">
        <v>160</v>
      </c>
      <c r="G22" s="17">
        <v>212</v>
      </c>
      <c r="H22" s="52">
        <v>1104</v>
      </c>
      <c r="I22" s="17">
        <v>614</v>
      </c>
      <c r="J22" s="18">
        <v>1718</v>
      </c>
      <c r="K22" s="19">
        <v>71</v>
      </c>
      <c r="L22" s="30">
        <v>1789</v>
      </c>
      <c r="M22" s="8"/>
      <c r="N22" s="56">
        <v>12</v>
      </c>
      <c r="O22" s="113">
        <v>11</v>
      </c>
      <c r="P22" s="49"/>
    </row>
    <row r="23" spans="1:16" x14ac:dyDescent="0.2">
      <c r="A23" s="49"/>
      <c r="B23" s="155">
        <f>'1) Claims Notified'!B23</f>
        <v>2014</v>
      </c>
      <c r="C23" s="29">
        <v>148</v>
      </c>
      <c r="D23" s="17">
        <v>195</v>
      </c>
      <c r="E23" s="17">
        <v>482</v>
      </c>
      <c r="F23" s="17">
        <v>147</v>
      </c>
      <c r="G23" s="17">
        <v>185</v>
      </c>
      <c r="H23" s="52">
        <v>1008</v>
      </c>
      <c r="I23" s="17">
        <v>573</v>
      </c>
      <c r="J23" s="18">
        <v>1581</v>
      </c>
      <c r="K23" s="19">
        <v>73</v>
      </c>
      <c r="L23" s="30">
        <v>1654</v>
      </c>
      <c r="M23" s="8"/>
      <c r="N23" s="56">
        <v>12</v>
      </c>
      <c r="O23" s="113">
        <v>11</v>
      </c>
      <c r="P23" s="49"/>
    </row>
    <row r="24" spans="1:16" x14ac:dyDescent="0.2">
      <c r="A24" s="49"/>
      <c r="B24" s="155">
        <f>'1) Claims Notified'!B24</f>
        <v>2015</v>
      </c>
      <c r="C24" s="29">
        <v>256</v>
      </c>
      <c r="D24" s="17">
        <v>351</v>
      </c>
      <c r="E24" s="17">
        <v>606</v>
      </c>
      <c r="F24" s="17">
        <v>173</v>
      </c>
      <c r="G24" s="17">
        <v>259</v>
      </c>
      <c r="H24" s="52">
        <v>1387</v>
      </c>
      <c r="I24" s="17">
        <v>901</v>
      </c>
      <c r="J24" s="18">
        <v>2288</v>
      </c>
      <c r="K24" s="19">
        <v>35</v>
      </c>
      <c r="L24" s="30">
        <v>2323</v>
      </c>
      <c r="M24" s="8"/>
      <c r="N24" s="56">
        <v>12</v>
      </c>
      <c r="O24" s="113">
        <v>11</v>
      </c>
      <c r="P24" s="49"/>
    </row>
    <row r="25" spans="1:16" x14ac:dyDescent="0.2">
      <c r="A25" s="49"/>
      <c r="B25" s="156">
        <f>'1) Claims Notified'!B25</f>
        <v>2016</v>
      </c>
      <c r="C25" s="29">
        <v>212</v>
      </c>
      <c r="D25" s="17">
        <v>322</v>
      </c>
      <c r="E25" s="17">
        <v>645</v>
      </c>
      <c r="F25" s="17">
        <v>196</v>
      </c>
      <c r="G25" s="17">
        <v>274</v>
      </c>
      <c r="H25" s="52">
        <v>1437</v>
      </c>
      <c r="I25" s="17">
        <v>976</v>
      </c>
      <c r="J25" s="18">
        <v>2413</v>
      </c>
      <c r="K25" s="19">
        <v>29</v>
      </c>
      <c r="L25" s="30">
        <v>2442</v>
      </c>
      <c r="M25" s="8"/>
      <c r="N25" s="57">
        <v>12</v>
      </c>
      <c r="O25" s="114">
        <v>11</v>
      </c>
      <c r="P25" s="49"/>
    </row>
    <row r="26" spans="1:16" x14ac:dyDescent="0.2">
      <c r="A26" s="49"/>
      <c r="B26" s="157" t="s">
        <v>6</v>
      </c>
      <c r="C26" s="31">
        <v>13494</v>
      </c>
      <c r="D26" s="54">
        <v>2068</v>
      </c>
      <c r="E26" s="32">
        <v>10103</v>
      </c>
      <c r="F26" s="32">
        <v>1507</v>
      </c>
      <c r="G26" s="32">
        <v>2649</v>
      </c>
      <c r="H26" s="31">
        <v>16302</v>
      </c>
      <c r="I26" s="32">
        <v>8703</v>
      </c>
      <c r="J26" s="54">
        <v>25005</v>
      </c>
      <c r="K26" s="55">
        <v>5792</v>
      </c>
      <c r="L26" s="55">
        <v>30797</v>
      </c>
      <c r="M26" s="8"/>
      <c r="N26" s="8"/>
      <c r="O26" s="158"/>
      <c r="P26" s="49"/>
    </row>
    <row r="27" spans="1:16" x14ac:dyDescent="0.2">
      <c r="A27" s="49"/>
      <c r="C27" s="33"/>
      <c r="D27" s="33"/>
      <c r="E27" s="33"/>
      <c r="F27" s="33"/>
      <c r="G27" s="33"/>
      <c r="H27" s="33"/>
      <c r="I27" s="33"/>
      <c r="J27" s="33"/>
      <c r="K27" s="33"/>
      <c r="L27" s="33"/>
    </row>
    <row r="28" spans="1:16" x14ac:dyDescent="0.2">
      <c r="A28" s="49"/>
      <c r="C28" s="159"/>
      <c r="D28" s="159"/>
      <c r="E28" s="159"/>
      <c r="F28" s="159"/>
      <c r="G28" s="159"/>
      <c r="H28" s="159"/>
      <c r="I28" s="159"/>
      <c r="J28" s="159"/>
      <c r="K28" s="159"/>
      <c r="L28" s="159"/>
    </row>
    <row r="29" spans="1:16" x14ac:dyDescent="0.2"/>
    <row r="30" spans="1:16" x14ac:dyDescent="0.2">
      <c r="B30" s="5" t="s">
        <v>12</v>
      </c>
    </row>
    <row r="31" spans="1:16" x14ac:dyDescent="0.2">
      <c r="B31" s="4" t="s">
        <v>26</v>
      </c>
    </row>
    <row r="32" spans="1:16"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58"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96" t="s">
        <v>133</v>
      </c>
      <c r="B1" s="15"/>
      <c r="J1" s="6"/>
      <c r="L1" s="6"/>
      <c r="M1" s="60"/>
    </row>
    <row r="2" spans="1:15" customFormat="1" x14ac:dyDescent="0.2">
      <c r="A2" s="58"/>
      <c r="J2" s="6"/>
      <c r="L2" s="6"/>
    </row>
    <row r="3" spans="1:15" customFormat="1" x14ac:dyDescent="0.2">
      <c r="A3" s="58"/>
      <c r="J3" s="6"/>
      <c r="L3" s="6"/>
    </row>
    <row r="4" spans="1:15" customFormat="1" ht="15" x14ac:dyDescent="0.25">
      <c r="B4" s="224" t="s">
        <v>22</v>
      </c>
      <c r="C4" s="225"/>
      <c r="D4" s="225"/>
      <c r="E4" s="225"/>
      <c r="F4" s="225"/>
      <c r="G4" s="225"/>
      <c r="H4" s="225"/>
      <c r="I4" s="225"/>
      <c r="J4" s="225"/>
      <c r="K4" s="225"/>
      <c r="L4" s="226"/>
      <c r="M4" s="60"/>
    </row>
    <row r="5" spans="1:15" customFormat="1" ht="43.35" customHeight="1" x14ac:dyDescent="0.2">
      <c r="A5" s="6"/>
      <c r="B5" s="1" t="s">
        <v>0</v>
      </c>
      <c r="C5" s="1" t="s">
        <v>1</v>
      </c>
      <c r="D5" s="2" t="s">
        <v>31</v>
      </c>
      <c r="E5" s="2" t="s">
        <v>2</v>
      </c>
      <c r="F5" s="2" t="s">
        <v>3</v>
      </c>
      <c r="G5" s="2" t="s">
        <v>7</v>
      </c>
      <c r="H5" s="16" t="s">
        <v>5</v>
      </c>
      <c r="I5" s="35" t="s">
        <v>4</v>
      </c>
      <c r="J5" s="9" t="s">
        <v>8</v>
      </c>
      <c r="K5" s="3" t="s">
        <v>9</v>
      </c>
      <c r="L5" s="7" t="s">
        <v>6</v>
      </c>
      <c r="M5" s="110"/>
      <c r="N5" s="111" t="s">
        <v>147</v>
      </c>
      <c r="O5" s="67" t="s">
        <v>61</v>
      </c>
    </row>
    <row r="6" spans="1:15" x14ac:dyDescent="0.2">
      <c r="A6" s="49"/>
      <c r="B6" s="155">
        <f>'1) Claims Notified'!B6</f>
        <v>1997</v>
      </c>
      <c r="C6" s="29">
        <v>403</v>
      </c>
      <c r="D6" s="17">
        <v>22</v>
      </c>
      <c r="E6" s="17">
        <v>510</v>
      </c>
      <c r="F6" s="17">
        <v>54</v>
      </c>
      <c r="G6" s="17">
        <v>6</v>
      </c>
      <c r="H6" s="52">
        <v>592</v>
      </c>
      <c r="I6" s="17">
        <v>413</v>
      </c>
      <c r="J6" s="53">
        <v>1005</v>
      </c>
      <c r="K6" s="19">
        <v>745</v>
      </c>
      <c r="L6" s="30">
        <v>1750</v>
      </c>
      <c r="M6" s="8"/>
      <c r="N6" s="56">
        <v>12</v>
      </c>
      <c r="O6" s="112">
        <v>3</v>
      </c>
    </row>
    <row r="7" spans="1:15" x14ac:dyDescent="0.2">
      <c r="A7" s="49"/>
      <c r="B7" s="155">
        <f>'1) Claims Notified'!B7</f>
        <v>1998</v>
      </c>
      <c r="C7" s="29">
        <v>488</v>
      </c>
      <c r="D7" s="17">
        <v>43</v>
      </c>
      <c r="E7" s="17">
        <v>537</v>
      </c>
      <c r="F7" s="17">
        <v>42</v>
      </c>
      <c r="G7" s="17">
        <v>20</v>
      </c>
      <c r="H7" s="52">
        <v>642</v>
      </c>
      <c r="I7" s="17">
        <v>470</v>
      </c>
      <c r="J7" s="18">
        <v>1112</v>
      </c>
      <c r="K7" s="19">
        <v>911</v>
      </c>
      <c r="L7" s="30">
        <v>2023</v>
      </c>
      <c r="M7" s="8"/>
      <c r="N7" s="56">
        <v>12</v>
      </c>
      <c r="O7" s="113">
        <v>3</v>
      </c>
    </row>
    <row r="8" spans="1:15" x14ac:dyDescent="0.2">
      <c r="A8" s="49"/>
      <c r="B8" s="155">
        <f>'1) Claims Notified'!B8</f>
        <v>1999</v>
      </c>
      <c r="C8" s="29">
        <v>603</v>
      </c>
      <c r="D8" s="17">
        <v>38</v>
      </c>
      <c r="E8" s="17">
        <v>668</v>
      </c>
      <c r="F8" s="17">
        <v>48</v>
      </c>
      <c r="G8" s="17">
        <v>29</v>
      </c>
      <c r="H8" s="52">
        <v>783</v>
      </c>
      <c r="I8" s="17">
        <v>607</v>
      </c>
      <c r="J8" s="18">
        <v>1390</v>
      </c>
      <c r="K8" s="19">
        <v>876</v>
      </c>
      <c r="L8" s="30">
        <v>2266</v>
      </c>
      <c r="M8" s="8"/>
      <c r="N8" s="56">
        <v>12</v>
      </c>
      <c r="O8" s="113">
        <v>3</v>
      </c>
    </row>
    <row r="9" spans="1:15" x14ac:dyDescent="0.2">
      <c r="A9" s="49"/>
      <c r="B9" s="155">
        <f>'1) Claims Notified'!B9</f>
        <v>2000</v>
      </c>
      <c r="C9" s="29">
        <v>1096</v>
      </c>
      <c r="D9" s="17">
        <v>56</v>
      </c>
      <c r="E9" s="17">
        <v>728</v>
      </c>
      <c r="F9" s="17">
        <v>51</v>
      </c>
      <c r="G9" s="17">
        <v>50</v>
      </c>
      <c r="H9" s="52">
        <v>885</v>
      </c>
      <c r="I9" s="17">
        <v>676</v>
      </c>
      <c r="J9" s="18">
        <v>1561</v>
      </c>
      <c r="K9" s="19">
        <v>923</v>
      </c>
      <c r="L9" s="30">
        <v>2484</v>
      </c>
      <c r="M9" s="8"/>
      <c r="N9" s="56">
        <v>12</v>
      </c>
      <c r="O9" s="113">
        <v>5</v>
      </c>
    </row>
    <row r="10" spans="1:15" x14ac:dyDescent="0.2">
      <c r="A10" s="49"/>
      <c r="B10" s="155">
        <f>'1) Claims Notified'!B10</f>
        <v>2001</v>
      </c>
      <c r="C10" s="29">
        <v>1455</v>
      </c>
      <c r="D10" s="17">
        <v>80</v>
      </c>
      <c r="E10" s="17">
        <v>757</v>
      </c>
      <c r="F10" s="17">
        <v>57</v>
      </c>
      <c r="G10" s="17">
        <v>91</v>
      </c>
      <c r="H10" s="52">
        <v>985</v>
      </c>
      <c r="I10" s="17">
        <v>737</v>
      </c>
      <c r="J10" s="18">
        <v>1722</v>
      </c>
      <c r="K10" s="19">
        <v>734</v>
      </c>
      <c r="L10" s="30">
        <v>2456</v>
      </c>
      <c r="M10" s="8"/>
      <c r="N10" s="56">
        <v>12</v>
      </c>
      <c r="O10" s="113">
        <v>5</v>
      </c>
    </row>
    <row r="11" spans="1:15" x14ac:dyDescent="0.2">
      <c r="A11" s="49"/>
      <c r="B11" s="155">
        <f>'1) Claims Notified'!B11</f>
        <v>2002</v>
      </c>
      <c r="C11" s="29">
        <v>1838</v>
      </c>
      <c r="D11" s="17">
        <v>89</v>
      </c>
      <c r="E11" s="17">
        <v>745</v>
      </c>
      <c r="F11" s="17">
        <v>79</v>
      </c>
      <c r="G11" s="17">
        <v>103</v>
      </c>
      <c r="H11" s="52">
        <v>1016</v>
      </c>
      <c r="I11" s="17">
        <v>692</v>
      </c>
      <c r="J11" s="18">
        <v>1708</v>
      </c>
      <c r="K11" s="19">
        <v>642</v>
      </c>
      <c r="L11" s="30">
        <v>2350</v>
      </c>
      <c r="M11" s="8"/>
      <c r="N11" s="56">
        <v>12</v>
      </c>
      <c r="O11" s="113">
        <v>5</v>
      </c>
    </row>
    <row r="12" spans="1:15" x14ac:dyDescent="0.2">
      <c r="A12" s="49"/>
      <c r="B12" s="155">
        <f>'1) Claims Notified'!B12</f>
        <v>2003</v>
      </c>
      <c r="C12" s="29">
        <v>2998</v>
      </c>
      <c r="D12" s="17">
        <v>117</v>
      </c>
      <c r="E12" s="17">
        <v>1042</v>
      </c>
      <c r="F12" s="17">
        <v>89</v>
      </c>
      <c r="G12" s="17">
        <v>267</v>
      </c>
      <c r="H12" s="52">
        <v>1515</v>
      </c>
      <c r="I12" s="17">
        <v>1032</v>
      </c>
      <c r="J12" s="18">
        <v>2547</v>
      </c>
      <c r="K12" s="19">
        <v>204</v>
      </c>
      <c r="L12" s="30">
        <v>2751</v>
      </c>
      <c r="M12" s="8"/>
      <c r="N12" s="56">
        <v>12</v>
      </c>
      <c r="O12" s="113">
        <v>8</v>
      </c>
    </row>
    <row r="13" spans="1:15" x14ac:dyDescent="0.2">
      <c r="A13" s="49"/>
      <c r="B13" s="155">
        <f>'1) Claims Notified'!B13</f>
        <v>2004</v>
      </c>
      <c r="C13" s="29">
        <v>3118</v>
      </c>
      <c r="D13" s="17">
        <v>146</v>
      </c>
      <c r="E13" s="17">
        <v>948</v>
      </c>
      <c r="F13" s="17">
        <v>102</v>
      </c>
      <c r="G13" s="17">
        <v>308</v>
      </c>
      <c r="H13" s="52">
        <v>1504</v>
      </c>
      <c r="I13" s="17">
        <v>1023</v>
      </c>
      <c r="J13" s="18">
        <v>2527</v>
      </c>
      <c r="K13" s="19">
        <v>249</v>
      </c>
      <c r="L13" s="30">
        <v>2776</v>
      </c>
      <c r="M13" s="8"/>
      <c r="N13" s="56">
        <v>12</v>
      </c>
      <c r="O13" s="113">
        <v>9</v>
      </c>
    </row>
    <row r="14" spans="1:15" x14ac:dyDescent="0.2">
      <c r="A14" s="49"/>
      <c r="B14" s="155">
        <f>'1) Claims Notified'!B14</f>
        <v>2005</v>
      </c>
      <c r="C14" s="29">
        <v>1466</v>
      </c>
      <c r="D14" s="17">
        <v>86</v>
      </c>
      <c r="E14" s="17">
        <v>979</v>
      </c>
      <c r="F14" s="17">
        <v>109</v>
      </c>
      <c r="G14" s="17">
        <v>371</v>
      </c>
      <c r="H14" s="52">
        <v>1545</v>
      </c>
      <c r="I14" s="17">
        <v>1003</v>
      </c>
      <c r="J14" s="18">
        <v>2548</v>
      </c>
      <c r="K14" s="19">
        <v>225</v>
      </c>
      <c r="L14" s="30">
        <v>2773</v>
      </c>
      <c r="M14" s="8"/>
      <c r="N14" s="56">
        <v>12</v>
      </c>
      <c r="O14" s="113">
        <v>9</v>
      </c>
    </row>
    <row r="15" spans="1:15" x14ac:dyDescent="0.2">
      <c r="A15" s="49"/>
      <c r="B15" s="155">
        <f>'1) Claims Notified'!B15</f>
        <v>2006</v>
      </c>
      <c r="C15" s="29">
        <v>408</v>
      </c>
      <c r="D15" s="17">
        <v>32</v>
      </c>
      <c r="E15" s="17">
        <v>769</v>
      </c>
      <c r="F15" s="17">
        <v>127</v>
      </c>
      <c r="G15" s="17">
        <v>322</v>
      </c>
      <c r="H15" s="52">
        <v>1250</v>
      </c>
      <c r="I15" s="17">
        <v>1220</v>
      </c>
      <c r="J15" s="18">
        <v>2470</v>
      </c>
      <c r="K15" s="19">
        <v>134</v>
      </c>
      <c r="L15" s="30">
        <v>2604</v>
      </c>
      <c r="M15" s="8"/>
      <c r="N15" s="56">
        <v>12</v>
      </c>
      <c r="O15" s="113">
        <v>9</v>
      </c>
    </row>
    <row r="16" spans="1:15" x14ac:dyDescent="0.2">
      <c r="A16" s="49"/>
      <c r="B16" s="155">
        <f>'1) Claims Notified'!B16</f>
        <v>2007</v>
      </c>
      <c r="C16" s="29">
        <v>161</v>
      </c>
      <c r="D16" s="17">
        <v>22</v>
      </c>
      <c r="E16" s="17">
        <v>645</v>
      </c>
      <c r="F16" s="17">
        <v>155</v>
      </c>
      <c r="G16" s="17">
        <v>263</v>
      </c>
      <c r="H16" s="52">
        <v>1085</v>
      </c>
      <c r="I16" s="17">
        <v>1376</v>
      </c>
      <c r="J16" s="18">
        <v>2461</v>
      </c>
      <c r="K16" s="19">
        <v>84</v>
      </c>
      <c r="L16" s="30">
        <v>2545</v>
      </c>
      <c r="M16" s="8"/>
      <c r="N16" s="56">
        <v>12</v>
      </c>
      <c r="O16" s="113">
        <v>9</v>
      </c>
    </row>
    <row r="17" spans="1:15" x14ac:dyDescent="0.2">
      <c r="A17" s="49"/>
      <c r="B17" s="155">
        <f>'1) Claims Notified'!B17</f>
        <v>2008</v>
      </c>
      <c r="C17" s="29">
        <v>65</v>
      </c>
      <c r="D17" s="17">
        <v>19</v>
      </c>
      <c r="E17" s="17">
        <v>643</v>
      </c>
      <c r="F17" s="17">
        <v>146</v>
      </c>
      <c r="G17" s="17">
        <v>298</v>
      </c>
      <c r="H17" s="52">
        <v>1106</v>
      </c>
      <c r="I17" s="17">
        <v>1675</v>
      </c>
      <c r="J17" s="18">
        <v>2781</v>
      </c>
      <c r="K17" s="19">
        <v>86</v>
      </c>
      <c r="L17" s="30">
        <v>2867</v>
      </c>
      <c r="M17" s="8"/>
      <c r="N17" s="56">
        <v>12</v>
      </c>
      <c r="O17" s="113">
        <v>9</v>
      </c>
    </row>
    <row r="18" spans="1:15" x14ac:dyDescent="0.2">
      <c r="A18" s="49"/>
      <c r="B18" s="155">
        <f>'1) Claims Notified'!B18</f>
        <v>2009</v>
      </c>
      <c r="C18" s="29">
        <v>265</v>
      </c>
      <c r="D18" s="17">
        <v>101</v>
      </c>
      <c r="E18" s="17">
        <v>590</v>
      </c>
      <c r="F18" s="17">
        <v>156</v>
      </c>
      <c r="G18" s="17">
        <v>337</v>
      </c>
      <c r="H18" s="52">
        <v>1184</v>
      </c>
      <c r="I18" s="17">
        <v>1700</v>
      </c>
      <c r="J18" s="18">
        <v>2884</v>
      </c>
      <c r="K18" s="19">
        <v>62</v>
      </c>
      <c r="L18" s="30">
        <v>2946</v>
      </c>
      <c r="M18" s="8"/>
      <c r="N18" s="56">
        <v>12</v>
      </c>
      <c r="O18" s="113">
        <v>10</v>
      </c>
    </row>
    <row r="19" spans="1:15" x14ac:dyDescent="0.2">
      <c r="A19" s="49"/>
      <c r="B19" s="155">
        <f>'1) Claims Notified'!B19</f>
        <v>2010</v>
      </c>
      <c r="C19" s="29">
        <v>200</v>
      </c>
      <c r="D19" s="17">
        <v>211</v>
      </c>
      <c r="E19" s="17">
        <v>642</v>
      </c>
      <c r="F19" s="17">
        <v>182</v>
      </c>
      <c r="G19" s="17">
        <v>311</v>
      </c>
      <c r="H19" s="52">
        <v>1343</v>
      </c>
      <c r="I19" s="17">
        <v>1724</v>
      </c>
      <c r="J19" s="18">
        <v>3067</v>
      </c>
      <c r="K19" s="19">
        <v>54</v>
      </c>
      <c r="L19" s="30">
        <v>3121</v>
      </c>
      <c r="M19" s="8"/>
      <c r="N19" s="56">
        <v>12</v>
      </c>
      <c r="O19" s="113">
        <v>10</v>
      </c>
    </row>
    <row r="20" spans="1:15" x14ac:dyDescent="0.2">
      <c r="A20" s="49"/>
      <c r="B20" s="155">
        <f>'1) Claims Notified'!B20</f>
        <v>2011</v>
      </c>
      <c r="C20" s="29">
        <v>261</v>
      </c>
      <c r="D20" s="17">
        <v>314</v>
      </c>
      <c r="E20" s="17">
        <v>656</v>
      </c>
      <c r="F20" s="17">
        <v>233</v>
      </c>
      <c r="G20" s="17">
        <v>372</v>
      </c>
      <c r="H20" s="52">
        <v>1569</v>
      </c>
      <c r="I20" s="17">
        <v>1853</v>
      </c>
      <c r="J20" s="18">
        <v>3422</v>
      </c>
      <c r="K20" s="19">
        <v>25</v>
      </c>
      <c r="L20" s="30">
        <v>3447</v>
      </c>
      <c r="M20" s="8"/>
      <c r="N20" s="56">
        <v>12</v>
      </c>
      <c r="O20" s="113">
        <v>10</v>
      </c>
    </row>
    <row r="21" spans="1:15" x14ac:dyDescent="0.2">
      <c r="A21" s="49"/>
      <c r="B21" s="155">
        <f>'1) Claims Notified'!B21</f>
        <v>2012</v>
      </c>
      <c r="C21" s="29">
        <v>536</v>
      </c>
      <c r="D21" s="17">
        <v>702</v>
      </c>
      <c r="E21" s="17">
        <v>600</v>
      </c>
      <c r="F21" s="17">
        <v>168</v>
      </c>
      <c r="G21" s="17">
        <v>384</v>
      </c>
      <c r="H21" s="52">
        <v>1835</v>
      </c>
      <c r="I21" s="17">
        <v>1629</v>
      </c>
      <c r="J21" s="18">
        <v>3464</v>
      </c>
      <c r="K21" s="19">
        <v>30</v>
      </c>
      <c r="L21" s="30">
        <v>3494</v>
      </c>
      <c r="M21" s="8"/>
      <c r="N21" s="56">
        <v>12</v>
      </c>
      <c r="O21" s="113">
        <v>11</v>
      </c>
    </row>
    <row r="22" spans="1:15" x14ac:dyDescent="0.2">
      <c r="A22" s="49"/>
      <c r="B22" s="155">
        <f>'1) Claims Notified'!B22</f>
        <v>2013</v>
      </c>
      <c r="C22" s="29">
        <v>425</v>
      </c>
      <c r="D22" s="17">
        <v>539</v>
      </c>
      <c r="E22" s="17">
        <v>498</v>
      </c>
      <c r="F22" s="17">
        <v>132</v>
      </c>
      <c r="G22" s="17">
        <v>290</v>
      </c>
      <c r="H22" s="52">
        <v>1446</v>
      </c>
      <c r="I22" s="17">
        <v>1426</v>
      </c>
      <c r="J22" s="18">
        <v>2872</v>
      </c>
      <c r="K22" s="19">
        <v>22</v>
      </c>
      <c r="L22" s="30">
        <v>2894</v>
      </c>
      <c r="M22" s="8"/>
      <c r="N22" s="56">
        <v>12</v>
      </c>
      <c r="O22" s="113">
        <v>11</v>
      </c>
    </row>
    <row r="23" spans="1:15" x14ac:dyDescent="0.2">
      <c r="A23" s="49"/>
      <c r="B23" s="155">
        <f>'1) Claims Notified'!B23</f>
        <v>2014</v>
      </c>
      <c r="C23" s="29">
        <v>300</v>
      </c>
      <c r="D23" s="17">
        <v>361</v>
      </c>
      <c r="E23" s="17">
        <v>321</v>
      </c>
      <c r="F23" s="17">
        <v>119</v>
      </c>
      <c r="G23" s="17">
        <v>165</v>
      </c>
      <c r="H23" s="52">
        <v>951</v>
      </c>
      <c r="I23" s="17">
        <v>996</v>
      </c>
      <c r="J23" s="18">
        <v>1947</v>
      </c>
      <c r="K23" s="19">
        <v>20</v>
      </c>
      <c r="L23" s="30">
        <v>1967</v>
      </c>
      <c r="M23" s="8"/>
      <c r="N23" s="56">
        <v>12</v>
      </c>
      <c r="O23" s="113">
        <v>11</v>
      </c>
    </row>
    <row r="24" spans="1:15" x14ac:dyDescent="0.2">
      <c r="A24" s="49"/>
      <c r="B24" s="155">
        <f>'1) Claims Notified'!B24</f>
        <v>2015</v>
      </c>
      <c r="C24" s="29">
        <v>125</v>
      </c>
      <c r="D24" s="17">
        <v>149</v>
      </c>
      <c r="E24" s="17">
        <v>126</v>
      </c>
      <c r="F24" s="17">
        <v>49</v>
      </c>
      <c r="G24" s="17">
        <v>88</v>
      </c>
      <c r="H24" s="52">
        <v>400</v>
      </c>
      <c r="I24" s="17">
        <v>455</v>
      </c>
      <c r="J24" s="18">
        <v>855</v>
      </c>
      <c r="K24" s="19">
        <v>8</v>
      </c>
      <c r="L24" s="30">
        <v>863</v>
      </c>
      <c r="M24" s="8"/>
      <c r="N24" s="56">
        <v>12</v>
      </c>
      <c r="O24" s="113">
        <v>11</v>
      </c>
    </row>
    <row r="25" spans="1:15" x14ac:dyDescent="0.2">
      <c r="A25" s="49"/>
      <c r="B25" s="156">
        <f>'1) Claims Notified'!B25</f>
        <v>2016</v>
      </c>
      <c r="C25" s="29">
        <v>21</v>
      </c>
      <c r="D25" s="17">
        <v>26</v>
      </c>
      <c r="E25" s="17">
        <v>12</v>
      </c>
      <c r="F25" s="17">
        <v>3</v>
      </c>
      <c r="G25" s="17">
        <v>13</v>
      </c>
      <c r="H25" s="52">
        <v>52</v>
      </c>
      <c r="I25" s="17">
        <v>69</v>
      </c>
      <c r="J25" s="18">
        <v>121</v>
      </c>
      <c r="K25" s="19">
        <v>1</v>
      </c>
      <c r="L25" s="30">
        <v>122</v>
      </c>
      <c r="M25" s="8"/>
      <c r="N25" s="57">
        <v>12</v>
      </c>
      <c r="O25" s="114">
        <v>11</v>
      </c>
    </row>
    <row r="26" spans="1:15" x14ac:dyDescent="0.2">
      <c r="A26" s="49"/>
      <c r="B26" s="157" t="s">
        <v>6</v>
      </c>
      <c r="C26" s="31">
        <v>16232</v>
      </c>
      <c r="D26" s="54">
        <v>3153</v>
      </c>
      <c r="E26" s="32">
        <v>12416</v>
      </c>
      <c r="F26" s="32">
        <v>2101</v>
      </c>
      <c r="G26" s="32">
        <v>4088</v>
      </c>
      <c r="H26" s="31">
        <v>21688</v>
      </c>
      <c r="I26" s="32">
        <v>20776</v>
      </c>
      <c r="J26" s="54">
        <v>42464</v>
      </c>
      <c r="K26" s="55">
        <v>6035</v>
      </c>
      <c r="L26" s="55">
        <v>48499</v>
      </c>
    </row>
    <row r="27" spans="1:15" x14ac:dyDescent="0.2">
      <c r="A27" s="49"/>
      <c r="C27" s="33"/>
      <c r="D27" s="33"/>
      <c r="E27" s="33"/>
      <c r="F27" s="33"/>
      <c r="G27" s="33"/>
      <c r="H27" s="33"/>
      <c r="I27" s="33"/>
      <c r="J27" s="33"/>
      <c r="K27" s="33"/>
      <c r="L27" s="33"/>
    </row>
    <row r="28" spans="1:15" x14ac:dyDescent="0.2">
      <c r="A28" s="49"/>
      <c r="C28" s="159"/>
      <c r="D28" s="159"/>
      <c r="E28" s="159"/>
      <c r="F28" s="159"/>
      <c r="G28" s="159"/>
      <c r="H28" s="159"/>
      <c r="I28" s="159"/>
      <c r="J28" s="159"/>
      <c r="K28" s="159"/>
      <c r="L28" s="159"/>
    </row>
    <row r="29" spans="1:15" x14ac:dyDescent="0.2"/>
    <row r="30" spans="1:15" x14ac:dyDescent="0.2">
      <c r="B30" s="5" t="s">
        <v>12</v>
      </c>
    </row>
    <row r="31" spans="1:15" x14ac:dyDescent="0.2">
      <c r="B31" s="4" t="s">
        <v>182</v>
      </c>
    </row>
    <row r="32" spans="1:15"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O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4" style="12" bestFit="1" customWidth="1"/>
    <col min="10" max="10" width="16.7109375" style="49" customWidth="1"/>
    <col min="11" max="11" width="16.7109375" style="12" customWidth="1"/>
    <col min="12" max="12" width="16.7109375" style="49" customWidth="1"/>
    <col min="13" max="13" width="3.85546875" style="158" customWidth="1"/>
    <col min="14" max="14" width="16.7109375" style="12" customWidth="1"/>
    <col min="15" max="15" width="17.85546875" style="12" customWidth="1"/>
    <col min="16" max="16" width="9.140625" style="12" customWidth="1"/>
    <col min="17" max="16384" width="0" style="12" hidden="1"/>
  </cols>
  <sheetData>
    <row r="1" spans="1:15" customFormat="1" ht="15.75" x14ac:dyDescent="0.25">
      <c r="A1" s="96" t="s">
        <v>134</v>
      </c>
      <c r="B1" s="15"/>
      <c r="J1" s="6"/>
      <c r="L1" s="6"/>
      <c r="M1" s="60"/>
    </row>
    <row r="2" spans="1:15" customFormat="1" x14ac:dyDescent="0.2">
      <c r="A2" s="58"/>
      <c r="J2" s="6"/>
      <c r="L2" s="6"/>
    </row>
    <row r="3" spans="1:15" customFormat="1" x14ac:dyDescent="0.2">
      <c r="A3" s="58"/>
      <c r="J3" s="6"/>
      <c r="L3" s="6"/>
    </row>
    <row r="4" spans="1:15" customFormat="1" ht="15" x14ac:dyDescent="0.25">
      <c r="B4" s="224" t="s">
        <v>23</v>
      </c>
      <c r="C4" s="225"/>
      <c r="D4" s="225"/>
      <c r="E4" s="225"/>
      <c r="F4" s="225"/>
      <c r="G4" s="225"/>
      <c r="H4" s="225"/>
      <c r="I4" s="225"/>
      <c r="J4" s="225"/>
      <c r="K4" s="225"/>
      <c r="L4" s="226"/>
      <c r="M4" s="60"/>
    </row>
    <row r="5" spans="1:15" customFormat="1" ht="43.35" customHeight="1" x14ac:dyDescent="0.25">
      <c r="A5" s="6"/>
      <c r="B5" s="1" t="s">
        <v>17</v>
      </c>
      <c r="C5" s="1" t="s">
        <v>1</v>
      </c>
      <c r="D5" s="2" t="s">
        <v>31</v>
      </c>
      <c r="E5" s="2" t="s">
        <v>2</v>
      </c>
      <c r="F5" s="2" t="s">
        <v>3</v>
      </c>
      <c r="G5" s="2" t="s">
        <v>7</v>
      </c>
      <c r="H5" s="16" t="s">
        <v>5</v>
      </c>
      <c r="I5" s="35" t="s">
        <v>4</v>
      </c>
      <c r="J5" s="9" t="s">
        <v>8</v>
      </c>
      <c r="K5" s="3" t="s">
        <v>9</v>
      </c>
      <c r="L5" s="7" t="s">
        <v>6</v>
      </c>
      <c r="M5" s="60"/>
      <c r="N5" s="111" t="s">
        <v>147</v>
      </c>
      <c r="O5" s="67" t="s">
        <v>61</v>
      </c>
    </row>
    <row r="6" spans="1:15" x14ac:dyDescent="0.2">
      <c r="A6" s="49"/>
      <c r="B6" s="155">
        <f>'1) Claims Notified'!B6</f>
        <v>1997</v>
      </c>
      <c r="C6" s="29">
        <v>285</v>
      </c>
      <c r="D6" s="17">
        <v>6</v>
      </c>
      <c r="E6" s="17">
        <v>662</v>
      </c>
      <c r="F6" s="17">
        <v>20</v>
      </c>
      <c r="G6" s="17">
        <v>0</v>
      </c>
      <c r="H6" s="52">
        <v>688</v>
      </c>
      <c r="I6" s="17">
        <v>231</v>
      </c>
      <c r="J6" s="53">
        <v>919</v>
      </c>
      <c r="K6" s="19">
        <v>774</v>
      </c>
      <c r="L6" s="30">
        <v>1693</v>
      </c>
      <c r="N6" s="56">
        <v>7</v>
      </c>
      <c r="O6" s="112">
        <v>2</v>
      </c>
    </row>
    <row r="7" spans="1:15" x14ac:dyDescent="0.2">
      <c r="A7" s="49"/>
      <c r="B7" s="155">
        <f>'1) Claims Notified'!B7</f>
        <v>1998</v>
      </c>
      <c r="C7" s="29">
        <v>275</v>
      </c>
      <c r="D7" s="17">
        <v>18</v>
      </c>
      <c r="E7" s="17">
        <v>502</v>
      </c>
      <c r="F7" s="17">
        <v>43</v>
      </c>
      <c r="G7" s="17">
        <v>0</v>
      </c>
      <c r="H7" s="52">
        <v>563</v>
      </c>
      <c r="I7" s="17">
        <v>279</v>
      </c>
      <c r="J7" s="18">
        <v>842</v>
      </c>
      <c r="K7" s="19">
        <v>805</v>
      </c>
      <c r="L7" s="30">
        <v>1647</v>
      </c>
      <c r="N7" s="56">
        <v>8</v>
      </c>
      <c r="O7" s="113">
        <v>2</v>
      </c>
    </row>
    <row r="8" spans="1:15" x14ac:dyDescent="0.2">
      <c r="A8" s="49"/>
      <c r="B8" s="155">
        <f>'1) Claims Notified'!B8</f>
        <v>1999</v>
      </c>
      <c r="C8" s="29">
        <v>239</v>
      </c>
      <c r="D8" s="17">
        <v>11</v>
      </c>
      <c r="E8" s="17">
        <v>376</v>
      </c>
      <c r="F8" s="17">
        <v>35</v>
      </c>
      <c r="G8" s="17">
        <v>4</v>
      </c>
      <c r="H8" s="52">
        <v>426</v>
      </c>
      <c r="I8" s="17">
        <v>306</v>
      </c>
      <c r="J8" s="18">
        <v>732</v>
      </c>
      <c r="K8" s="19">
        <v>826</v>
      </c>
      <c r="L8" s="30">
        <v>1558</v>
      </c>
      <c r="N8" s="56">
        <v>11</v>
      </c>
      <c r="O8" s="113">
        <v>3</v>
      </c>
    </row>
    <row r="9" spans="1:15" x14ac:dyDescent="0.2">
      <c r="A9" s="49"/>
      <c r="B9" s="155">
        <f>'1) Claims Notified'!B9</f>
        <v>2000</v>
      </c>
      <c r="C9" s="29">
        <v>323</v>
      </c>
      <c r="D9" s="17">
        <v>18</v>
      </c>
      <c r="E9" s="17">
        <v>442</v>
      </c>
      <c r="F9" s="17">
        <v>33</v>
      </c>
      <c r="G9" s="17">
        <v>7</v>
      </c>
      <c r="H9" s="52">
        <v>500</v>
      </c>
      <c r="I9" s="17">
        <v>321</v>
      </c>
      <c r="J9" s="18">
        <v>821</v>
      </c>
      <c r="K9" s="19">
        <v>955</v>
      </c>
      <c r="L9" s="30">
        <v>1776</v>
      </c>
      <c r="N9" s="56">
        <v>11</v>
      </c>
      <c r="O9" s="113">
        <v>5</v>
      </c>
    </row>
    <row r="10" spans="1:15" x14ac:dyDescent="0.2">
      <c r="A10" s="49"/>
      <c r="B10" s="155">
        <f>'1) Claims Notified'!B10</f>
        <v>2001</v>
      </c>
      <c r="C10" s="29">
        <v>160</v>
      </c>
      <c r="D10" s="17">
        <v>26</v>
      </c>
      <c r="E10" s="17">
        <v>215</v>
      </c>
      <c r="F10" s="17">
        <v>17</v>
      </c>
      <c r="G10" s="17">
        <v>2</v>
      </c>
      <c r="H10" s="52">
        <v>260</v>
      </c>
      <c r="I10" s="17">
        <v>210</v>
      </c>
      <c r="J10" s="18">
        <v>470</v>
      </c>
      <c r="K10" s="19">
        <v>778</v>
      </c>
      <c r="L10" s="30">
        <v>1248</v>
      </c>
      <c r="N10" s="56">
        <v>10</v>
      </c>
      <c r="O10" s="113">
        <v>5</v>
      </c>
    </row>
    <row r="11" spans="1:15" x14ac:dyDescent="0.2">
      <c r="A11" s="49"/>
      <c r="B11" s="155">
        <f>'1) Claims Notified'!B11</f>
        <v>2002</v>
      </c>
      <c r="C11" s="29">
        <v>551</v>
      </c>
      <c r="D11" s="17">
        <v>30</v>
      </c>
      <c r="E11" s="17">
        <v>467</v>
      </c>
      <c r="F11" s="17">
        <v>30</v>
      </c>
      <c r="G11" s="17">
        <v>18</v>
      </c>
      <c r="H11" s="52">
        <v>545</v>
      </c>
      <c r="I11" s="17">
        <v>347</v>
      </c>
      <c r="J11" s="18">
        <v>892</v>
      </c>
      <c r="K11" s="19">
        <v>829</v>
      </c>
      <c r="L11" s="30">
        <v>1721</v>
      </c>
      <c r="N11" s="56">
        <v>12</v>
      </c>
      <c r="O11" s="113">
        <v>5</v>
      </c>
    </row>
    <row r="12" spans="1:15" x14ac:dyDescent="0.2">
      <c r="A12" s="49"/>
      <c r="B12" s="155">
        <f>'1) Claims Notified'!B12</f>
        <v>2003</v>
      </c>
      <c r="C12" s="29">
        <v>1069</v>
      </c>
      <c r="D12" s="17">
        <v>51</v>
      </c>
      <c r="E12" s="17">
        <v>748</v>
      </c>
      <c r="F12" s="17">
        <v>52</v>
      </c>
      <c r="G12" s="17">
        <v>25</v>
      </c>
      <c r="H12" s="52">
        <v>876</v>
      </c>
      <c r="I12" s="17">
        <v>431</v>
      </c>
      <c r="J12" s="18">
        <v>1307</v>
      </c>
      <c r="K12" s="19">
        <v>544</v>
      </c>
      <c r="L12" s="30">
        <v>1851</v>
      </c>
      <c r="N12" s="56">
        <v>12</v>
      </c>
      <c r="O12" s="113">
        <v>8</v>
      </c>
    </row>
    <row r="13" spans="1:15" x14ac:dyDescent="0.2">
      <c r="A13" s="49"/>
      <c r="B13" s="155">
        <f>'1) Claims Notified'!B13</f>
        <v>2004</v>
      </c>
      <c r="C13" s="29">
        <v>2384</v>
      </c>
      <c r="D13" s="17">
        <v>65</v>
      </c>
      <c r="E13" s="17">
        <v>949</v>
      </c>
      <c r="F13" s="17">
        <v>57</v>
      </c>
      <c r="G13" s="17">
        <v>91</v>
      </c>
      <c r="H13" s="52">
        <v>1162</v>
      </c>
      <c r="I13" s="17">
        <v>794</v>
      </c>
      <c r="J13" s="18">
        <v>1956</v>
      </c>
      <c r="K13" s="19">
        <v>655</v>
      </c>
      <c r="L13" s="30">
        <v>2611</v>
      </c>
      <c r="N13" s="56">
        <v>12</v>
      </c>
      <c r="O13" s="113">
        <v>9</v>
      </c>
    </row>
    <row r="14" spans="1:15" x14ac:dyDescent="0.2">
      <c r="A14" s="49"/>
      <c r="B14" s="155">
        <f>'1) Claims Notified'!B14</f>
        <v>2005</v>
      </c>
      <c r="C14" s="29">
        <v>1799</v>
      </c>
      <c r="D14" s="17">
        <v>159</v>
      </c>
      <c r="E14" s="17">
        <v>646</v>
      </c>
      <c r="F14" s="17">
        <v>48</v>
      </c>
      <c r="G14" s="17">
        <v>124</v>
      </c>
      <c r="H14" s="52">
        <v>977</v>
      </c>
      <c r="I14" s="17">
        <v>680</v>
      </c>
      <c r="J14" s="18">
        <v>1657</v>
      </c>
      <c r="K14" s="19">
        <v>747</v>
      </c>
      <c r="L14" s="30">
        <v>2404</v>
      </c>
      <c r="N14" s="56">
        <v>12</v>
      </c>
      <c r="O14" s="113">
        <v>9</v>
      </c>
    </row>
    <row r="15" spans="1:15" x14ac:dyDescent="0.2">
      <c r="A15" s="49"/>
      <c r="B15" s="155">
        <f>'1) Claims Notified'!B15</f>
        <v>2006</v>
      </c>
      <c r="C15" s="29">
        <v>1398</v>
      </c>
      <c r="D15" s="17">
        <v>128</v>
      </c>
      <c r="E15" s="17">
        <v>482</v>
      </c>
      <c r="F15" s="17">
        <v>39</v>
      </c>
      <c r="G15" s="17">
        <v>144</v>
      </c>
      <c r="H15" s="52">
        <v>793</v>
      </c>
      <c r="I15" s="17">
        <v>684</v>
      </c>
      <c r="J15" s="18">
        <v>1477</v>
      </c>
      <c r="K15" s="19">
        <v>431</v>
      </c>
      <c r="L15" s="30">
        <v>1908</v>
      </c>
      <c r="N15" s="56">
        <v>12</v>
      </c>
      <c r="O15" s="113">
        <v>9</v>
      </c>
    </row>
    <row r="16" spans="1:15" x14ac:dyDescent="0.2">
      <c r="A16" s="49"/>
      <c r="B16" s="155">
        <f>'1) Claims Notified'!B16</f>
        <v>2007</v>
      </c>
      <c r="C16" s="29">
        <v>2432</v>
      </c>
      <c r="D16" s="17">
        <v>74</v>
      </c>
      <c r="E16" s="17">
        <v>884</v>
      </c>
      <c r="F16" s="17">
        <v>102</v>
      </c>
      <c r="G16" s="17">
        <v>227</v>
      </c>
      <c r="H16" s="52">
        <v>1287</v>
      </c>
      <c r="I16" s="17">
        <v>1108</v>
      </c>
      <c r="J16" s="18">
        <v>2395</v>
      </c>
      <c r="K16" s="19">
        <v>186</v>
      </c>
      <c r="L16" s="30">
        <v>2581</v>
      </c>
      <c r="N16" s="56">
        <v>12</v>
      </c>
      <c r="O16" s="113">
        <v>9</v>
      </c>
    </row>
    <row r="17" spans="1:15" x14ac:dyDescent="0.2">
      <c r="A17" s="49"/>
      <c r="B17" s="155">
        <f>'1) Claims Notified'!B17</f>
        <v>2008</v>
      </c>
      <c r="C17" s="29">
        <v>1064</v>
      </c>
      <c r="D17" s="17">
        <v>60</v>
      </c>
      <c r="E17" s="17">
        <v>1006</v>
      </c>
      <c r="F17" s="17">
        <v>143</v>
      </c>
      <c r="G17" s="17">
        <v>313</v>
      </c>
      <c r="H17" s="52">
        <v>1522</v>
      </c>
      <c r="I17" s="17">
        <v>1544</v>
      </c>
      <c r="J17" s="18">
        <v>3066</v>
      </c>
      <c r="K17" s="19">
        <v>151</v>
      </c>
      <c r="L17" s="30">
        <v>3217</v>
      </c>
      <c r="N17" s="56">
        <v>12</v>
      </c>
      <c r="O17" s="113">
        <v>9</v>
      </c>
    </row>
    <row r="18" spans="1:15" x14ac:dyDescent="0.2">
      <c r="A18" s="49"/>
      <c r="B18" s="155">
        <f>'1) Claims Notified'!B18</f>
        <v>2009</v>
      </c>
      <c r="C18" s="29">
        <v>1148</v>
      </c>
      <c r="D18" s="17">
        <v>32</v>
      </c>
      <c r="E18" s="17">
        <v>1169</v>
      </c>
      <c r="F18" s="17">
        <v>169</v>
      </c>
      <c r="G18" s="17">
        <v>347</v>
      </c>
      <c r="H18" s="52">
        <v>1717</v>
      </c>
      <c r="I18" s="17">
        <v>1596</v>
      </c>
      <c r="J18" s="18">
        <v>3313</v>
      </c>
      <c r="K18" s="19">
        <v>153</v>
      </c>
      <c r="L18" s="30">
        <v>3466</v>
      </c>
      <c r="N18" s="56">
        <v>12</v>
      </c>
      <c r="O18" s="113">
        <v>10</v>
      </c>
    </row>
    <row r="19" spans="1:15" x14ac:dyDescent="0.2">
      <c r="A19" s="49"/>
      <c r="B19" s="155">
        <f>'1) Claims Notified'!B19</f>
        <v>2010</v>
      </c>
      <c r="C19" s="29">
        <v>287</v>
      </c>
      <c r="D19" s="17">
        <v>104</v>
      </c>
      <c r="E19" s="17">
        <v>800</v>
      </c>
      <c r="F19" s="17">
        <v>136</v>
      </c>
      <c r="G19" s="17">
        <v>349</v>
      </c>
      <c r="H19" s="52">
        <v>1389</v>
      </c>
      <c r="I19" s="17">
        <v>1415</v>
      </c>
      <c r="J19" s="18">
        <v>2804</v>
      </c>
      <c r="K19" s="19">
        <v>151</v>
      </c>
      <c r="L19" s="30">
        <v>2955</v>
      </c>
      <c r="N19" s="56">
        <v>12</v>
      </c>
      <c r="O19" s="113">
        <v>10</v>
      </c>
    </row>
    <row r="20" spans="1:15" x14ac:dyDescent="0.2">
      <c r="A20" s="49"/>
      <c r="B20" s="155">
        <f>'1) Claims Notified'!B20</f>
        <v>2011</v>
      </c>
      <c r="C20" s="29">
        <v>80</v>
      </c>
      <c r="D20" s="17">
        <v>69</v>
      </c>
      <c r="E20" s="17">
        <v>729</v>
      </c>
      <c r="F20" s="17">
        <v>184</v>
      </c>
      <c r="G20" s="17">
        <v>301</v>
      </c>
      <c r="H20" s="52">
        <v>1279</v>
      </c>
      <c r="I20" s="17">
        <v>1566</v>
      </c>
      <c r="J20" s="18">
        <v>2845</v>
      </c>
      <c r="K20" s="19">
        <v>218</v>
      </c>
      <c r="L20" s="30">
        <v>3063</v>
      </c>
      <c r="N20" s="56">
        <v>12</v>
      </c>
      <c r="O20" s="113">
        <v>10</v>
      </c>
    </row>
    <row r="21" spans="1:15" x14ac:dyDescent="0.2">
      <c r="A21" s="49"/>
      <c r="B21" s="155">
        <f>'1) Claims Notified'!B21</f>
        <v>2012</v>
      </c>
      <c r="C21" s="29">
        <v>123</v>
      </c>
      <c r="D21" s="17">
        <v>136</v>
      </c>
      <c r="E21" s="17">
        <v>673</v>
      </c>
      <c r="F21" s="17">
        <v>160</v>
      </c>
      <c r="G21" s="17">
        <v>279</v>
      </c>
      <c r="H21" s="52">
        <v>1244</v>
      </c>
      <c r="I21" s="17">
        <v>1715</v>
      </c>
      <c r="J21" s="18">
        <v>2959</v>
      </c>
      <c r="K21" s="19">
        <v>41</v>
      </c>
      <c r="L21" s="30">
        <v>3000</v>
      </c>
      <c r="N21" s="56">
        <v>12</v>
      </c>
      <c r="O21" s="113">
        <v>11</v>
      </c>
    </row>
    <row r="22" spans="1:15" x14ac:dyDescent="0.2">
      <c r="A22" s="49"/>
      <c r="B22" s="155">
        <f>'1) Claims Notified'!B22</f>
        <v>2013</v>
      </c>
      <c r="C22" s="29">
        <v>640</v>
      </c>
      <c r="D22" s="17">
        <v>717</v>
      </c>
      <c r="E22" s="17">
        <v>686</v>
      </c>
      <c r="F22" s="17">
        <v>180</v>
      </c>
      <c r="G22" s="17">
        <v>346</v>
      </c>
      <c r="H22" s="52">
        <v>1923</v>
      </c>
      <c r="I22" s="17">
        <v>1655</v>
      </c>
      <c r="J22" s="18">
        <v>3578</v>
      </c>
      <c r="K22" s="19">
        <v>37</v>
      </c>
      <c r="L22" s="30">
        <v>3615</v>
      </c>
      <c r="N22" s="56">
        <v>12</v>
      </c>
      <c r="O22" s="113">
        <v>11</v>
      </c>
    </row>
    <row r="23" spans="1:15" x14ac:dyDescent="0.2">
      <c r="A23" s="49"/>
      <c r="B23" s="155">
        <f>'1) Claims Notified'!B23</f>
        <v>2014</v>
      </c>
      <c r="C23" s="29">
        <v>699</v>
      </c>
      <c r="D23" s="17">
        <v>760</v>
      </c>
      <c r="E23" s="17">
        <v>658</v>
      </c>
      <c r="F23" s="17">
        <v>167</v>
      </c>
      <c r="G23" s="17">
        <v>335</v>
      </c>
      <c r="H23" s="52">
        <v>1899</v>
      </c>
      <c r="I23" s="17">
        <v>1637</v>
      </c>
      <c r="J23" s="18">
        <v>3536</v>
      </c>
      <c r="K23" s="19">
        <v>29</v>
      </c>
      <c r="L23" s="30">
        <v>3565</v>
      </c>
      <c r="N23" s="56">
        <v>12</v>
      </c>
      <c r="O23" s="113">
        <v>11</v>
      </c>
    </row>
    <row r="24" spans="1:15" x14ac:dyDescent="0.2">
      <c r="A24" s="49"/>
      <c r="B24" s="155">
        <f>'1) Claims Notified'!B24</f>
        <v>2015</v>
      </c>
      <c r="C24" s="29">
        <v>680</v>
      </c>
      <c r="D24" s="17">
        <v>729</v>
      </c>
      <c r="E24" s="17">
        <v>760</v>
      </c>
      <c r="F24" s="17">
        <v>223</v>
      </c>
      <c r="G24" s="17">
        <v>419</v>
      </c>
      <c r="H24" s="52">
        <v>2109</v>
      </c>
      <c r="I24" s="17">
        <v>1964</v>
      </c>
      <c r="J24" s="18">
        <v>4073</v>
      </c>
      <c r="K24" s="19">
        <v>23</v>
      </c>
      <c r="L24" s="30">
        <v>4096</v>
      </c>
      <c r="N24" s="56">
        <v>12</v>
      </c>
      <c r="O24" s="113">
        <v>11</v>
      </c>
    </row>
    <row r="25" spans="1:15" x14ac:dyDescent="0.2">
      <c r="A25" s="49"/>
      <c r="B25" s="156">
        <f>'1) Claims Notified'!B25</f>
        <v>2016</v>
      </c>
      <c r="C25" s="29">
        <v>818</v>
      </c>
      <c r="D25" s="17">
        <v>867</v>
      </c>
      <c r="E25" s="17">
        <v>942</v>
      </c>
      <c r="F25" s="17">
        <v>297</v>
      </c>
      <c r="G25" s="17">
        <v>539</v>
      </c>
      <c r="H25" s="52">
        <v>2621</v>
      </c>
      <c r="I25" s="17">
        <v>2296</v>
      </c>
      <c r="J25" s="18">
        <v>4917</v>
      </c>
      <c r="K25" s="19">
        <v>40</v>
      </c>
      <c r="L25" s="30">
        <v>4957</v>
      </c>
      <c r="N25" s="57">
        <v>12</v>
      </c>
      <c r="O25" s="114">
        <v>11</v>
      </c>
    </row>
    <row r="26" spans="1:15" x14ac:dyDescent="0.2">
      <c r="A26" s="49"/>
      <c r="B26" s="157" t="s">
        <v>6</v>
      </c>
      <c r="C26" s="31">
        <v>16454</v>
      </c>
      <c r="D26" s="54">
        <v>4060</v>
      </c>
      <c r="E26" s="32">
        <v>13796</v>
      </c>
      <c r="F26" s="32">
        <v>2135</v>
      </c>
      <c r="G26" s="32">
        <v>3870</v>
      </c>
      <c r="H26" s="31">
        <v>23780</v>
      </c>
      <c r="I26" s="32">
        <v>20779</v>
      </c>
      <c r="J26" s="54">
        <v>44559</v>
      </c>
      <c r="K26" s="55">
        <v>8373</v>
      </c>
      <c r="L26" s="55">
        <v>52932</v>
      </c>
    </row>
    <row r="27" spans="1:15" x14ac:dyDescent="0.2">
      <c r="A27" s="49"/>
      <c r="C27" s="33"/>
      <c r="D27" s="33"/>
      <c r="E27" s="33"/>
      <c r="F27" s="33"/>
      <c r="G27" s="33"/>
      <c r="H27" s="33"/>
      <c r="I27" s="33"/>
      <c r="J27" s="33"/>
      <c r="K27" s="33"/>
      <c r="L27" s="33"/>
    </row>
    <row r="28" spans="1:15" x14ac:dyDescent="0.2">
      <c r="A28" s="49"/>
      <c r="C28" s="159"/>
      <c r="D28" s="159"/>
      <c r="E28" s="159"/>
      <c r="F28" s="159"/>
      <c r="G28" s="159"/>
      <c r="H28" s="159"/>
      <c r="I28" s="159"/>
      <c r="J28" s="159"/>
      <c r="K28" s="159"/>
      <c r="L28" s="159"/>
    </row>
    <row r="29" spans="1:15" x14ac:dyDescent="0.2">
      <c r="F29" s="180"/>
      <c r="I29" s="180"/>
    </row>
    <row r="30" spans="1:15" x14ac:dyDescent="0.2">
      <c r="B30" s="5" t="s">
        <v>12</v>
      </c>
    </row>
    <row r="31" spans="1:15" x14ac:dyDescent="0.2">
      <c r="B31" s="4" t="s">
        <v>24</v>
      </c>
    </row>
    <row r="32" spans="1:15" x14ac:dyDescent="0.2">
      <c r="B32" s="4" t="s">
        <v>28</v>
      </c>
    </row>
    <row r="33" spans="2:2" x14ac:dyDescent="0.2">
      <c r="B33" s="4"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2" customWidth="1"/>
    <col min="9" max="9" width="17.7109375" style="12" bestFit="1" customWidth="1"/>
    <col min="10" max="10" width="17.28515625" style="49" customWidth="1"/>
    <col min="11" max="11" width="16.7109375" style="12" customWidth="1"/>
    <col min="12" max="12" width="17.7109375" style="49" bestFit="1" customWidth="1"/>
    <col min="13" max="13" width="3.85546875" style="158" customWidth="1"/>
    <col min="14" max="14" width="16.7109375" style="12" customWidth="1"/>
    <col min="15" max="15" width="17.85546875" style="12" customWidth="1"/>
    <col min="16" max="16" width="9.140625" style="12" customWidth="1"/>
    <col min="17" max="16384" width="9.140625" style="12" hidden="1"/>
  </cols>
  <sheetData>
    <row r="1" spans="1:15" customFormat="1" ht="15.75" x14ac:dyDescent="0.25">
      <c r="A1" s="96" t="s">
        <v>135</v>
      </c>
      <c r="B1" s="15"/>
      <c r="J1" s="6"/>
      <c r="L1" s="6"/>
      <c r="M1" s="60"/>
    </row>
    <row r="2" spans="1:15" customFormat="1" x14ac:dyDescent="0.2">
      <c r="A2" s="58"/>
      <c r="J2" s="6"/>
      <c r="L2" s="6"/>
    </row>
    <row r="3" spans="1:15" customFormat="1" x14ac:dyDescent="0.2">
      <c r="A3" s="58"/>
      <c r="J3" s="6"/>
      <c r="L3" s="6"/>
    </row>
    <row r="4" spans="1:15" customFormat="1" ht="15" x14ac:dyDescent="0.25">
      <c r="B4" s="224" t="s">
        <v>29</v>
      </c>
      <c r="C4" s="225"/>
      <c r="D4" s="225"/>
      <c r="E4" s="225"/>
      <c r="F4" s="225"/>
      <c r="G4" s="225"/>
      <c r="H4" s="225"/>
      <c r="I4" s="225"/>
      <c r="J4" s="225"/>
      <c r="K4" s="225"/>
      <c r="L4" s="226"/>
      <c r="M4" s="60"/>
    </row>
    <row r="5" spans="1:15" customFormat="1" ht="43.35" customHeight="1" x14ac:dyDescent="0.25">
      <c r="A5" s="6"/>
      <c r="B5" s="1" t="s">
        <v>0</v>
      </c>
      <c r="C5" s="1" t="s">
        <v>1</v>
      </c>
      <c r="D5" s="2" t="s">
        <v>31</v>
      </c>
      <c r="E5" s="2" t="s">
        <v>2</v>
      </c>
      <c r="F5" s="2" t="s">
        <v>3</v>
      </c>
      <c r="G5" s="2" t="s">
        <v>7</v>
      </c>
      <c r="H5" s="16" t="s">
        <v>5</v>
      </c>
      <c r="I5" s="35" t="s">
        <v>4</v>
      </c>
      <c r="J5" s="9" t="s">
        <v>8</v>
      </c>
      <c r="K5" s="3" t="s">
        <v>9</v>
      </c>
      <c r="L5" s="7" t="s">
        <v>6</v>
      </c>
      <c r="M5" s="60"/>
      <c r="N5" s="111" t="s">
        <v>147</v>
      </c>
      <c r="O5" s="67" t="s">
        <v>61</v>
      </c>
    </row>
    <row r="6" spans="1:15" x14ac:dyDescent="0.2">
      <c r="A6" s="49"/>
      <c r="B6" s="155">
        <f>'1) Claims Notified'!B6</f>
        <v>1997</v>
      </c>
      <c r="C6" s="29">
        <v>3655471.0500000003</v>
      </c>
      <c r="D6" s="17">
        <v>247100.27999999997</v>
      </c>
      <c r="E6" s="17">
        <v>10483083.29295302</v>
      </c>
      <c r="F6" s="17">
        <v>1102293.56</v>
      </c>
      <c r="G6" s="17">
        <v>184808.05000000002</v>
      </c>
      <c r="H6" s="52">
        <v>12017285.182953021</v>
      </c>
      <c r="I6" s="17">
        <v>22652545.140000001</v>
      </c>
      <c r="J6" s="53">
        <v>34669830.322953016</v>
      </c>
      <c r="K6" s="19">
        <v>17831709.230000004</v>
      </c>
      <c r="L6" s="30">
        <v>52501539.55295302</v>
      </c>
      <c r="N6" s="56">
        <v>12</v>
      </c>
      <c r="O6" s="112">
        <v>3</v>
      </c>
    </row>
    <row r="7" spans="1:15" x14ac:dyDescent="0.2">
      <c r="A7" s="49"/>
      <c r="B7" s="155">
        <f>'1) Claims Notified'!B7</f>
        <v>1998</v>
      </c>
      <c r="C7" s="29">
        <v>4532613.29</v>
      </c>
      <c r="D7" s="17">
        <v>849065.77</v>
      </c>
      <c r="E7" s="17">
        <v>10357548.395548251</v>
      </c>
      <c r="F7" s="17">
        <v>1075506.2</v>
      </c>
      <c r="G7" s="17">
        <v>403333.79000000004</v>
      </c>
      <c r="H7" s="52">
        <v>12685454.15554825</v>
      </c>
      <c r="I7" s="17">
        <v>28943836.149999999</v>
      </c>
      <c r="J7" s="18">
        <v>41629290.305548251</v>
      </c>
      <c r="K7" s="19">
        <v>24325876.870000005</v>
      </c>
      <c r="L7" s="30">
        <v>65955167.175548255</v>
      </c>
      <c r="N7" s="56">
        <v>12</v>
      </c>
      <c r="O7" s="113">
        <v>3</v>
      </c>
    </row>
    <row r="8" spans="1:15" x14ac:dyDescent="0.2">
      <c r="A8" s="49"/>
      <c r="B8" s="155">
        <f>'1) Claims Notified'!B8</f>
        <v>1999</v>
      </c>
      <c r="C8" s="29">
        <v>5624624.0475768186</v>
      </c>
      <c r="D8" s="17">
        <v>511463.85000000003</v>
      </c>
      <c r="E8" s="17">
        <v>12141368.6460228</v>
      </c>
      <c r="F8" s="17">
        <v>1278289.04</v>
      </c>
      <c r="G8" s="17">
        <v>516247.36</v>
      </c>
      <c r="H8" s="52">
        <v>14447368.8960228</v>
      </c>
      <c r="I8" s="17">
        <v>34612396.950000003</v>
      </c>
      <c r="J8" s="18">
        <v>49059765.8460228</v>
      </c>
      <c r="K8" s="19">
        <v>19699173.159999996</v>
      </c>
      <c r="L8" s="30">
        <v>68758939.006022796</v>
      </c>
      <c r="N8" s="56">
        <v>12</v>
      </c>
      <c r="O8" s="113">
        <v>3</v>
      </c>
    </row>
    <row r="9" spans="1:15" x14ac:dyDescent="0.2">
      <c r="A9" s="49"/>
      <c r="B9" s="155">
        <f>'1) Claims Notified'!B9</f>
        <v>2000</v>
      </c>
      <c r="C9" s="29">
        <v>9492411.2582904678</v>
      </c>
      <c r="D9" s="17">
        <v>1060668.7499999998</v>
      </c>
      <c r="E9" s="17">
        <v>11967801.469999999</v>
      </c>
      <c r="F9" s="17">
        <v>1844748.48</v>
      </c>
      <c r="G9" s="17">
        <v>832766.55</v>
      </c>
      <c r="H9" s="52">
        <v>15705985.25</v>
      </c>
      <c r="I9" s="17">
        <v>47179447.989999995</v>
      </c>
      <c r="J9" s="18">
        <v>62885433.239999995</v>
      </c>
      <c r="K9" s="19">
        <v>22400184.539999999</v>
      </c>
      <c r="L9" s="30">
        <v>85285617.780000001</v>
      </c>
      <c r="N9" s="56">
        <v>12</v>
      </c>
      <c r="O9" s="113">
        <v>5</v>
      </c>
    </row>
    <row r="10" spans="1:15" x14ac:dyDescent="0.2">
      <c r="A10" s="49"/>
      <c r="B10" s="155">
        <f>'1) Claims Notified'!B10</f>
        <v>2001</v>
      </c>
      <c r="C10" s="29">
        <v>12706845.893106587</v>
      </c>
      <c r="D10" s="17">
        <v>1014601.3799999999</v>
      </c>
      <c r="E10" s="17">
        <v>14676212.148314741</v>
      </c>
      <c r="F10" s="17">
        <v>1801944.19</v>
      </c>
      <c r="G10" s="17">
        <v>1867264.75</v>
      </c>
      <c r="H10" s="52">
        <v>19360022.468314745</v>
      </c>
      <c r="I10" s="17">
        <v>53880997.640000001</v>
      </c>
      <c r="J10" s="18">
        <v>73241020.108314753</v>
      </c>
      <c r="K10" s="19">
        <v>15057797.820000002</v>
      </c>
      <c r="L10" s="30">
        <v>88298817.928314745</v>
      </c>
      <c r="N10" s="56">
        <v>12</v>
      </c>
      <c r="O10" s="113">
        <v>5</v>
      </c>
    </row>
    <row r="11" spans="1:15" x14ac:dyDescent="0.2">
      <c r="A11" s="49"/>
      <c r="B11" s="155">
        <f>'1) Claims Notified'!B11</f>
        <v>2002</v>
      </c>
      <c r="C11" s="29">
        <v>15256084.220000001</v>
      </c>
      <c r="D11" s="17">
        <v>1101542.04</v>
      </c>
      <c r="E11" s="17">
        <v>30704081.450000003</v>
      </c>
      <c r="F11" s="17">
        <v>2186142.5158686871</v>
      </c>
      <c r="G11" s="17">
        <v>1833967.1099999999</v>
      </c>
      <c r="H11" s="52">
        <v>35825733.115868695</v>
      </c>
      <c r="I11" s="17">
        <v>51112606.649999999</v>
      </c>
      <c r="J11" s="18">
        <v>86938339.765868694</v>
      </c>
      <c r="K11" s="19">
        <v>14423993.520000007</v>
      </c>
      <c r="L11" s="30">
        <v>101362333.2858687</v>
      </c>
      <c r="N11" s="56">
        <v>12</v>
      </c>
      <c r="O11" s="113">
        <v>5</v>
      </c>
    </row>
    <row r="12" spans="1:15" x14ac:dyDescent="0.2">
      <c r="A12" s="49"/>
      <c r="B12" s="155">
        <f>'1) Claims Notified'!B12</f>
        <v>2003</v>
      </c>
      <c r="C12" s="29">
        <v>25887342.539999999</v>
      </c>
      <c r="D12" s="17">
        <v>1293027.67</v>
      </c>
      <c r="E12" s="17">
        <v>21289254.370000001</v>
      </c>
      <c r="F12" s="17">
        <v>3639006.7800000003</v>
      </c>
      <c r="G12" s="17">
        <v>4698515.74</v>
      </c>
      <c r="H12" s="52">
        <v>30919804.559999995</v>
      </c>
      <c r="I12" s="17">
        <v>77256126.590000004</v>
      </c>
      <c r="J12" s="18">
        <v>108175931.14999999</v>
      </c>
      <c r="K12" s="19">
        <v>5923269.3400000026</v>
      </c>
      <c r="L12" s="30">
        <v>114099200.48999999</v>
      </c>
      <c r="N12" s="56">
        <v>12</v>
      </c>
      <c r="O12" s="113">
        <v>8</v>
      </c>
    </row>
    <row r="13" spans="1:15" x14ac:dyDescent="0.2">
      <c r="A13" s="49"/>
      <c r="B13" s="155">
        <f>'1) Claims Notified'!B13</f>
        <v>2004</v>
      </c>
      <c r="C13" s="29">
        <v>20957106.569999997</v>
      </c>
      <c r="D13" s="17">
        <v>1285863.68</v>
      </c>
      <c r="E13" s="17">
        <v>21883674.513292491</v>
      </c>
      <c r="F13" s="17">
        <v>4673218.8599999994</v>
      </c>
      <c r="G13" s="17">
        <v>6164109.4299999997</v>
      </c>
      <c r="H13" s="52">
        <v>34006866.48329249</v>
      </c>
      <c r="I13" s="17">
        <v>74895123.260000005</v>
      </c>
      <c r="J13" s="18">
        <v>108901989.7432925</v>
      </c>
      <c r="K13" s="19">
        <v>4673421.37</v>
      </c>
      <c r="L13" s="30">
        <v>113575411.11329249</v>
      </c>
      <c r="N13" s="56">
        <v>12</v>
      </c>
      <c r="O13" s="113">
        <v>9</v>
      </c>
    </row>
    <row r="14" spans="1:15" x14ac:dyDescent="0.2">
      <c r="A14" s="49"/>
      <c r="B14" s="155">
        <f>'1) Claims Notified'!B14</f>
        <v>2005</v>
      </c>
      <c r="C14" s="29">
        <v>9859532.4499999993</v>
      </c>
      <c r="D14" s="17">
        <v>519215.37999999989</v>
      </c>
      <c r="E14" s="17">
        <v>25271590.339999992</v>
      </c>
      <c r="F14" s="17">
        <v>4299007.6399999997</v>
      </c>
      <c r="G14" s="17">
        <v>6642589.7100000009</v>
      </c>
      <c r="H14" s="52">
        <v>36732403.069999993</v>
      </c>
      <c r="I14" s="17">
        <v>84158904.24000001</v>
      </c>
      <c r="J14" s="18">
        <v>120891307.31</v>
      </c>
      <c r="K14" s="19">
        <v>3528123.2899999996</v>
      </c>
      <c r="L14" s="30">
        <v>124419430.59999999</v>
      </c>
      <c r="N14" s="56">
        <v>12</v>
      </c>
      <c r="O14" s="113">
        <v>9</v>
      </c>
    </row>
    <row r="15" spans="1:15" x14ac:dyDescent="0.2">
      <c r="A15" s="49"/>
      <c r="B15" s="155">
        <f>'1) Claims Notified'!B15</f>
        <v>2006</v>
      </c>
      <c r="C15" s="29">
        <v>4792397.12</v>
      </c>
      <c r="D15" s="17">
        <v>655415.10000000009</v>
      </c>
      <c r="E15" s="17">
        <v>24342793.579999991</v>
      </c>
      <c r="F15" s="17">
        <v>4917290.2500000009</v>
      </c>
      <c r="G15" s="17">
        <v>7260488.5299999993</v>
      </c>
      <c r="H15" s="52">
        <v>37175987.459999986</v>
      </c>
      <c r="I15" s="17">
        <v>98008458.230276838</v>
      </c>
      <c r="J15" s="18">
        <v>135184445.6902768</v>
      </c>
      <c r="K15" s="19">
        <v>1713734.8999999997</v>
      </c>
      <c r="L15" s="30">
        <v>136898180.59027681</v>
      </c>
      <c r="N15" s="56">
        <v>12</v>
      </c>
      <c r="O15" s="113">
        <v>9</v>
      </c>
    </row>
    <row r="16" spans="1:15" x14ac:dyDescent="0.2">
      <c r="A16" s="49"/>
      <c r="B16" s="155">
        <f>'1) Claims Notified'!B16</f>
        <v>2007</v>
      </c>
      <c r="C16" s="29">
        <v>1193986.4200000002</v>
      </c>
      <c r="D16" s="17">
        <v>298461.02</v>
      </c>
      <c r="E16" s="17">
        <v>16497951.521950856</v>
      </c>
      <c r="F16" s="17">
        <v>5763180.5699999994</v>
      </c>
      <c r="G16" s="17">
        <v>7285033.2999999998</v>
      </c>
      <c r="H16" s="52">
        <v>29844626.411950856</v>
      </c>
      <c r="I16" s="17">
        <v>123796809.63</v>
      </c>
      <c r="J16" s="18">
        <v>153641436.04195085</v>
      </c>
      <c r="K16" s="19">
        <v>2302914.0900000003</v>
      </c>
      <c r="L16" s="30">
        <v>155944350.13195086</v>
      </c>
      <c r="N16" s="56">
        <v>12</v>
      </c>
      <c r="O16" s="113">
        <v>9</v>
      </c>
    </row>
    <row r="17" spans="1:15" x14ac:dyDescent="0.2">
      <c r="A17" s="49"/>
      <c r="B17" s="155">
        <f>'1) Claims Notified'!B17</f>
        <v>2008</v>
      </c>
      <c r="C17" s="29">
        <v>3014857.1000000006</v>
      </c>
      <c r="D17" s="17">
        <v>235612.52</v>
      </c>
      <c r="E17" s="17">
        <v>17733184.07</v>
      </c>
      <c r="F17" s="17">
        <v>5863563.5</v>
      </c>
      <c r="G17" s="17">
        <v>7382239.7199999988</v>
      </c>
      <c r="H17" s="52">
        <v>31214599.809999995</v>
      </c>
      <c r="I17" s="17">
        <v>152006820.57999995</v>
      </c>
      <c r="J17" s="18">
        <v>183221420.38999999</v>
      </c>
      <c r="K17" s="19">
        <v>1893306.5092466739</v>
      </c>
      <c r="L17" s="30">
        <v>185114726.89924666</v>
      </c>
      <c r="N17" s="56">
        <v>12</v>
      </c>
      <c r="O17" s="113">
        <v>9</v>
      </c>
    </row>
    <row r="18" spans="1:15" x14ac:dyDescent="0.2">
      <c r="A18" s="49"/>
      <c r="B18" s="155">
        <f>'1) Claims Notified'!B18</f>
        <v>2009</v>
      </c>
      <c r="C18" s="29">
        <v>1845172.24</v>
      </c>
      <c r="D18" s="17">
        <v>501053.21</v>
      </c>
      <c r="E18" s="17">
        <v>16706172.040000003</v>
      </c>
      <c r="F18" s="17">
        <v>7594634.6799999997</v>
      </c>
      <c r="G18" s="17">
        <v>9392509.7699999996</v>
      </c>
      <c r="H18" s="52">
        <v>34194369.700000003</v>
      </c>
      <c r="I18" s="17">
        <v>156337329.82999998</v>
      </c>
      <c r="J18" s="18">
        <v>190531699.53000003</v>
      </c>
      <c r="K18" s="19">
        <v>2043748.2099999997</v>
      </c>
      <c r="L18" s="30">
        <v>192575447.74000001</v>
      </c>
      <c r="N18" s="56">
        <v>12</v>
      </c>
      <c r="O18" s="113">
        <v>10</v>
      </c>
    </row>
    <row r="19" spans="1:15" x14ac:dyDescent="0.2">
      <c r="A19" s="49"/>
      <c r="B19" s="155">
        <f>'1) Claims Notified'!B19</f>
        <v>2010</v>
      </c>
      <c r="C19" s="29">
        <v>1449559.59</v>
      </c>
      <c r="D19" s="17">
        <v>1269988.0900000001</v>
      </c>
      <c r="E19" s="17">
        <v>18069341.529505014</v>
      </c>
      <c r="F19" s="17">
        <v>8630738.8599999994</v>
      </c>
      <c r="G19" s="17">
        <v>8403639.4900000002</v>
      </c>
      <c r="H19" s="52">
        <v>36370978.969505012</v>
      </c>
      <c r="I19" s="17">
        <v>167124790.05999997</v>
      </c>
      <c r="J19" s="18">
        <v>203495769.02950498</v>
      </c>
      <c r="K19" s="19">
        <v>1489944.9500000002</v>
      </c>
      <c r="L19" s="30">
        <v>204985713.97950497</v>
      </c>
      <c r="N19" s="56">
        <v>12</v>
      </c>
      <c r="O19" s="113">
        <v>10</v>
      </c>
    </row>
    <row r="20" spans="1:15" x14ac:dyDescent="0.2">
      <c r="A20" s="49"/>
      <c r="B20" s="155">
        <f>'1) Claims Notified'!B20</f>
        <v>2011</v>
      </c>
      <c r="C20" s="29">
        <v>2259860.3600000003</v>
      </c>
      <c r="D20" s="17">
        <v>2241454.1700000004</v>
      </c>
      <c r="E20" s="17">
        <v>20495768.829999998</v>
      </c>
      <c r="F20" s="17">
        <v>10017943.349999998</v>
      </c>
      <c r="G20" s="17">
        <v>12193326.109999999</v>
      </c>
      <c r="H20" s="52">
        <v>44920963.049999997</v>
      </c>
      <c r="I20" s="17">
        <v>185609255.53999996</v>
      </c>
      <c r="J20" s="18">
        <v>230530218.59000003</v>
      </c>
      <c r="K20" s="19">
        <v>472161.92000000004</v>
      </c>
      <c r="L20" s="30">
        <v>231002380.50999999</v>
      </c>
      <c r="N20" s="56">
        <v>12</v>
      </c>
      <c r="O20" s="113">
        <v>10</v>
      </c>
    </row>
    <row r="21" spans="1:15" x14ac:dyDescent="0.2">
      <c r="A21" s="49"/>
      <c r="B21" s="155">
        <f>'1) Claims Notified'!B21</f>
        <v>2012</v>
      </c>
      <c r="C21" s="29">
        <v>5566644.0299999993</v>
      </c>
      <c r="D21" s="17">
        <v>6079192.8300000001</v>
      </c>
      <c r="E21" s="17">
        <v>22754541.210286628</v>
      </c>
      <c r="F21" s="17">
        <v>9963239.3599999994</v>
      </c>
      <c r="G21" s="17">
        <v>14528815</v>
      </c>
      <c r="H21" s="52">
        <v>53257818.240286633</v>
      </c>
      <c r="I21" s="17">
        <v>193470615.65000001</v>
      </c>
      <c r="J21" s="18">
        <v>246728433.89028662</v>
      </c>
      <c r="K21" s="19">
        <v>774118.90999999992</v>
      </c>
      <c r="L21" s="30">
        <v>247502552.80028665</v>
      </c>
      <c r="N21" s="56">
        <v>12</v>
      </c>
      <c r="O21" s="113">
        <v>11</v>
      </c>
    </row>
    <row r="22" spans="1:15" x14ac:dyDescent="0.2">
      <c r="A22" s="49"/>
      <c r="B22" s="155">
        <f>'1) Claims Notified'!B22</f>
        <v>2013</v>
      </c>
      <c r="C22" s="29">
        <v>6286056.79</v>
      </c>
      <c r="D22" s="17">
        <v>6933582.8300000001</v>
      </c>
      <c r="E22" s="17">
        <v>20792361.697286204</v>
      </c>
      <c r="F22" s="17">
        <v>9768372.9799999986</v>
      </c>
      <c r="G22" s="17">
        <v>13236308.819999998</v>
      </c>
      <c r="H22" s="52">
        <v>50622534.617286198</v>
      </c>
      <c r="I22" s="17">
        <v>194477897.46999997</v>
      </c>
      <c r="J22" s="18">
        <v>245100432.08728617</v>
      </c>
      <c r="K22" s="19">
        <v>566606.17000000004</v>
      </c>
      <c r="L22" s="30">
        <v>245667038.25728619</v>
      </c>
      <c r="N22" s="56">
        <v>12</v>
      </c>
      <c r="O22" s="113">
        <v>11</v>
      </c>
    </row>
    <row r="23" spans="1:15" x14ac:dyDescent="0.2">
      <c r="A23" s="49"/>
      <c r="B23" s="155">
        <f>'1) Claims Notified'!B23</f>
        <v>2014</v>
      </c>
      <c r="C23" s="29">
        <v>7459236.4800000004</v>
      </c>
      <c r="D23" s="17">
        <v>8333839.5</v>
      </c>
      <c r="E23" s="17">
        <v>22039479.18</v>
      </c>
      <c r="F23" s="17">
        <v>12453530.030000001</v>
      </c>
      <c r="G23" s="17">
        <v>11564516.600000001</v>
      </c>
      <c r="H23" s="52">
        <v>54273199.320000008</v>
      </c>
      <c r="I23" s="17">
        <v>205915911.66000006</v>
      </c>
      <c r="J23" s="18">
        <v>260189110.98000002</v>
      </c>
      <c r="K23" s="19">
        <v>695781.62000000011</v>
      </c>
      <c r="L23" s="30">
        <v>260884892.60000002</v>
      </c>
      <c r="N23" s="56">
        <v>12</v>
      </c>
      <c r="O23" s="113">
        <v>11</v>
      </c>
    </row>
    <row r="24" spans="1:15" x14ac:dyDescent="0.2">
      <c r="A24" s="49"/>
      <c r="B24" s="155">
        <f>'1) Claims Notified'!B24</f>
        <v>2015</v>
      </c>
      <c r="C24" s="29">
        <v>9737913.7699999996</v>
      </c>
      <c r="D24" s="17">
        <v>10558270.489999998</v>
      </c>
      <c r="E24" s="17">
        <v>26958807.909999996</v>
      </c>
      <c r="F24" s="17">
        <v>15957591.850000001</v>
      </c>
      <c r="G24" s="17">
        <v>13491853.57</v>
      </c>
      <c r="H24" s="52">
        <v>66754132.649999999</v>
      </c>
      <c r="I24" s="17">
        <v>239660274.95999998</v>
      </c>
      <c r="J24" s="18">
        <v>306414407.61000001</v>
      </c>
      <c r="K24" s="19">
        <v>180329.01</v>
      </c>
      <c r="L24" s="30">
        <v>306594736.62</v>
      </c>
      <c r="N24" s="56">
        <v>12</v>
      </c>
      <c r="O24" s="113">
        <v>11</v>
      </c>
    </row>
    <row r="25" spans="1:15" x14ac:dyDescent="0.2">
      <c r="A25" s="49"/>
      <c r="B25" s="156">
        <f>'1) Claims Notified'!B25</f>
        <v>2016</v>
      </c>
      <c r="C25" s="29">
        <v>9466068.0199999996</v>
      </c>
      <c r="D25" s="17">
        <v>10730286.050000001</v>
      </c>
      <c r="E25" s="17">
        <v>32038336.579999998</v>
      </c>
      <c r="F25" s="17">
        <v>19903803.550000001</v>
      </c>
      <c r="G25" s="17">
        <v>12646352.199999999</v>
      </c>
      <c r="H25" s="52">
        <v>75171922.879999995</v>
      </c>
      <c r="I25" s="17">
        <v>242666465.89999998</v>
      </c>
      <c r="J25" s="18">
        <v>317838388.78000003</v>
      </c>
      <c r="K25" s="19">
        <v>209563.4</v>
      </c>
      <c r="L25" s="30">
        <v>318047952.18000001</v>
      </c>
      <c r="N25" s="57">
        <v>12</v>
      </c>
      <c r="O25" s="114">
        <v>11</v>
      </c>
    </row>
    <row r="26" spans="1:15" x14ac:dyDescent="0.2">
      <c r="A26" s="49"/>
      <c r="B26" s="157" t="s">
        <v>6</v>
      </c>
      <c r="C26" s="31">
        <v>161043783.23897389</v>
      </c>
      <c r="D26" s="54">
        <v>55719704.609999999</v>
      </c>
      <c r="E26" s="32">
        <v>397203352.7751599</v>
      </c>
      <c r="F26" s="32">
        <v>132734046.2458687</v>
      </c>
      <c r="G26" s="32">
        <v>140528685.59999996</v>
      </c>
      <c r="H26" s="31">
        <v>725502056.29102862</v>
      </c>
      <c r="I26" s="32">
        <v>2433766614.1202769</v>
      </c>
      <c r="J26" s="54">
        <v>3159268670.4113059</v>
      </c>
      <c r="K26" s="55">
        <v>140205758.8292467</v>
      </c>
      <c r="L26" s="55">
        <v>3299474429.2405519</v>
      </c>
    </row>
    <row r="27" spans="1:15" x14ac:dyDescent="0.2">
      <c r="A27" s="49"/>
      <c r="C27" s="33"/>
      <c r="D27" s="33"/>
      <c r="E27" s="33"/>
      <c r="F27" s="33"/>
      <c r="G27" s="33"/>
      <c r="H27" s="33"/>
      <c r="I27" s="33"/>
      <c r="J27" s="33"/>
      <c r="K27" s="33"/>
      <c r="L27" s="33"/>
    </row>
    <row r="28" spans="1:15" x14ac:dyDescent="0.2">
      <c r="A28" s="49"/>
      <c r="C28" s="159"/>
      <c r="D28" s="159"/>
      <c r="E28" s="159"/>
      <c r="F28" s="159"/>
      <c r="G28" s="159"/>
      <c r="H28" s="159"/>
      <c r="I28" s="159"/>
      <c r="J28" s="159"/>
      <c r="K28" s="159"/>
      <c r="L28" s="159"/>
    </row>
    <row r="29" spans="1:15" x14ac:dyDescent="0.2">
      <c r="B29" s="175"/>
      <c r="C29" s="176"/>
      <c r="D29" s="176"/>
      <c r="E29" s="176"/>
      <c r="F29" s="176"/>
      <c r="G29" s="176"/>
      <c r="H29" s="176"/>
      <c r="I29" s="176"/>
      <c r="J29" s="17"/>
      <c r="K29" s="176"/>
      <c r="L29" s="8"/>
    </row>
    <row r="30" spans="1:15" x14ac:dyDescent="0.2">
      <c r="B30" s="5" t="s">
        <v>12</v>
      </c>
    </row>
    <row r="31" spans="1:15" x14ac:dyDescent="0.2">
      <c r="B31" s="4" t="s">
        <v>20</v>
      </c>
    </row>
    <row r="32" spans="1:15" x14ac:dyDescent="0.2">
      <c r="B32" s="4" t="s">
        <v>14</v>
      </c>
    </row>
    <row r="33" spans="2:2" x14ac:dyDescent="0.2">
      <c r="B33" s="4" t="s">
        <v>28</v>
      </c>
    </row>
    <row r="34" spans="2:2" x14ac:dyDescent="0.2">
      <c r="B34" s="4"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P62"/>
  <sheetViews>
    <sheetView showGridLines="0" showRowColHeaders="0" zoomScale="70" zoomScaleNormal="70" workbookViewId="0"/>
  </sheetViews>
  <sheetFormatPr defaultColWidth="0" defaultRowHeight="12.75" zeroHeight="1" x14ac:dyDescent="0.2"/>
  <cols>
    <col min="1" max="1" width="3.7109375" style="12" customWidth="1"/>
    <col min="2" max="8" width="16.7109375" style="158" customWidth="1"/>
    <col min="9" max="9" width="17.7109375" style="158" bestFit="1" customWidth="1"/>
    <col min="10" max="10" width="17.28515625" style="158" customWidth="1"/>
    <col min="11" max="11" width="16.7109375" style="158" customWidth="1"/>
    <col min="12" max="12" width="17.7109375" style="158" bestFit="1" customWidth="1"/>
    <col min="13" max="13" width="3.85546875" style="158" customWidth="1"/>
    <col min="14" max="14" width="16.7109375" style="158" customWidth="1"/>
    <col min="15" max="15" width="17.85546875" style="158" customWidth="1"/>
    <col min="16" max="16" width="9.140625" style="158" customWidth="1"/>
    <col min="17" max="16384" width="8.85546875" style="158" hidden="1"/>
  </cols>
  <sheetData>
    <row r="1" spans="1:16" s="60" customFormat="1" ht="15.75" x14ac:dyDescent="0.25">
      <c r="A1" s="96" t="s">
        <v>63</v>
      </c>
      <c r="J1" s="61"/>
      <c r="L1" s="61"/>
    </row>
    <row r="2" spans="1:16" customFormat="1" x14ac:dyDescent="0.2">
      <c r="A2" s="58"/>
      <c r="J2" s="6"/>
      <c r="L2" s="6"/>
    </row>
    <row r="3" spans="1:16" customFormat="1" x14ac:dyDescent="0.2">
      <c r="A3" s="58"/>
      <c r="J3" s="6"/>
      <c r="L3" s="6"/>
    </row>
    <row r="4" spans="1:16" s="60" customFormat="1" ht="15" x14ac:dyDescent="0.25">
      <c r="A4"/>
      <c r="B4" s="230" t="s">
        <v>64</v>
      </c>
      <c r="C4" s="231"/>
      <c r="D4" s="231"/>
      <c r="E4" s="231"/>
      <c r="F4" s="231"/>
      <c r="G4" s="231"/>
      <c r="H4" s="231"/>
      <c r="I4" s="231"/>
      <c r="J4" s="231"/>
      <c r="K4" s="231"/>
      <c r="L4" s="232"/>
      <c r="N4"/>
      <c r="O4"/>
      <c r="P4"/>
    </row>
    <row r="5" spans="1:16" s="60" customFormat="1" ht="45" x14ac:dyDescent="0.25">
      <c r="A5" s="6"/>
      <c r="B5" s="62" t="s">
        <v>0</v>
      </c>
      <c r="C5" s="62" t="s">
        <v>1</v>
      </c>
      <c r="D5" s="63" t="s">
        <v>31</v>
      </c>
      <c r="E5" s="63" t="s">
        <v>2</v>
      </c>
      <c r="F5" s="63" t="s">
        <v>3</v>
      </c>
      <c r="G5" s="63" t="s">
        <v>7</v>
      </c>
      <c r="H5" s="62" t="s">
        <v>5</v>
      </c>
      <c r="I5" s="63" t="s">
        <v>4</v>
      </c>
      <c r="J5" s="64" t="s">
        <v>8</v>
      </c>
      <c r="K5" s="65" t="s">
        <v>9</v>
      </c>
      <c r="L5" s="66" t="s">
        <v>6</v>
      </c>
      <c r="N5" s="111" t="s">
        <v>147</v>
      </c>
      <c r="O5" s="67" t="s">
        <v>61</v>
      </c>
      <c r="P5"/>
    </row>
    <row r="6" spans="1:16" x14ac:dyDescent="0.2">
      <c r="A6" s="49"/>
      <c r="B6" s="155">
        <f>'1) Claims Notified'!B6</f>
        <v>1997</v>
      </c>
      <c r="C6" s="29">
        <v>3649781.6</v>
      </c>
      <c r="D6" s="17">
        <v>247100.27999999997</v>
      </c>
      <c r="E6" s="17">
        <v>10471050.322953021</v>
      </c>
      <c r="F6" s="17">
        <v>1102293.56</v>
      </c>
      <c r="G6" s="17">
        <v>184808.05000000002</v>
      </c>
      <c r="H6" s="52">
        <v>12005252.21295302</v>
      </c>
      <c r="I6" s="17">
        <v>22492545.149999999</v>
      </c>
      <c r="J6" s="53">
        <v>34497797.362953022</v>
      </c>
      <c r="K6" s="19">
        <v>17483100.900000002</v>
      </c>
      <c r="L6" s="30">
        <v>51980898.262953028</v>
      </c>
      <c r="N6" s="56">
        <v>12</v>
      </c>
      <c r="O6" s="112">
        <v>3</v>
      </c>
      <c r="P6" s="12"/>
    </row>
    <row r="7" spans="1:16" x14ac:dyDescent="0.2">
      <c r="A7" s="49"/>
      <c r="B7" s="155">
        <f>'1) Claims Notified'!B7</f>
        <v>1998</v>
      </c>
      <c r="C7" s="29">
        <v>4532613.29</v>
      </c>
      <c r="D7" s="17">
        <v>849065.77</v>
      </c>
      <c r="E7" s="17">
        <v>10356102.525548249</v>
      </c>
      <c r="F7" s="17">
        <v>1075506.2</v>
      </c>
      <c r="G7" s="17">
        <v>403333.79000000004</v>
      </c>
      <c r="H7" s="52">
        <v>12684008.285548251</v>
      </c>
      <c r="I7" s="17">
        <v>28943836.149999999</v>
      </c>
      <c r="J7" s="18">
        <v>41627844.435548253</v>
      </c>
      <c r="K7" s="19">
        <v>24325876.899999999</v>
      </c>
      <c r="L7" s="30">
        <v>65953721.335548252</v>
      </c>
      <c r="N7" s="56">
        <v>12</v>
      </c>
      <c r="O7" s="113">
        <v>3</v>
      </c>
      <c r="P7" s="12"/>
    </row>
    <row r="8" spans="1:16" x14ac:dyDescent="0.2">
      <c r="A8" s="49"/>
      <c r="B8" s="155">
        <f>'1) Claims Notified'!B8</f>
        <v>1999</v>
      </c>
      <c r="C8" s="29">
        <v>5624624.0475768186</v>
      </c>
      <c r="D8" s="17">
        <v>511463.85000000003</v>
      </c>
      <c r="E8" s="17">
        <v>11927775.466022801</v>
      </c>
      <c r="F8" s="17">
        <v>1278289.04</v>
      </c>
      <c r="G8" s="17">
        <v>516247.36</v>
      </c>
      <c r="H8" s="52">
        <v>14233775.716022799</v>
      </c>
      <c r="I8" s="17">
        <v>34611396.950000003</v>
      </c>
      <c r="J8" s="18">
        <v>48845172.666022792</v>
      </c>
      <c r="K8" s="19">
        <v>19659971.539999992</v>
      </c>
      <c r="L8" s="30">
        <v>68505144.206022784</v>
      </c>
      <c r="N8" s="56">
        <v>12</v>
      </c>
      <c r="O8" s="113">
        <v>3</v>
      </c>
      <c r="P8" s="12"/>
    </row>
    <row r="9" spans="1:16" x14ac:dyDescent="0.2">
      <c r="A9" s="49"/>
      <c r="B9" s="155">
        <f>'1) Claims Notified'!B9</f>
        <v>2000</v>
      </c>
      <c r="C9" s="29">
        <v>9458818.9044600166</v>
      </c>
      <c r="D9" s="17">
        <v>1060668.7499999998</v>
      </c>
      <c r="E9" s="17">
        <v>11891864.52</v>
      </c>
      <c r="F9" s="17">
        <v>1844748.48</v>
      </c>
      <c r="G9" s="17">
        <v>832766.55</v>
      </c>
      <c r="H9" s="52">
        <v>15630048.300000001</v>
      </c>
      <c r="I9" s="17">
        <v>47179447.989999995</v>
      </c>
      <c r="J9" s="18">
        <v>62809496.289999999</v>
      </c>
      <c r="K9" s="19">
        <v>22400184.57</v>
      </c>
      <c r="L9" s="30">
        <v>85209680.859999985</v>
      </c>
      <c r="N9" s="56">
        <v>12</v>
      </c>
      <c r="O9" s="113">
        <v>5</v>
      </c>
      <c r="P9" s="12"/>
    </row>
    <row r="10" spans="1:16" x14ac:dyDescent="0.2">
      <c r="A10" s="49"/>
      <c r="B10" s="155">
        <f>'1) Claims Notified'!B10</f>
        <v>2001</v>
      </c>
      <c r="C10" s="29">
        <v>12690999.893106587</v>
      </c>
      <c r="D10" s="17">
        <v>1014601.3799999999</v>
      </c>
      <c r="E10" s="17">
        <v>14089095.607168876</v>
      </c>
      <c r="F10" s="17">
        <v>1801944.19</v>
      </c>
      <c r="G10" s="17">
        <v>1867264.75</v>
      </c>
      <c r="H10" s="52">
        <v>18772905.927168876</v>
      </c>
      <c r="I10" s="17">
        <v>53871788.180000007</v>
      </c>
      <c r="J10" s="18">
        <v>72644694.107168883</v>
      </c>
      <c r="K10" s="19">
        <v>15049680.830000002</v>
      </c>
      <c r="L10" s="30">
        <v>87694374.937168881</v>
      </c>
      <c r="N10" s="56">
        <v>12</v>
      </c>
      <c r="O10" s="113">
        <v>5</v>
      </c>
      <c r="P10" s="12"/>
    </row>
    <row r="11" spans="1:16" x14ac:dyDescent="0.2">
      <c r="A11" s="49"/>
      <c r="B11" s="155">
        <f>'1) Claims Notified'!B11</f>
        <v>2002</v>
      </c>
      <c r="C11" s="29">
        <v>15213218.85</v>
      </c>
      <c r="D11" s="17">
        <v>1101542.04</v>
      </c>
      <c r="E11" s="17">
        <v>15747007.359999999</v>
      </c>
      <c r="F11" s="17">
        <v>2186142.5158686871</v>
      </c>
      <c r="G11" s="17">
        <v>1833967.1099999999</v>
      </c>
      <c r="H11" s="52">
        <v>20868659.025868684</v>
      </c>
      <c r="I11" s="17">
        <v>50975840.390000001</v>
      </c>
      <c r="J11" s="18">
        <v>71844499.415868685</v>
      </c>
      <c r="K11" s="19">
        <v>14421722.520000007</v>
      </c>
      <c r="L11" s="30">
        <v>86266221.935868695</v>
      </c>
      <c r="N11" s="56">
        <v>12</v>
      </c>
      <c r="O11" s="113">
        <v>5</v>
      </c>
      <c r="P11" s="12"/>
    </row>
    <row r="12" spans="1:16" x14ac:dyDescent="0.2">
      <c r="A12" s="49"/>
      <c r="B12" s="155">
        <f>'1) Claims Notified'!B12</f>
        <v>2003</v>
      </c>
      <c r="C12" s="29">
        <v>25708213.610000007</v>
      </c>
      <c r="D12" s="17">
        <v>1293027.67</v>
      </c>
      <c r="E12" s="17">
        <v>20790351.889999997</v>
      </c>
      <c r="F12" s="17">
        <v>3639006.7800000003</v>
      </c>
      <c r="G12" s="17">
        <v>4698515.74</v>
      </c>
      <c r="H12" s="52">
        <v>30420902.079999998</v>
      </c>
      <c r="I12" s="17">
        <v>77019145.789999992</v>
      </c>
      <c r="J12" s="18">
        <v>107440047.86999999</v>
      </c>
      <c r="K12" s="19">
        <v>5864821.3100000033</v>
      </c>
      <c r="L12" s="30">
        <v>113304869.17999999</v>
      </c>
      <c r="N12" s="56">
        <v>12</v>
      </c>
      <c r="O12" s="113">
        <v>8</v>
      </c>
      <c r="P12" s="12"/>
    </row>
    <row r="13" spans="1:16" x14ac:dyDescent="0.2">
      <c r="A13" s="49"/>
      <c r="B13" s="155">
        <f>'1) Claims Notified'!B13</f>
        <v>2004</v>
      </c>
      <c r="C13" s="29">
        <v>20761972.879999999</v>
      </c>
      <c r="D13" s="17">
        <v>1254573.32</v>
      </c>
      <c r="E13" s="17">
        <v>20969455.574578155</v>
      </c>
      <c r="F13" s="17">
        <v>4347580.3999999994</v>
      </c>
      <c r="G13" s="17">
        <v>6021269.5300000012</v>
      </c>
      <c r="H13" s="52">
        <v>32592878.824578159</v>
      </c>
      <c r="I13" s="17">
        <v>74666968.810000002</v>
      </c>
      <c r="J13" s="18">
        <v>107259847.63457815</v>
      </c>
      <c r="K13" s="19">
        <v>4673421.4100000011</v>
      </c>
      <c r="L13" s="30">
        <v>111933269.04457816</v>
      </c>
      <c r="N13" s="56">
        <v>12</v>
      </c>
      <c r="O13" s="113">
        <v>9</v>
      </c>
      <c r="P13" s="12"/>
    </row>
    <row r="14" spans="1:16" x14ac:dyDescent="0.2">
      <c r="A14" s="49"/>
      <c r="B14" s="155">
        <f>'1) Claims Notified'!B14</f>
        <v>2005</v>
      </c>
      <c r="C14" s="29">
        <v>9408178.9399999995</v>
      </c>
      <c r="D14" s="17">
        <v>479290.38</v>
      </c>
      <c r="E14" s="17">
        <v>24138294.84</v>
      </c>
      <c r="F14" s="17">
        <v>3895577.01</v>
      </c>
      <c r="G14" s="17">
        <v>6066513.4100000001</v>
      </c>
      <c r="H14" s="52">
        <v>34579675.639999993</v>
      </c>
      <c r="I14" s="17">
        <v>83511033.040000021</v>
      </c>
      <c r="J14" s="18">
        <v>118090708.68000001</v>
      </c>
      <c r="K14" s="19">
        <v>3528123.3299999996</v>
      </c>
      <c r="L14" s="30">
        <v>121618832.00999999</v>
      </c>
      <c r="N14" s="56">
        <v>12</v>
      </c>
      <c r="O14" s="113">
        <v>9</v>
      </c>
      <c r="P14" s="12"/>
    </row>
    <row r="15" spans="1:16" x14ac:dyDescent="0.2">
      <c r="A15" s="49"/>
      <c r="B15" s="155">
        <f>'1) Claims Notified'!B15</f>
        <v>2006</v>
      </c>
      <c r="C15" s="29">
        <v>4197821.87</v>
      </c>
      <c r="D15" s="17">
        <v>355669.56000000006</v>
      </c>
      <c r="E15" s="17">
        <v>23570429.969999991</v>
      </c>
      <c r="F15" s="17">
        <v>4487970.25</v>
      </c>
      <c r="G15" s="17">
        <v>7233558.5299999993</v>
      </c>
      <c r="H15" s="52">
        <v>35647628.309999987</v>
      </c>
      <c r="I15" s="17">
        <v>96778781.840081498</v>
      </c>
      <c r="J15" s="18">
        <v>132426410.15008149</v>
      </c>
      <c r="K15" s="19">
        <v>1692149.9899999995</v>
      </c>
      <c r="L15" s="30">
        <v>134118560.14008147</v>
      </c>
      <c r="N15" s="56">
        <v>12</v>
      </c>
      <c r="O15" s="113">
        <v>9</v>
      </c>
      <c r="P15" s="12"/>
    </row>
    <row r="16" spans="1:16" x14ac:dyDescent="0.2">
      <c r="A16" s="49"/>
      <c r="B16" s="155">
        <f>'1) Claims Notified'!B16</f>
        <v>2007</v>
      </c>
      <c r="C16" s="29">
        <v>1051769.2300000002</v>
      </c>
      <c r="D16" s="17">
        <v>291311.03000000003</v>
      </c>
      <c r="E16" s="17">
        <v>15849371.233461211</v>
      </c>
      <c r="F16" s="17">
        <v>5763180.5699999994</v>
      </c>
      <c r="G16" s="17">
        <v>7139627.5899999999</v>
      </c>
      <c r="H16" s="52">
        <v>29043490.423461214</v>
      </c>
      <c r="I16" s="17">
        <v>119304255.98999999</v>
      </c>
      <c r="J16" s="18">
        <v>148347746.41346121</v>
      </c>
      <c r="K16" s="19">
        <v>2110476.87</v>
      </c>
      <c r="L16" s="30">
        <v>150458223.28346121</v>
      </c>
      <c r="N16" s="56">
        <v>12</v>
      </c>
      <c r="O16" s="113">
        <v>9</v>
      </c>
      <c r="P16" s="12"/>
    </row>
    <row r="17" spans="1:16" x14ac:dyDescent="0.2">
      <c r="A17" s="49"/>
      <c r="B17" s="155">
        <f>'1) Claims Notified'!B17</f>
        <v>2008</v>
      </c>
      <c r="C17" s="29">
        <v>1805767.7599999998</v>
      </c>
      <c r="D17" s="17">
        <v>227604.46</v>
      </c>
      <c r="E17" s="17">
        <v>17033497.200000003</v>
      </c>
      <c r="F17" s="17">
        <v>5498531.3599999994</v>
      </c>
      <c r="G17" s="17">
        <v>7343532</v>
      </c>
      <c r="H17" s="52">
        <v>30103165.02</v>
      </c>
      <c r="I17" s="17">
        <v>150191161.95999995</v>
      </c>
      <c r="J17" s="18">
        <v>180294326.97999996</v>
      </c>
      <c r="K17" s="19">
        <v>1619624.67</v>
      </c>
      <c r="L17" s="30">
        <v>181913951.64999998</v>
      </c>
      <c r="N17" s="56">
        <v>12</v>
      </c>
      <c r="O17" s="113">
        <v>9</v>
      </c>
      <c r="P17" s="12"/>
    </row>
    <row r="18" spans="1:16" x14ac:dyDescent="0.2">
      <c r="A18" s="49"/>
      <c r="B18" s="155">
        <f>'1) Claims Notified'!B18</f>
        <v>2009</v>
      </c>
      <c r="C18" s="29">
        <v>1525285.3900000001</v>
      </c>
      <c r="D18" s="17">
        <v>530320.23</v>
      </c>
      <c r="E18" s="17">
        <v>15990926.780000001</v>
      </c>
      <c r="F18" s="17">
        <v>6970449.6799999997</v>
      </c>
      <c r="G18" s="17">
        <v>8718809.620000001</v>
      </c>
      <c r="H18" s="52">
        <v>32210506.310000002</v>
      </c>
      <c r="I18" s="17">
        <v>151322052.38</v>
      </c>
      <c r="J18" s="18">
        <v>183532558.69000003</v>
      </c>
      <c r="K18" s="19">
        <v>2040703.18</v>
      </c>
      <c r="L18" s="30">
        <v>185573261.87000003</v>
      </c>
      <c r="N18" s="56">
        <v>12</v>
      </c>
      <c r="O18" s="113">
        <v>10</v>
      </c>
      <c r="P18" s="12"/>
    </row>
    <row r="19" spans="1:16" x14ac:dyDescent="0.2">
      <c r="A19" s="49"/>
      <c r="B19" s="155">
        <f>'1) Claims Notified'!B19</f>
        <v>2010</v>
      </c>
      <c r="C19" s="29">
        <v>1185771.19</v>
      </c>
      <c r="D19" s="17">
        <v>1143507.02</v>
      </c>
      <c r="E19" s="17">
        <v>17492927.527552404</v>
      </c>
      <c r="F19" s="17">
        <v>8371903.6600000011</v>
      </c>
      <c r="G19" s="17">
        <v>7862187.879999999</v>
      </c>
      <c r="H19" s="52">
        <v>34867797.087552398</v>
      </c>
      <c r="I19" s="17">
        <v>159148107.04999998</v>
      </c>
      <c r="J19" s="18">
        <v>194015904.13755238</v>
      </c>
      <c r="K19" s="19">
        <v>1489944.9600000004</v>
      </c>
      <c r="L19" s="30">
        <v>195505849.09755236</v>
      </c>
      <c r="N19" s="56">
        <v>12</v>
      </c>
      <c r="O19" s="113">
        <v>10</v>
      </c>
      <c r="P19" s="12"/>
    </row>
    <row r="20" spans="1:16" x14ac:dyDescent="0.2">
      <c r="A20" s="49"/>
      <c r="B20" s="155">
        <f>'1) Claims Notified'!B20</f>
        <v>2011</v>
      </c>
      <c r="C20" s="29">
        <v>1807433.4300000002</v>
      </c>
      <c r="D20" s="17">
        <v>1978222.2400000002</v>
      </c>
      <c r="E20" s="17">
        <v>16832757.189999998</v>
      </c>
      <c r="F20" s="17">
        <v>9370568.7899999991</v>
      </c>
      <c r="G20" s="17">
        <v>10693841.719999999</v>
      </c>
      <c r="H20" s="52">
        <v>38866321.769999996</v>
      </c>
      <c r="I20" s="17">
        <v>163204881.30000001</v>
      </c>
      <c r="J20" s="18">
        <v>202071203.07000002</v>
      </c>
      <c r="K20" s="19">
        <v>294161.56999999995</v>
      </c>
      <c r="L20" s="30">
        <v>202365364.64000002</v>
      </c>
      <c r="N20" s="56">
        <v>12</v>
      </c>
      <c r="O20" s="113">
        <v>10</v>
      </c>
      <c r="P20" s="12"/>
    </row>
    <row r="21" spans="1:16" x14ac:dyDescent="0.2">
      <c r="A21" s="49"/>
      <c r="B21" s="155">
        <f>'1) Claims Notified'!B21</f>
        <v>2012</v>
      </c>
      <c r="C21" s="29">
        <v>4274861.5600000005</v>
      </c>
      <c r="D21" s="17">
        <v>4962494.03</v>
      </c>
      <c r="E21" s="17">
        <v>14848942.540286623</v>
      </c>
      <c r="F21" s="17">
        <v>7165960.25</v>
      </c>
      <c r="G21" s="17">
        <v>11262959.16</v>
      </c>
      <c r="H21" s="52">
        <v>38176885.820286624</v>
      </c>
      <c r="I21" s="17">
        <v>146864510.44</v>
      </c>
      <c r="J21" s="18">
        <v>185041396.26028663</v>
      </c>
      <c r="K21" s="19">
        <v>616386.87</v>
      </c>
      <c r="L21" s="30">
        <v>185657783.13028663</v>
      </c>
      <c r="N21" s="56">
        <v>12</v>
      </c>
      <c r="O21" s="113">
        <v>11</v>
      </c>
      <c r="P21" s="12"/>
    </row>
    <row r="22" spans="1:16" x14ac:dyDescent="0.2">
      <c r="A22" s="49"/>
      <c r="B22" s="155">
        <f>'1) Claims Notified'!B22</f>
        <v>2013</v>
      </c>
      <c r="C22" s="29">
        <v>3559717.05</v>
      </c>
      <c r="D22" s="17">
        <v>4171227.0799999996</v>
      </c>
      <c r="E22" s="17">
        <v>11581412.127286199</v>
      </c>
      <c r="F22" s="17">
        <v>4769092.76</v>
      </c>
      <c r="G22" s="17">
        <v>7544201.4400000004</v>
      </c>
      <c r="H22" s="52">
        <v>28008519.697286196</v>
      </c>
      <c r="I22" s="17">
        <v>123661931.16999999</v>
      </c>
      <c r="J22" s="18">
        <v>151670450.86728618</v>
      </c>
      <c r="K22" s="19">
        <v>498119.65</v>
      </c>
      <c r="L22" s="30">
        <v>152168570.51728618</v>
      </c>
      <c r="N22" s="56">
        <v>12</v>
      </c>
      <c r="O22" s="113">
        <v>11</v>
      </c>
      <c r="P22" s="12"/>
    </row>
    <row r="23" spans="1:16" x14ac:dyDescent="0.2">
      <c r="A23" s="49"/>
      <c r="B23" s="155">
        <f>'1) Claims Notified'!B23</f>
        <v>2014</v>
      </c>
      <c r="C23" s="29">
        <v>2704171.43</v>
      </c>
      <c r="D23" s="17">
        <v>3106218.6100000003</v>
      </c>
      <c r="E23" s="17">
        <v>5653510.0500000007</v>
      </c>
      <c r="F23" s="17">
        <v>4225368.4399999995</v>
      </c>
      <c r="G23" s="17">
        <v>3107640.37</v>
      </c>
      <c r="H23" s="52">
        <v>16080920.690000001</v>
      </c>
      <c r="I23" s="17">
        <v>83868154.310000002</v>
      </c>
      <c r="J23" s="18">
        <v>99949075</v>
      </c>
      <c r="K23" s="19">
        <v>184719.44999999998</v>
      </c>
      <c r="L23" s="30">
        <v>100133794.45</v>
      </c>
      <c r="N23" s="56">
        <v>12</v>
      </c>
      <c r="O23" s="113">
        <v>11</v>
      </c>
      <c r="P23" s="12"/>
    </row>
    <row r="24" spans="1:16" x14ac:dyDescent="0.2">
      <c r="A24" s="49"/>
      <c r="B24" s="155">
        <f>'1) Claims Notified'!B24</f>
        <v>2015</v>
      </c>
      <c r="C24" s="29">
        <v>809510.01</v>
      </c>
      <c r="D24" s="17">
        <v>952223.52</v>
      </c>
      <c r="E24" s="17">
        <v>2228186.19</v>
      </c>
      <c r="F24" s="17">
        <v>1069971.33</v>
      </c>
      <c r="G24" s="17">
        <v>1292479.5</v>
      </c>
      <c r="H24" s="52">
        <v>5537570.2400000002</v>
      </c>
      <c r="I24" s="17">
        <v>42655919.130000003</v>
      </c>
      <c r="J24" s="18">
        <v>48193489.370000005</v>
      </c>
      <c r="K24" s="19">
        <v>13011.41</v>
      </c>
      <c r="L24" s="30">
        <v>48206500.780000001</v>
      </c>
      <c r="N24" s="56">
        <v>12</v>
      </c>
      <c r="O24" s="113">
        <v>11</v>
      </c>
      <c r="P24" s="12"/>
    </row>
    <row r="25" spans="1:16" x14ac:dyDescent="0.2">
      <c r="A25" s="49"/>
      <c r="B25" s="156">
        <f>'1) Claims Notified'!B25</f>
        <v>2016</v>
      </c>
      <c r="C25" s="29">
        <v>107437.07</v>
      </c>
      <c r="D25" s="17">
        <v>145128.40000000002</v>
      </c>
      <c r="E25" s="17">
        <v>123123.57</v>
      </c>
      <c r="F25" s="17">
        <v>78853.69</v>
      </c>
      <c r="G25" s="17">
        <v>197963.28000000003</v>
      </c>
      <c r="H25" s="52">
        <v>544518.94000000006</v>
      </c>
      <c r="I25" s="17">
        <v>6130281.6399999987</v>
      </c>
      <c r="J25" s="18">
        <v>6674800.5799999991</v>
      </c>
      <c r="K25" s="19">
        <v>131239.4</v>
      </c>
      <c r="L25" s="30">
        <v>6806039.9799999995</v>
      </c>
      <c r="N25" s="57">
        <v>12</v>
      </c>
      <c r="O25" s="114">
        <v>11</v>
      </c>
      <c r="P25" s="12"/>
    </row>
    <row r="26" spans="1:16" x14ac:dyDescent="0.2">
      <c r="A26" s="49"/>
      <c r="B26" s="177" t="s">
        <v>6</v>
      </c>
      <c r="C26" s="31">
        <v>130077968.00514345</v>
      </c>
      <c r="D26" s="54">
        <v>25675259.619999997</v>
      </c>
      <c r="E26" s="32">
        <v>281586082.48485756</v>
      </c>
      <c r="F26" s="32">
        <v>78942938.955868691</v>
      </c>
      <c r="G26" s="32">
        <v>94821487.379999995</v>
      </c>
      <c r="H26" s="31">
        <v>480875430.3207261</v>
      </c>
      <c r="I26" s="32">
        <v>1716402039.6600816</v>
      </c>
      <c r="J26" s="54">
        <v>2197277469.9808073</v>
      </c>
      <c r="K26" s="55">
        <v>138097441.33000001</v>
      </c>
      <c r="L26" s="55">
        <v>2335374911.3108082</v>
      </c>
      <c r="N26" s="12"/>
      <c r="O26" s="12"/>
      <c r="P26" s="12"/>
    </row>
    <row r="27" spans="1:16" x14ac:dyDescent="0.2">
      <c r="A27" s="49"/>
      <c r="N27" s="12"/>
      <c r="O27" s="12"/>
      <c r="P27" s="12"/>
    </row>
    <row r="28" spans="1:16" x14ac:dyDescent="0.2">
      <c r="A28" s="49"/>
    </row>
    <row r="29" spans="1:16" x14ac:dyDescent="0.2"/>
    <row r="30" spans="1:16" x14ac:dyDescent="0.2">
      <c r="B30" s="70" t="s">
        <v>12</v>
      </c>
      <c r="J30" s="178"/>
      <c r="L30" s="178"/>
    </row>
    <row r="31" spans="1:16" x14ac:dyDescent="0.2">
      <c r="B31" s="71" t="s">
        <v>65</v>
      </c>
      <c r="J31" s="178"/>
      <c r="L31" s="178"/>
    </row>
    <row r="32" spans="1:16" x14ac:dyDescent="0.2">
      <c r="B32" s="71" t="s">
        <v>14</v>
      </c>
      <c r="J32" s="178"/>
      <c r="L32" s="178"/>
    </row>
    <row r="33" spans="2:12" x14ac:dyDescent="0.2">
      <c r="B33" s="71" t="s">
        <v>28</v>
      </c>
      <c r="J33" s="179"/>
      <c r="L33" s="178"/>
    </row>
    <row r="34" spans="2:12" x14ac:dyDescent="0.2">
      <c r="B34" s="71" t="s">
        <v>21</v>
      </c>
    </row>
    <row r="35" spans="2:12" x14ac:dyDescent="0.2"/>
    <row r="36" spans="2:12" hidden="1" x14ac:dyDescent="0.2"/>
    <row r="37" spans="2:12" hidden="1" x14ac:dyDescent="0.2"/>
    <row r="38" spans="2:12" hidden="1" x14ac:dyDescent="0.2"/>
    <row r="39" spans="2:12" hidden="1" x14ac:dyDescent="0.2"/>
    <row r="40" spans="2:12" hidden="1" x14ac:dyDescent="0.2"/>
    <row r="41" spans="2:12" hidden="1" x14ac:dyDescent="0.2"/>
    <row r="42" spans="2:12" hidden="1" x14ac:dyDescent="0.2"/>
    <row r="43" spans="2:12" hidden="1" x14ac:dyDescent="0.2"/>
    <row r="44" spans="2:12" hidden="1"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Patterns</vt:lpstr>
      <vt:lpstr>12) Asbestosis Patterns</vt:lpstr>
      <vt:lpstr>13) Lung Cancer Patterns</vt:lpstr>
      <vt:lpstr>14) Pleural Thickening Patterns</vt:lpstr>
      <vt:lpstr>15) PP (Scotland &amp; NI) Patterns</vt:lpstr>
      <vt:lpstr>MARKET_SHARE</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Rob Brooks</cp:lastModifiedBy>
  <cp:lastPrinted>2016-08-01T16:06:40Z</cp:lastPrinted>
  <dcterms:created xsi:type="dcterms:W3CDTF">2007-05-24T11:51:49Z</dcterms:created>
  <dcterms:modified xsi:type="dcterms:W3CDTF">2017-05-08T11:47:03Z</dcterms:modified>
</cp:coreProperties>
</file>