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micha9945\1. Clients\AWP\2019 YE Upload\"/>
    </mc:Choice>
  </mc:AlternateContent>
  <xr:revisionPtr revIDLastSave="0" documentId="13_ncr:1_{3FDC5FEB-9C22-4D63-B477-0DB80E6D1405}" xr6:coauthVersionLast="45" xr6:coauthVersionMax="45" xr10:uidLastSave="{00000000-0000-0000-0000-000000000000}"/>
  <bookViews>
    <workbookView xWindow="28680" yWindow="300" windowWidth="25440" windowHeight="15390" tabRatio="896" xr2:uid="{00000000-000D-0000-FFFF-FFFF00000000}"/>
  </bookViews>
  <sheets>
    <sheet name="Disclaimer" sheetId="77" r:id="rId1"/>
    <sheet name="Data for Website" sheetId="23" r:id="rId2"/>
    <sheet name="1) Claims Notified" sheetId="1" r:id="rId3"/>
    <sheet name="2) Nil Settled (NY)" sheetId="3" r:id="rId4"/>
    <sheet name="3) Nil Settled (SY)" sheetId="20" r:id="rId5"/>
    <sheet name="4) Settled At Cost (NY)" sheetId="4" r:id="rId6"/>
    <sheet name="5) Settled At Cost (SY)" sheetId="5" r:id="rId7"/>
    <sheet name="6) Incurred (NY)" sheetId="9" r:id="rId8"/>
    <sheet name="7) Paid on Settled (NY)" sheetId="63" r:id="rId9"/>
    <sheet name="8) Paid on Settled (SY)" sheetId="19" r:id="rId10"/>
    <sheet name="9) Average Age (NY)" sheetId="11" r:id="rId11"/>
    <sheet name="10) Mesothelioma info (NY)" sheetId="44" r:id="rId12"/>
    <sheet name="11) Mesothelioma info (SY)" sheetId="78" r:id="rId13"/>
    <sheet name="12) Immunotherapy" sheetId="79" r:id="rId14"/>
  </sheets>
  <definedNames>
    <definedName name="_xlnm.Print_Area" localSheetId="2">'1) Claims Notified'!$B$2:$O$34</definedName>
    <definedName name="_xlnm.Print_Area" localSheetId="11">'10) Mesothelioma info (NY)'!$B$2:$F$28</definedName>
    <definedName name="_xlnm.Print_Area" localSheetId="3">'2) Nil Settled (NY)'!$B$2:$M$34</definedName>
    <definedName name="_xlnm.Print_Area" localSheetId="4">'3) Nil Settled (SY)'!$B$2:$M$34</definedName>
    <definedName name="_xlnm.Print_Area" localSheetId="5">'4) Settled At Cost (NY)'!$B$2:$M$34</definedName>
    <definedName name="_xlnm.Print_Area" localSheetId="6">'5) Settled At Cost (SY)'!$B$2:$M$34</definedName>
    <definedName name="_xlnm.Print_Area" localSheetId="7">'6) Incurred (NY)'!$B$2:$M$35</definedName>
    <definedName name="_xlnm.Print_Area" localSheetId="9">'8) Paid on Settled (SY)'!$B$2:$M$35</definedName>
    <definedName name="_xlnm.Print_Area" localSheetId="10">'9) Average Age (NY)'!$B$2:$M$32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6" i="44" l="1"/>
  <c r="R26" i="44"/>
  <c r="Q26" i="44"/>
  <c r="L6" i="5" l="1"/>
  <c r="P26" i="78"/>
  <c r="P25" i="78"/>
  <c r="P24" i="78"/>
  <c r="P23" i="78"/>
  <c r="P22" i="78"/>
  <c r="P21" i="78"/>
  <c r="P20" i="78"/>
  <c r="P19" i="78"/>
  <c r="P18" i="78"/>
  <c r="P17" i="78"/>
  <c r="P16" i="78"/>
  <c r="P15" i="78"/>
  <c r="P14" i="78"/>
  <c r="P13" i="78"/>
  <c r="P12" i="78"/>
  <c r="P11" i="78"/>
  <c r="P10" i="78"/>
  <c r="P9" i="78"/>
  <c r="P8" i="78"/>
  <c r="P7" i="78"/>
  <c r="L26" i="78"/>
  <c r="K26" i="78" s="1"/>
  <c r="L25" i="78"/>
  <c r="K25" i="78" s="1"/>
  <c r="L24" i="78"/>
  <c r="K24" i="78" s="1"/>
  <c r="L23" i="78"/>
  <c r="K23" i="78" s="1"/>
  <c r="L22" i="78"/>
  <c r="K22" i="78" s="1"/>
  <c r="L21" i="78"/>
  <c r="K21" i="78" s="1"/>
  <c r="L20" i="78"/>
  <c r="K20" i="78" s="1"/>
  <c r="L19" i="78"/>
  <c r="K19" i="78" s="1"/>
  <c r="L18" i="78"/>
  <c r="K18" i="78" s="1"/>
  <c r="L17" i="78"/>
  <c r="K17" i="78" s="1"/>
  <c r="L16" i="78"/>
  <c r="K16" i="78" s="1"/>
  <c r="L15" i="78"/>
  <c r="K15" i="78" s="1"/>
  <c r="L14" i="78"/>
  <c r="K14" i="78" s="1"/>
  <c r="L13" i="78"/>
  <c r="K13" i="78" s="1"/>
  <c r="L12" i="78"/>
  <c r="K12" i="78" s="1"/>
  <c r="L11" i="78"/>
  <c r="L10" i="78"/>
  <c r="K10" i="78" s="1"/>
  <c r="L9" i="78"/>
  <c r="K9" i="78" s="1"/>
  <c r="L8" i="78"/>
  <c r="K8" i="78" s="1"/>
  <c r="L7" i="78"/>
  <c r="G26" i="78"/>
  <c r="F26" i="78" s="1"/>
  <c r="G25" i="78"/>
  <c r="F25" i="78" s="1"/>
  <c r="G24" i="78"/>
  <c r="F24" i="78" s="1"/>
  <c r="G23" i="78"/>
  <c r="F23" i="78" s="1"/>
  <c r="G22" i="78"/>
  <c r="F22" i="78" s="1"/>
  <c r="G21" i="78"/>
  <c r="F21" i="78" s="1"/>
  <c r="G20" i="78"/>
  <c r="F20" i="78" s="1"/>
  <c r="G19" i="78"/>
  <c r="F19" i="78" s="1"/>
  <c r="G18" i="78"/>
  <c r="F18" i="78" s="1"/>
  <c r="G17" i="78"/>
  <c r="F17" i="78" s="1"/>
  <c r="G16" i="78"/>
  <c r="F16" i="78" s="1"/>
  <c r="G15" i="78"/>
  <c r="F15" i="78" s="1"/>
  <c r="G14" i="78"/>
  <c r="F14" i="78" s="1"/>
  <c r="G13" i="78"/>
  <c r="F13" i="78" s="1"/>
  <c r="G12" i="78"/>
  <c r="F12" i="78" s="1"/>
  <c r="G11" i="78"/>
  <c r="F11" i="78" s="1"/>
  <c r="G10" i="78"/>
  <c r="F10" i="78" s="1"/>
  <c r="G9" i="78"/>
  <c r="F9" i="78" s="1"/>
  <c r="G8" i="78"/>
  <c r="F8" i="78" s="1"/>
  <c r="G7" i="78"/>
  <c r="F7" i="78" s="1"/>
  <c r="U25" i="44"/>
  <c r="T25" i="44" s="1"/>
  <c r="U24" i="44"/>
  <c r="U23" i="44"/>
  <c r="T23" i="44" s="1"/>
  <c r="U22" i="44"/>
  <c r="T22" i="44" s="1"/>
  <c r="U21" i="44"/>
  <c r="U20" i="44"/>
  <c r="T20" i="44" s="1"/>
  <c r="U19" i="44"/>
  <c r="T19" i="44" s="1"/>
  <c r="U18" i="44"/>
  <c r="T18" i="44" s="1"/>
  <c r="U17" i="44"/>
  <c r="T17" i="44" s="1"/>
  <c r="U16" i="44"/>
  <c r="T16" i="44" s="1"/>
  <c r="U15" i="44"/>
  <c r="T15" i="44" s="1"/>
  <c r="U14" i="44"/>
  <c r="T14" i="44" s="1"/>
  <c r="U13" i="44"/>
  <c r="U12" i="44"/>
  <c r="T12" i="44" s="1"/>
  <c r="U11" i="44"/>
  <c r="T11" i="44" s="1"/>
  <c r="U10" i="44"/>
  <c r="T10" i="44" s="1"/>
  <c r="U9" i="44"/>
  <c r="T9" i="44" s="1"/>
  <c r="U8" i="44"/>
  <c r="T8" i="44" s="1"/>
  <c r="U7" i="44"/>
  <c r="T7" i="44" s="1"/>
  <c r="U6" i="44"/>
  <c r="T6" i="44" s="1"/>
  <c r="T21" i="44"/>
  <c r="T13" i="44"/>
  <c r="P25" i="44"/>
  <c r="O25" i="44" s="1"/>
  <c r="P24" i="44"/>
  <c r="O24" i="44" s="1"/>
  <c r="P23" i="44"/>
  <c r="O23" i="44" s="1"/>
  <c r="P22" i="44"/>
  <c r="O22" i="44" s="1"/>
  <c r="P21" i="44"/>
  <c r="O21" i="44" s="1"/>
  <c r="P20" i="44"/>
  <c r="O20" i="44" s="1"/>
  <c r="P19" i="44"/>
  <c r="O19" i="44" s="1"/>
  <c r="P18" i="44"/>
  <c r="O18" i="44" s="1"/>
  <c r="P17" i="44"/>
  <c r="O17" i="44" s="1"/>
  <c r="P16" i="44"/>
  <c r="O16" i="44" s="1"/>
  <c r="P15" i="44"/>
  <c r="O15" i="44" s="1"/>
  <c r="P14" i="44"/>
  <c r="O14" i="44" s="1"/>
  <c r="P13" i="44"/>
  <c r="O13" i="44" s="1"/>
  <c r="P12" i="44"/>
  <c r="O12" i="44" s="1"/>
  <c r="P11" i="44"/>
  <c r="O11" i="44" s="1"/>
  <c r="P10" i="44"/>
  <c r="O10" i="44" s="1"/>
  <c r="P9" i="44"/>
  <c r="O9" i="44" s="1"/>
  <c r="P8" i="44"/>
  <c r="O8" i="44" s="1"/>
  <c r="P7" i="44"/>
  <c r="O7" i="44" s="1"/>
  <c r="P6" i="44"/>
  <c r="J25" i="44"/>
  <c r="I25" i="44" s="1"/>
  <c r="J24" i="44"/>
  <c r="I24" i="44" s="1"/>
  <c r="J23" i="44"/>
  <c r="I23" i="44" s="1"/>
  <c r="J22" i="44"/>
  <c r="I22" i="44" s="1"/>
  <c r="J21" i="44"/>
  <c r="I21" i="44" s="1"/>
  <c r="J20" i="44"/>
  <c r="I20" i="44" s="1"/>
  <c r="J19" i="44"/>
  <c r="I19" i="44" s="1"/>
  <c r="J18" i="44"/>
  <c r="I18" i="44" s="1"/>
  <c r="J17" i="44"/>
  <c r="I17" i="44" s="1"/>
  <c r="J16" i="44"/>
  <c r="I16" i="44" s="1"/>
  <c r="J15" i="44"/>
  <c r="I15" i="44" s="1"/>
  <c r="J14" i="44"/>
  <c r="I14" i="44" s="1"/>
  <c r="J13" i="44"/>
  <c r="I13" i="44" s="1"/>
  <c r="J12" i="44"/>
  <c r="I12" i="44" s="1"/>
  <c r="J11" i="44"/>
  <c r="I11" i="44" s="1"/>
  <c r="J10" i="44"/>
  <c r="I10" i="44" s="1"/>
  <c r="J9" i="44"/>
  <c r="J8" i="44"/>
  <c r="I8" i="44" s="1"/>
  <c r="J7" i="44"/>
  <c r="I7" i="44" s="1"/>
  <c r="J6" i="44"/>
  <c r="I6" i="44" s="1"/>
  <c r="F25" i="44"/>
  <c r="E25" i="44" s="1"/>
  <c r="F24" i="44"/>
  <c r="E24" i="44" s="1"/>
  <c r="F23" i="44"/>
  <c r="E23" i="44" s="1"/>
  <c r="F22" i="44"/>
  <c r="E22" i="44" s="1"/>
  <c r="F21" i="44"/>
  <c r="E21" i="44" s="1"/>
  <c r="F20" i="44"/>
  <c r="E20" i="44" s="1"/>
  <c r="F19" i="44"/>
  <c r="E19" i="44" s="1"/>
  <c r="F18" i="44"/>
  <c r="E18" i="44" s="1"/>
  <c r="F17" i="44"/>
  <c r="E17" i="44" s="1"/>
  <c r="F16" i="44"/>
  <c r="E16" i="44" s="1"/>
  <c r="F15" i="44"/>
  <c r="E15" i="44" s="1"/>
  <c r="F14" i="44"/>
  <c r="E14" i="44" s="1"/>
  <c r="F13" i="44"/>
  <c r="E13" i="44" s="1"/>
  <c r="F12" i="44"/>
  <c r="E12" i="44" s="1"/>
  <c r="F11" i="44"/>
  <c r="E11" i="44" s="1"/>
  <c r="F10" i="44"/>
  <c r="E10" i="44" s="1"/>
  <c r="F9" i="44"/>
  <c r="E9" i="44" s="1"/>
  <c r="F8" i="44"/>
  <c r="E8" i="44" s="1"/>
  <c r="F7" i="44"/>
  <c r="E7" i="44" s="1"/>
  <c r="F6" i="44"/>
  <c r="E6" i="44" s="1"/>
  <c r="U26" i="44" l="1"/>
  <c r="T26" i="44" s="1"/>
  <c r="L27" i="78"/>
  <c r="T24" i="44"/>
  <c r="G27" i="78"/>
  <c r="P27" i="78"/>
  <c r="P26" i="44"/>
  <c r="O6" i="44"/>
  <c r="J26" i="44"/>
  <c r="I9" i="44"/>
  <c r="K11" i="78"/>
  <c r="K7" i="78"/>
  <c r="F26" i="44"/>
  <c r="L25" i="19" l="1"/>
  <c r="L24" i="19"/>
  <c r="L23" i="19"/>
  <c r="L22" i="19"/>
  <c r="L21" i="19"/>
  <c r="L20" i="19"/>
  <c r="L19" i="19"/>
  <c r="L18" i="19"/>
  <c r="L17" i="19"/>
  <c r="L16" i="19"/>
  <c r="L15" i="19"/>
  <c r="L14" i="19"/>
  <c r="L13" i="19"/>
  <c r="L12" i="19"/>
  <c r="L11" i="19"/>
  <c r="L10" i="19"/>
  <c r="L9" i="19"/>
  <c r="L8" i="19"/>
  <c r="L7" i="19"/>
  <c r="L6" i="19"/>
  <c r="K26" i="19"/>
  <c r="J26" i="19"/>
  <c r="L26" i="19" s="1"/>
  <c r="I26" i="19"/>
  <c r="H26" i="19"/>
  <c r="G26" i="19"/>
  <c r="F26" i="19"/>
  <c r="E26" i="19"/>
  <c r="D26" i="19"/>
  <c r="C26" i="19"/>
  <c r="K26" i="63"/>
  <c r="J26" i="63"/>
  <c r="I26" i="63"/>
  <c r="H26" i="63"/>
  <c r="G26" i="63"/>
  <c r="F26" i="63"/>
  <c r="E26" i="63"/>
  <c r="D26" i="63"/>
  <c r="C26" i="63"/>
  <c r="L25" i="63"/>
  <c r="L24" i="63"/>
  <c r="L23" i="63"/>
  <c r="L22" i="63"/>
  <c r="L21" i="63"/>
  <c r="L20" i="63"/>
  <c r="L19" i="63"/>
  <c r="L18" i="63"/>
  <c r="L17" i="63"/>
  <c r="L16" i="63"/>
  <c r="L15" i="63"/>
  <c r="L14" i="63"/>
  <c r="L13" i="63"/>
  <c r="L12" i="63"/>
  <c r="L11" i="63"/>
  <c r="L10" i="63"/>
  <c r="L9" i="63"/>
  <c r="L8" i="63"/>
  <c r="L7" i="63"/>
  <c r="L6" i="63"/>
  <c r="K26" i="9"/>
  <c r="J26" i="9"/>
  <c r="I26" i="9"/>
  <c r="H26" i="9"/>
  <c r="G26" i="9"/>
  <c r="F26" i="9"/>
  <c r="E26" i="9"/>
  <c r="D26" i="9"/>
  <c r="C26" i="9"/>
  <c r="L25" i="9"/>
  <c r="L24" i="9"/>
  <c r="L23" i="9"/>
  <c r="L22" i="9"/>
  <c r="L21" i="9"/>
  <c r="L20" i="9"/>
  <c r="L19" i="9"/>
  <c r="L18" i="9"/>
  <c r="L17" i="9"/>
  <c r="L16" i="9"/>
  <c r="L15" i="9"/>
  <c r="L14" i="9"/>
  <c r="L13" i="9"/>
  <c r="L12" i="9"/>
  <c r="L11" i="9"/>
  <c r="L10" i="9"/>
  <c r="L9" i="9"/>
  <c r="L8" i="9"/>
  <c r="L7" i="9"/>
  <c r="L6" i="9"/>
  <c r="K26" i="5"/>
  <c r="J26" i="5"/>
  <c r="I26" i="5"/>
  <c r="H26" i="5"/>
  <c r="G26" i="5"/>
  <c r="F26" i="5"/>
  <c r="E26" i="5"/>
  <c r="D26" i="5"/>
  <c r="C26" i="5"/>
  <c r="L25" i="5"/>
  <c r="L24" i="5"/>
  <c r="L23" i="5"/>
  <c r="L22" i="5"/>
  <c r="L21" i="5"/>
  <c r="L20" i="5"/>
  <c r="L19" i="5"/>
  <c r="L18" i="5"/>
  <c r="L17" i="5"/>
  <c r="L16" i="5"/>
  <c r="L15" i="5"/>
  <c r="L14" i="5"/>
  <c r="L13" i="5"/>
  <c r="L12" i="5"/>
  <c r="L11" i="5"/>
  <c r="L10" i="5"/>
  <c r="L9" i="5"/>
  <c r="L8" i="5"/>
  <c r="L7" i="5"/>
  <c r="L25" i="4"/>
  <c r="L24" i="4"/>
  <c r="L23" i="4"/>
  <c r="L22" i="4"/>
  <c r="L21" i="4"/>
  <c r="L20" i="4"/>
  <c r="L19" i="4"/>
  <c r="L18" i="4"/>
  <c r="L17" i="4"/>
  <c r="L16" i="4"/>
  <c r="L15" i="4"/>
  <c r="L14" i="4"/>
  <c r="L13" i="4"/>
  <c r="L12" i="4"/>
  <c r="L11" i="4"/>
  <c r="L10" i="4"/>
  <c r="L9" i="4"/>
  <c r="L8" i="4"/>
  <c r="L7" i="4"/>
  <c r="L6" i="4"/>
  <c r="L25" i="20"/>
  <c r="L24" i="20"/>
  <c r="L23" i="20"/>
  <c r="L22" i="20"/>
  <c r="L21" i="20"/>
  <c r="L20" i="20"/>
  <c r="L19" i="20"/>
  <c r="L18" i="20"/>
  <c r="L17" i="20"/>
  <c r="L16" i="20"/>
  <c r="L15" i="20"/>
  <c r="L14" i="20"/>
  <c r="L13" i="20"/>
  <c r="L12" i="20"/>
  <c r="L11" i="20"/>
  <c r="L10" i="20"/>
  <c r="L9" i="20"/>
  <c r="L8" i="20"/>
  <c r="L7" i="20"/>
  <c r="L6" i="20"/>
  <c r="L25" i="3"/>
  <c r="L24" i="3"/>
  <c r="L23" i="3"/>
  <c r="L22" i="3"/>
  <c r="L21" i="3"/>
  <c r="L20" i="3"/>
  <c r="L19" i="3"/>
  <c r="L18" i="3"/>
  <c r="L17" i="3"/>
  <c r="L16" i="3"/>
  <c r="L15" i="3"/>
  <c r="L14" i="3"/>
  <c r="L13" i="3"/>
  <c r="L12" i="3"/>
  <c r="L11" i="3"/>
  <c r="L10" i="3"/>
  <c r="L9" i="3"/>
  <c r="L8" i="3"/>
  <c r="L7" i="3"/>
  <c r="L6" i="3"/>
  <c r="L25" i="1"/>
  <c r="L24" i="1"/>
  <c r="L23" i="1"/>
  <c r="L22" i="1"/>
  <c r="L21" i="1"/>
  <c r="L20" i="1"/>
  <c r="L19" i="1"/>
  <c r="L18" i="1"/>
  <c r="L17" i="1"/>
  <c r="L16" i="1"/>
  <c r="L15" i="1"/>
  <c r="L14" i="1"/>
  <c r="L13" i="1"/>
  <c r="L12" i="1"/>
  <c r="L11" i="1"/>
  <c r="L10" i="1"/>
  <c r="L9" i="1"/>
  <c r="L8" i="1"/>
  <c r="L7" i="1"/>
  <c r="L6" i="1"/>
  <c r="L26" i="63" l="1"/>
  <c r="L26" i="5"/>
  <c r="L26" i="9"/>
  <c r="C27" i="78" l="1"/>
  <c r="N27" i="78"/>
  <c r="M27" i="78"/>
  <c r="J27" i="78"/>
  <c r="I27" i="78"/>
  <c r="H27" i="78"/>
  <c r="E27" i="78"/>
  <c r="D27" i="78"/>
  <c r="V25" i="1"/>
  <c r="F27" i="78" l="1"/>
  <c r="H26" i="1"/>
  <c r="H26" i="3" l="1"/>
  <c r="K26" i="20"/>
  <c r="I26" i="20"/>
  <c r="G26" i="20"/>
  <c r="F26" i="20"/>
  <c r="E26" i="20"/>
  <c r="D26" i="20"/>
  <c r="C26" i="20"/>
  <c r="K26" i="4"/>
  <c r="I26" i="4"/>
  <c r="G26" i="4"/>
  <c r="F26" i="4"/>
  <c r="E26" i="4"/>
  <c r="D26" i="4"/>
  <c r="C26" i="4"/>
  <c r="K26" i="3"/>
  <c r="I26" i="3"/>
  <c r="G26" i="3"/>
  <c r="F26" i="3"/>
  <c r="E26" i="3"/>
  <c r="D26" i="3"/>
  <c r="C26" i="3"/>
  <c r="H26" i="20" l="1"/>
  <c r="J26" i="20"/>
  <c r="L26" i="20" s="1"/>
  <c r="J26" i="4"/>
  <c r="L26" i="4" s="1"/>
  <c r="H26" i="4"/>
  <c r="J26" i="3" l="1"/>
  <c r="L26" i="3" s="1"/>
  <c r="K26" i="1" l="1"/>
  <c r="I26" i="1"/>
  <c r="G26" i="1"/>
  <c r="F26" i="1"/>
  <c r="E26" i="1"/>
  <c r="D26" i="1"/>
  <c r="C26" i="1"/>
  <c r="J26" i="1" l="1"/>
  <c r="L26" i="1" s="1"/>
  <c r="N26" i="44" l="1"/>
  <c r="M26" i="44"/>
  <c r="L26" i="44"/>
  <c r="H26" i="44"/>
  <c r="G26" i="44"/>
  <c r="D26" i="44"/>
  <c r="C26" i="44"/>
  <c r="E26" i="44" s="1"/>
  <c r="O26" i="44" l="1"/>
  <c r="I26" i="44"/>
  <c r="B7" i="78" l="1"/>
  <c r="B7" i="1" l="1"/>
  <c r="B8" i="1" l="1"/>
  <c r="B7" i="4"/>
  <c r="B7" i="19"/>
  <c r="B7" i="9"/>
  <c r="B7" i="44"/>
  <c r="B8" i="78" s="1"/>
  <c r="B7" i="3"/>
  <c r="B7" i="20"/>
  <c r="B7" i="5"/>
  <c r="B7" i="63"/>
  <c r="B7" i="11"/>
  <c r="B9" i="1" l="1"/>
  <c r="B8" i="4"/>
  <c r="B8" i="9"/>
  <c r="B8" i="19"/>
  <c r="B8" i="44"/>
  <c r="B9" i="78" s="1"/>
  <c r="B8" i="3"/>
  <c r="B8" i="5"/>
  <c r="B8" i="63"/>
  <c r="B8" i="11"/>
  <c r="B8" i="20"/>
  <c r="B10" i="1" l="1"/>
  <c r="B9" i="4"/>
  <c r="B9" i="9"/>
  <c r="B9" i="19"/>
  <c r="B9" i="44"/>
  <c r="B10" i="78" s="1"/>
  <c r="B9" i="3"/>
  <c r="B9" i="5"/>
  <c r="B9" i="63"/>
  <c r="B9" i="11"/>
  <c r="B9" i="20"/>
  <c r="B11" i="1" l="1"/>
  <c r="B10" i="20"/>
  <c r="B10" i="63"/>
  <c r="B10" i="11"/>
  <c r="B10" i="4"/>
  <c r="B10" i="5"/>
  <c r="B10" i="44"/>
  <c r="B11" i="78" s="1"/>
  <c r="B10" i="3"/>
  <c r="B10" i="9"/>
  <c r="B10" i="19"/>
  <c r="V10" i="1"/>
  <c r="AB10" i="1" s="1"/>
  <c r="R9" i="1"/>
  <c r="X9" i="1" s="1"/>
  <c r="R17" i="1"/>
  <c r="X17" i="1" s="1"/>
  <c r="R25" i="1"/>
  <c r="X25" i="1" s="1"/>
  <c r="R14" i="1"/>
  <c r="X14" i="1" s="1"/>
  <c r="R18" i="1"/>
  <c r="X18" i="1" s="1"/>
  <c r="V22" i="1"/>
  <c r="AB22" i="1" s="1"/>
  <c r="R13" i="1"/>
  <c r="X13" i="1" s="1"/>
  <c r="V21" i="1"/>
  <c r="AB21" i="1" s="1"/>
  <c r="T8" i="1"/>
  <c r="Z8" i="1" s="1"/>
  <c r="U12" i="1"/>
  <c r="AA12" i="1" s="1"/>
  <c r="R16" i="1"/>
  <c r="X16" i="1" s="1"/>
  <c r="V20" i="1"/>
  <c r="AB20" i="1" s="1"/>
  <c r="T24" i="1"/>
  <c r="Z24" i="1" s="1"/>
  <c r="S7" i="1"/>
  <c r="Y7" i="1" s="1"/>
  <c r="S11" i="1"/>
  <c r="Y11" i="1" s="1"/>
  <c r="V15" i="1"/>
  <c r="AB15" i="1" s="1"/>
  <c r="Q19" i="1"/>
  <c r="S23" i="1"/>
  <c r="Y23" i="1" s="1"/>
  <c r="B12" i="1" l="1"/>
  <c r="B11" i="44"/>
  <c r="B12" i="78" s="1"/>
  <c r="B11" i="5"/>
  <c r="B11" i="11"/>
  <c r="B11" i="20"/>
  <c r="B11" i="63"/>
  <c r="B11" i="3"/>
  <c r="B11" i="4"/>
  <c r="B11" i="9"/>
  <c r="B11" i="19"/>
  <c r="AB25" i="1"/>
  <c r="S25" i="1"/>
  <c r="Y25" i="1" s="1"/>
  <c r="U25" i="1"/>
  <c r="AA25" i="1" s="1"/>
  <c r="U10" i="1"/>
  <c r="AA10" i="1" s="1"/>
  <c r="R15" i="1"/>
  <c r="X15" i="1" s="1"/>
  <c r="T25" i="1"/>
  <c r="Z25" i="1" s="1"/>
  <c r="Q24" i="1"/>
  <c r="Q25" i="1"/>
  <c r="T21" i="1"/>
  <c r="Z21" i="1" s="1"/>
  <c r="Q21" i="1"/>
  <c r="T10" i="1"/>
  <c r="Z10" i="1" s="1"/>
  <c r="S8" i="1"/>
  <c r="Y8" i="1" s="1"/>
  <c r="Q10" i="1"/>
  <c r="V19" i="1"/>
  <c r="AB19" i="1" s="1"/>
  <c r="R24" i="1"/>
  <c r="X24" i="1" s="1"/>
  <c r="R21" i="1"/>
  <c r="X21" i="1" s="1"/>
  <c r="S10" i="1"/>
  <c r="Y10" i="1" s="1"/>
  <c r="R23" i="1"/>
  <c r="X23" i="1" s="1"/>
  <c r="R19" i="1"/>
  <c r="X19" i="1" s="1"/>
  <c r="S13" i="1"/>
  <c r="Y13" i="1" s="1"/>
  <c r="T19" i="1"/>
  <c r="Z19" i="1" s="1"/>
  <c r="Q7" i="1"/>
  <c r="Q12" i="1"/>
  <c r="Q9" i="1"/>
  <c r="R10" i="1"/>
  <c r="X10" i="1" s="1"/>
  <c r="U7" i="1"/>
  <c r="AA7" i="1" s="1"/>
  <c r="S12" i="1"/>
  <c r="Y12" i="1" s="1"/>
  <c r="V7" i="1"/>
  <c r="AB7" i="1" s="1"/>
  <c r="R20" i="1"/>
  <c r="X20" i="1" s="1"/>
  <c r="V12" i="1"/>
  <c r="AB12" i="1" s="1"/>
  <c r="T7" i="1"/>
  <c r="Z7" i="1" s="1"/>
  <c r="S9" i="1"/>
  <c r="Y9" i="1" s="1"/>
  <c r="V9" i="1"/>
  <c r="AB9" i="1" s="1"/>
  <c r="S24" i="1"/>
  <c r="Y24" i="1" s="1"/>
  <c r="T9" i="1"/>
  <c r="Z9" i="1" s="1"/>
  <c r="V24" i="1"/>
  <c r="AB24" i="1" s="1"/>
  <c r="T22" i="1"/>
  <c r="Z22" i="1" s="1"/>
  <c r="Q17" i="1"/>
  <c r="U24" i="1"/>
  <c r="AA24" i="1" s="1"/>
  <c r="V23" i="1"/>
  <c r="AB23" i="1" s="1"/>
  <c r="T17" i="1"/>
  <c r="Z17" i="1" s="1"/>
  <c r="Q8" i="1"/>
  <c r="V8" i="1"/>
  <c r="AB8" i="1" s="1"/>
  <c r="U8" i="1"/>
  <c r="AA8" i="1" s="1"/>
  <c r="R22" i="1"/>
  <c r="X22" i="1" s="1"/>
  <c r="U9" i="1"/>
  <c r="AA9" i="1" s="1"/>
  <c r="U20" i="1"/>
  <c r="AA20" i="1" s="1"/>
  <c r="U11" i="1"/>
  <c r="AA11" i="1" s="1"/>
  <c r="U16" i="1"/>
  <c r="AA16" i="1" s="1"/>
  <c r="S17" i="1"/>
  <c r="Y17" i="1" s="1"/>
  <c r="T16" i="1"/>
  <c r="Z16" i="1" s="1"/>
  <c r="U21" i="1"/>
  <c r="AA21" i="1" s="1"/>
  <c r="U17" i="1"/>
  <c r="AA17" i="1" s="1"/>
  <c r="U13" i="1"/>
  <c r="AA13" i="1" s="1"/>
  <c r="Q20" i="1"/>
  <c r="S16" i="1"/>
  <c r="Y16" i="1" s="1"/>
  <c r="U14" i="1"/>
  <c r="AA14" i="1" s="1"/>
  <c r="V11" i="1"/>
  <c r="AB11" i="1" s="1"/>
  <c r="R7" i="1"/>
  <c r="X7" i="1" s="1"/>
  <c r="S21" i="1"/>
  <c r="Y21" i="1" s="1"/>
  <c r="U19" i="1"/>
  <c r="AA19" i="1" s="1"/>
  <c r="V16" i="1"/>
  <c r="AB16" i="1" s="1"/>
  <c r="T14" i="1"/>
  <c r="Z14" i="1" s="1"/>
  <c r="R12" i="1"/>
  <c r="X12" i="1" s="1"/>
  <c r="R8" i="1"/>
  <c r="X8" i="1" s="1"/>
  <c r="T23" i="1"/>
  <c r="Z23" i="1" s="1"/>
  <c r="Q18" i="1"/>
  <c r="S14" i="1"/>
  <c r="Y14" i="1" s="1"/>
  <c r="S19" i="1"/>
  <c r="Y19" i="1" s="1"/>
  <c r="S15" i="1"/>
  <c r="Y15" i="1" s="1"/>
  <c r="Q22" i="1"/>
  <c r="S18" i="1"/>
  <c r="Y18" i="1" s="1"/>
  <c r="V13" i="1"/>
  <c r="AB13" i="1" s="1"/>
  <c r="Q23" i="1"/>
  <c r="T20" i="1"/>
  <c r="Z20" i="1" s="1"/>
  <c r="Q15" i="1"/>
  <c r="T12" i="1"/>
  <c r="Z12" i="1" s="1"/>
  <c r="V18" i="1"/>
  <c r="AB18" i="1" s="1"/>
  <c r="V14" i="1"/>
  <c r="AB14" i="1" s="1"/>
  <c r="Q16" i="1"/>
  <c r="U15" i="1"/>
  <c r="AA15" i="1" s="1"/>
  <c r="T15" i="1"/>
  <c r="Z15" i="1" s="1"/>
  <c r="T11" i="1"/>
  <c r="Z11" i="1" s="1"/>
  <c r="Q11" i="1"/>
  <c r="Q14" i="1"/>
  <c r="U22" i="1"/>
  <c r="AA22" i="1" s="1"/>
  <c r="S20" i="1"/>
  <c r="Y20" i="1" s="1"/>
  <c r="U18" i="1"/>
  <c r="AA18" i="1" s="1"/>
  <c r="T13" i="1"/>
  <c r="Z13" i="1" s="1"/>
  <c r="R11" i="1"/>
  <c r="X11" i="1" s="1"/>
  <c r="U23" i="1"/>
  <c r="AA23" i="1" s="1"/>
  <c r="T18" i="1"/>
  <c r="Z18" i="1" s="1"/>
  <c r="Q13" i="1"/>
  <c r="S22" i="1"/>
  <c r="Y22" i="1" s="1"/>
  <c r="V17" i="1"/>
  <c r="AB17" i="1" s="1"/>
  <c r="B13" i="1" l="1"/>
  <c r="B12" i="5"/>
  <c r="B12" i="63"/>
  <c r="B12" i="11"/>
  <c r="B12" i="20"/>
  <c r="B12" i="4"/>
  <c r="B12" i="9"/>
  <c r="B12" i="19"/>
  <c r="B12" i="44"/>
  <c r="B13" i="78" s="1"/>
  <c r="B12" i="3"/>
  <c r="B14" i="1" l="1"/>
  <c r="B13" i="5"/>
  <c r="B13" i="63"/>
  <c r="B13" i="11"/>
  <c r="B13" i="20"/>
  <c r="B13" i="4"/>
  <c r="B13" i="9"/>
  <c r="B13" i="19"/>
  <c r="B13" i="44"/>
  <c r="B14" i="78" s="1"/>
  <c r="B13" i="3"/>
  <c r="S6" i="1"/>
  <c r="Y6" i="1" s="1"/>
  <c r="V6" i="1"/>
  <c r="AB6" i="1" s="1"/>
  <c r="T6" i="1"/>
  <c r="Z6" i="1" s="1"/>
  <c r="Q6" i="1"/>
  <c r="U6" i="1"/>
  <c r="AA6" i="1" s="1"/>
  <c r="R6" i="1"/>
  <c r="B15" i="1" l="1"/>
  <c r="B14" i="44"/>
  <c r="B15" i="78" s="1"/>
  <c r="B14" i="63"/>
  <c r="B14" i="11"/>
  <c r="B14" i="9"/>
  <c r="B14" i="19"/>
  <c r="B14" i="4"/>
  <c r="B14" i="3"/>
  <c r="B14" i="5"/>
  <c r="B14" i="20"/>
  <c r="X6" i="1"/>
  <c r="B16" i="1" l="1"/>
  <c r="B15" i="19"/>
  <c r="B15" i="44"/>
  <c r="B16" i="78" s="1"/>
  <c r="B15" i="4"/>
  <c r="B15" i="9"/>
  <c r="B15" i="3"/>
  <c r="B15" i="20"/>
  <c r="B15" i="5"/>
  <c r="B15" i="63"/>
  <c r="B15" i="11"/>
  <c r="B17" i="1" l="1"/>
  <c r="B16" i="4"/>
  <c r="B16" i="9"/>
  <c r="B16" i="19"/>
  <c r="B16" i="44"/>
  <c r="B17" i="78" s="1"/>
  <c r="B16" i="3"/>
  <c r="B16" i="5"/>
  <c r="B16" i="63"/>
  <c r="B16" i="11"/>
  <c r="B16" i="20"/>
  <c r="B18" i="1" l="1"/>
  <c r="B17" i="4"/>
  <c r="B17" i="9"/>
  <c r="B17" i="19"/>
  <c r="B17" i="44"/>
  <c r="B18" i="78" s="1"/>
  <c r="B17" i="3"/>
  <c r="B17" i="11"/>
  <c r="B17" i="5"/>
  <c r="B17" i="63"/>
  <c r="B17" i="20"/>
  <c r="B19" i="1" l="1"/>
  <c r="B18" i="5"/>
  <c r="B18" i="19"/>
  <c r="B18" i="63"/>
  <c r="B18" i="11"/>
  <c r="B18" i="20"/>
  <c r="B18" i="9"/>
  <c r="B18" i="4"/>
  <c r="B18" i="44"/>
  <c r="B19" i="78" s="1"/>
  <c r="B18" i="3"/>
  <c r="B20" i="1" l="1"/>
  <c r="B19" i="11"/>
  <c r="B19" i="20"/>
  <c r="B19" i="3"/>
  <c r="B19" i="5"/>
  <c r="B19" i="63"/>
  <c r="B19" i="44"/>
  <c r="B20" i="78" s="1"/>
  <c r="B19" i="4"/>
  <c r="B19" i="9"/>
  <c r="B19" i="19"/>
  <c r="B21" i="1" l="1"/>
  <c r="B20" i="5"/>
  <c r="B20" i="63"/>
  <c r="B20" i="11"/>
  <c r="B20" i="20"/>
  <c r="B20" i="4"/>
  <c r="B20" i="9"/>
  <c r="B20" i="19"/>
  <c r="B20" i="44"/>
  <c r="B21" i="78" s="1"/>
  <c r="B20" i="3"/>
  <c r="B22" i="1" l="1"/>
  <c r="B21" i="5"/>
  <c r="B21" i="63"/>
  <c r="B21" i="11"/>
  <c r="B21" i="20"/>
  <c r="B21" i="3"/>
  <c r="B21" i="4"/>
  <c r="B21" i="9"/>
  <c r="B21" i="19"/>
  <c r="B21" i="44"/>
  <c r="B22" i="78" s="1"/>
  <c r="B23" i="1" l="1"/>
  <c r="B22" i="20"/>
  <c r="B22" i="4"/>
  <c r="B22" i="9"/>
  <c r="B22" i="19"/>
  <c r="B22" i="44"/>
  <c r="B23" i="78" s="1"/>
  <c r="B22" i="3"/>
  <c r="B22" i="5"/>
  <c r="B22" i="63"/>
  <c r="B22" i="11"/>
  <c r="B24" i="1" l="1"/>
  <c r="B23" i="3"/>
  <c r="B23" i="19"/>
  <c r="B23" i="4"/>
  <c r="B23" i="9"/>
  <c r="B23" i="44"/>
  <c r="B24" i="78" s="1"/>
  <c r="B23" i="5"/>
  <c r="B23" i="63"/>
  <c r="B23" i="11"/>
  <c r="B23" i="20"/>
  <c r="B25" i="1" l="1"/>
  <c r="B24" i="4"/>
  <c r="B24" i="9"/>
  <c r="B24" i="19"/>
  <c r="B24" i="44"/>
  <c r="B25" i="78" s="1"/>
  <c r="B24" i="3"/>
  <c r="B24" i="5"/>
  <c r="B24" i="63"/>
  <c r="B24" i="11"/>
  <c r="B24" i="20"/>
  <c r="B25" i="4" l="1"/>
  <c r="B25" i="9"/>
  <c r="B25" i="19"/>
  <c r="B25" i="44"/>
  <c r="B26" i="78" s="1"/>
  <c r="B25" i="3"/>
  <c r="B25" i="5"/>
  <c r="B25" i="20"/>
  <c r="B25" i="63"/>
  <c r="B25" i="11"/>
  <c r="K27" i="78"/>
  <c r="O27"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2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200-000002000000}">
      <text>
        <r>
          <rPr>
            <b/>
            <sz val="8"/>
            <color indexed="81"/>
            <rFont val="Tahoma"/>
            <family val="2"/>
          </rPr>
          <t>AWP II:</t>
        </r>
        <r>
          <rPr>
            <sz val="8"/>
            <color indexed="81"/>
            <rFont val="Tahoma"/>
            <family val="2"/>
          </rPr>
          <t xml:space="preserve">
Sum of:
Total Non-Mesothelioma
Mesothelioma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3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300-000002000000}">
      <text>
        <r>
          <rPr>
            <b/>
            <sz val="8"/>
            <color indexed="81"/>
            <rFont val="Tahoma"/>
            <family val="2"/>
          </rPr>
          <t>AWP II:</t>
        </r>
        <r>
          <rPr>
            <sz val="8"/>
            <color indexed="81"/>
            <rFont val="Tahoma"/>
            <family val="2"/>
          </rPr>
          <t xml:space="preserve">
Sum of:
Total Non-Mesothelioma
Mesothelioma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4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400-000002000000}">
      <text>
        <r>
          <rPr>
            <b/>
            <sz val="8"/>
            <color indexed="81"/>
            <rFont val="Tahoma"/>
            <family val="2"/>
          </rPr>
          <t>AWP II:</t>
        </r>
        <r>
          <rPr>
            <sz val="8"/>
            <color indexed="81"/>
            <rFont val="Tahoma"/>
            <family val="2"/>
          </rPr>
          <t xml:space="preserve">
Sum of:
Total Non-Mesothelioma
Mesothelioma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5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500-000002000000}">
      <text>
        <r>
          <rPr>
            <b/>
            <sz val="8"/>
            <color indexed="81"/>
            <rFont val="Tahoma"/>
            <family val="2"/>
          </rPr>
          <t>AWP II:</t>
        </r>
        <r>
          <rPr>
            <sz val="8"/>
            <color indexed="81"/>
            <rFont val="Tahoma"/>
            <family val="2"/>
          </rPr>
          <t xml:space="preserve">
Sum of:
Total Non-Mesothelioma
Mesothelioma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6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600-000002000000}">
      <text>
        <r>
          <rPr>
            <b/>
            <sz val="8"/>
            <color indexed="81"/>
            <rFont val="Tahoma"/>
            <family val="2"/>
          </rPr>
          <t>AWP II:</t>
        </r>
        <r>
          <rPr>
            <sz val="8"/>
            <color indexed="81"/>
            <rFont val="Tahoma"/>
            <family val="2"/>
          </rPr>
          <t xml:space="preserve">
Sum of:
Total Non-Mesothelioma
Mesothelioma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7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700-000002000000}">
      <text>
        <r>
          <rPr>
            <b/>
            <sz val="8"/>
            <color indexed="81"/>
            <rFont val="Tahoma"/>
            <family val="2"/>
          </rPr>
          <t>AWP II:</t>
        </r>
        <r>
          <rPr>
            <sz val="8"/>
            <color indexed="81"/>
            <rFont val="Tahoma"/>
            <family val="2"/>
          </rPr>
          <t xml:space="preserve">
Sum of:
Total Non-Mesothelioma
Mesothelioma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8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800-000002000000}">
      <text>
        <r>
          <rPr>
            <b/>
            <sz val="8"/>
            <color indexed="81"/>
            <rFont val="Tahoma"/>
            <family val="2"/>
          </rPr>
          <t>AWP II:</t>
        </r>
        <r>
          <rPr>
            <sz val="8"/>
            <color indexed="81"/>
            <rFont val="Tahoma"/>
            <family val="2"/>
          </rPr>
          <t xml:space="preserve">
Sum of:
Total Non-Mesothelioma
Mesothelioma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9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900-000002000000}">
      <text>
        <r>
          <rPr>
            <b/>
            <sz val="8"/>
            <color indexed="81"/>
            <rFont val="Tahoma"/>
            <family val="2"/>
          </rPr>
          <t>AWP II:</t>
        </r>
        <r>
          <rPr>
            <sz val="8"/>
            <color indexed="81"/>
            <rFont val="Tahoma"/>
            <family val="2"/>
          </rPr>
          <t xml:space="preserve">
Sum of:
Total Non-Mesothelioma
Mesothelioma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WILDEM</author>
  </authors>
  <commentList>
    <comment ref="H5" authorId="0" shapeId="0" xr:uid="{00000000-0006-0000-0A00-000001000000}">
      <text>
        <r>
          <rPr>
            <b/>
            <sz val="8"/>
            <color indexed="81"/>
            <rFont val="Tahoma"/>
            <family val="2"/>
          </rPr>
          <t xml:space="preserve">AWP II:
</t>
        </r>
        <r>
          <rPr>
            <sz val="8"/>
            <color indexed="81"/>
            <rFont val="Tahoma"/>
            <family val="2"/>
          </rPr>
          <t>sum of:
Pleural Plaques (Scottish and NI only)
Asbestosis
Asbestos Related Lung Cancer
Pleural Thickening</t>
        </r>
      </text>
    </comment>
    <comment ref="J5" authorId="0" shapeId="0" xr:uid="{00000000-0006-0000-0A00-000002000000}">
      <text>
        <r>
          <rPr>
            <b/>
            <sz val="8"/>
            <color indexed="81"/>
            <rFont val="Tahoma"/>
            <family val="2"/>
          </rPr>
          <t>AWP II:</t>
        </r>
        <r>
          <rPr>
            <sz val="8"/>
            <color indexed="81"/>
            <rFont val="Tahoma"/>
            <family val="2"/>
          </rPr>
          <t xml:space="preserve">
Sum of:
Total Non-Mesothelioma
Mesothelioma</t>
        </r>
      </text>
    </comment>
  </commentList>
</comments>
</file>

<file path=xl/sharedStrings.xml><?xml version="1.0" encoding="utf-8"?>
<sst xmlns="http://schemas.openxmlformats.org/spreadsheetml/2006/main" count="387" uniqueCount="122">
  <si>
    <t>Notification Year</t>
  </si>
  <si>
    <t>Pleural Plaques</t>
  </si>
  <si>
    <t>Asbestosis</t>
  </si>
  <si>
    <t>Asbestos Related Lung Cancer</t>
  </si>
  <si>
    <t>Mesothelioma</t>
  </si>
  <si>
    <t>Total Non-Mesothelioma</t>
  </si>
  <si>
    <t>Total</t>
  </si>
  <si>
    <t>Pleural Thickening</t>
  </si>
  <si>
    <t>Total Identified Asbestos Related</t>
  </si>
  <si>
    <t>Total Unidentified Asbestos Related</t>
  </si>
  <si>
    <t>NUMBER OF CLAIMS NOTIFIED BY NOTIFICATION YEAR</t>
  </si>
  <si>
    <t>AVERAGE AGE OF CLAIMANT AT NOTIFICATION BY NOTIFICATION YEAR</t>
  </si>
  <si>
    <t>Notes</t>
  </si>
  <si>
    <t>Please provide the number of claims (nil and non-nil) notified to your company for each notification year, split by disease-type.</t>
  </si>
  <si>
    <t>Gross means gross of any reinsurance amounts, but net of any recoveries from any other primary insurers</t>
  </si>
  <si>
    <t>Please provide the average age of claimants at notification by notification year where date of birth of claimant is available</t>
  </si>
  <si>
    <t>Please give a rough indication of the % of claims for which this data is available</t>
  </si>
  <si>
    <t>Settlement Year</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</si>
  <si>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</si>
  <si>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</si>
  <si>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Please provide the total gross incurred amount (paid + outstandings) in respect of indemnity and costs (both own and third-party) on all notified claims (open or settled) for each notification year, split by disease-type.</t>
  </si>
  <si>
    <t>Total Identified Asbestos Related = Total Non-Mesothelioma + Mesothelioma</t>
  </si>
  <si>
    <t>NUMBER OF CLAIMS SETTLED AT COST (NON-ZERO) BY NOTIFICATION YEAR</t>
  </si>
  <si>
    <t>NUMBER OF CLAIMS SETTLED AT COST (NON-ZERO) BY CLAIM SETTLEMENT YEAR</t>
  </si>
  <si>
    <t>Please provide the number of claims notified to your company and settled at cost for each year of claim settlement, split by disease-type.</t>
  </si>
  <si>
    <t>Please provide the total gross paid amount in respect of indemnity and costs (both own and third-party) on all settled claim for each settlement year, split by disease-type.</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</si>
  <si>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</si>
  <si>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TRUE NIL COST (£0) BY CLAIM SETTLEMENT YEAR</t>
  </si>
  <si>
    <t>Total Non-Mesothelioma = Pleural Plaques (Scottish &amp; NI) + Asbestosis + Asbestos Related Lung Cancer + Pleural Thickening</t>
  </si>
  <si>
    <t>GROSS INCURRED AMOUNT (£) BY CLAIM NOTIFICATION YEAR</t>
  </si>
  <si>
    <t>GROSS PAID AMOUNT (£) ON SETTLED CLAIMS BY SETTLEMENT YEAR</t>
  </si>
  <si>
    <t>Pleural Plaques (Scottish &amp; NI exposure only)</t>
  </si>
  <si>
    <t>Percentage of Identified That is</t>
  </si>
  <si>
    <t>Adjusted Total - Survey Only</t>
  </si>
  <si>
    <t>AVERAGE INCURRED CLAIM COST BY NOTIFICATION YEAR - includes nils</t>
  </si>
  <si>
    <t>AVERAGE SETTLED CLAIM COST BY SETTLEMENT YEAR - excludes nils</t>
  </si>
  <si>
    <t>AVERAGE SETTLED CLAIM COST BY SETTLEMENT YEAR - includes nils</t>
  </si>
  <si>
    <t>NIL CLAIMS PERCENTAGE BY SETTLEMENT YEAR</t>
  </si>
  <si>
    <t>5yr simple</t>
  </si>
  <si>
    <t>5yr weighted</t>
  </si>
  <si>
    <t>Average exposure year by notification year - Mesothelioma only</t>
  </si>
  <si>
    <t>Living</t>
  </si>
  <si>
    <t>Deceased</t>
  </si>
  <si>
    <t>Not known</t>
  </si>
  <si>
    <t>Total Mesothelioma</t>
  </si>
  <si>
    <t>Male</t>
  </si>
  <si>
    <t>Female</t>
  </si>
  <si>
    <t>England &amp; Wales</t>
  </si>
  <si>
    <t>Scotland</t>
  </si>
  <si>
    <t>Northern Ireland</t>
  </si>
  <si>
    <t xml:space="preserve">Claimant status we are interested in the status (living/deceased) of the claimant at the time the claim is made </t>
  </si>
  <si>
    <t>The average exposure period at each notification for all mesothelioma claims (i.e. a mesothelioma claim with exposure between 1950-1960 the average is 1955)</t>
  </si>
  <si>
    <t>For mesothelioma claims only</t>
  </si>
  <si>
    <t>Percentage of total that is unidentified</t>
  </si>
  <si>
    <t>NIL SETTLED CLAIMS PERCENTAGE BY NOTIFICATION YEAR</t>
  </si>
  <si>
    <t>AVERAGE INCURRED CLAIM COST BY NOTIFICATION YEAR - excludes settled nils</t>
  </si>
  <si>
    <t>PERCENTAGE OF CLAIMS OPEN BY NOTIFICATION YEAR</t>
  </si>
  <si>
    <t>SETTLED CLAIMS AT COST PERCENTAGE BY NOTIFICATION YEAR</t>
  </si>
  <si>
    <t>Reliable and Consistent = Y</t>
  </si>
  <si>
    <t>3) Nil Settled (SY)</t>
  </si>
  <si>
    <t>7) Paid on Settled (NY)</t>
  </si>
  <si>
    <t>GROSS PAID AMOUNT (£) ON SETTLED CLAIMS BY NOTIFICATION YEAR</t>
  </si>
  <si>
    <t>Please provide the total gross paid amount in respect of indemnity and costs (both own and third-party) on all settled claim for each notification year, split by disease-type.</t>
  </si>
  <si>
    <t>Availability %</t>
  </si>
  <si>
    <t>1) Claims Notified</t>
  </si>
  <si>
    <t>2) Nil Settled (NY)</t>
  </si>
  <si>
    <t>4) Settled At Cost (NY)</t>
  </si>
  <si>
    <t>5) Settled At Cost (SY)</t>
  </si>
  <si>
    <t>6) Incurred (NY)</t>
  </si>
  <si>
    <t>8) Paid on Settled (SY)</t>
  </si>
  <si>
    <t>9) Average Age (NY)</t>
  </si>
  <si>
    <t>10) Mesothelioma info (NY)</t>
  </si>
  <si>
    <t>Number of participants</t>
  </si>
  <si>
    <t>Covering notes from the UK Asbestos Working Party</t>
  </si>
  <si>
    <t>The data collected covers 12 participating entities, believed to represent a majority of the insurance market.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</si>
  <si>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</si>
  <si>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</si>
  <si>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1. reproduced accurately and is unaltered;</t>
  </si>
  <si>
    <t>2. not used in a misleading context; and</t>
  </si>
  <si>
    <t xml:space="preserve">3. correctly referenced and includes both the IFoA’s disclaimer notice set out above and the IFoA’s copyright notice, as follows: </t>
  </si>
  <si>
    <t>Not all 12 participants were able to provide data for all sections of the exercise or the same years.  The number of contributors has been indicated on the relevant worksheet tabs.</t>
  </si>
  <si>
    <t>The data differs in places compared with previous data collected, in part due to changes in the participants who were willing and able to contribute data.</t>
  </si>
  <si>
    <r>
      <rPr>
        <b/>
        <sz val="16"/>
        <rFont val="Arial"/>
        <family val="2"/>
      </rPr>
      <t>Copyright notice:</t>
    </r>
    <r>
      <rPr>
        <b/>
        <sz val="13"/>
        <rFont val="Arial"/>
        <family val="2"/>
      </rPr>
      <t xml:space="preserve"> You may reproduce the contents of this spreadsheet provided if it is:</t>
    </r>
  </si>
  <si>
    <t>Weighted Average</t>
  </si>
  <si>
    <t>Please provide the number of claims notified to your company and settled at cost for each notification year, split by disease-type.</t>
  </si>
  <si>
    <t>Please provide the total gross incurred amount (paid + outstandings) in respect of indemnity and costs (both own and third-party) on all notified claims (open or settled) for each notification year, split by country of exposure</t>
  </si>
  <si>
    <t>MESOTHELIOMA CLAIMANT STATUS AT NOTIFICATION BY NOTIFICATION YEAR</t>
  </si>
  <si>
    <t>MESOTHELIOMA CLAIMANT GENDER BY NOTIFICATION YEAR</t>
  </si>
  <si>
    <t>NUMBER OF MESOTHELIOMA CLAIMS BY NOTIFICATION YEAR AND COUNTRY OF EXPOSURE</t>
  </si>
  <si>
    <t>GROSS INCURRED AMOUNT (£) BY MESOTHELIOMA NOTIFICATION YEAR AND COUNTRY OF EXPOSURE</t>
  </si>
  <si>
    <t>© Institute and Faculty of Actuaries' UK Asbestos Working Party</t>
  </si>
  <si>
    <t>AVERAGE SETTLED CLAIM COST BY NOTIFICATION YEAR - includes nils</t>
  </si>
  <si>
    <t>AVERAGE SETTLED CLAIM COST BY NOTIFICATION YEAR - excludes settled nils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</si>
  <si>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</si>
  <si>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The data included is the raw aggregated data (apart from the changes on Pleural Plaques (Scottish &amp; NI exposure only) claims, see below).  No adjustments have been made to gross up for entities unable to provide data for certain years.</t>
  </si>
  <si>
    <t>Please provide the number of claims (nil and non-nil) notified to your company for each notification year, split by country of exposure</t>
  </si>
  <si>
    <t>The Institute and Facility of Actuaries' UK Asbestos Working Party ("AWP") have continued their market wide data collection for 2019, and would like to thank those who contributed to the exercise.</t>
  </si>
  <si>
    <t xml:space="preserve"> </t>
  </si>
  <si>
    <t>Average participants who completed this field</t>
  </si>
  <si>
    <t>Actual participation rate across all companies</t>
  </si>
  <si>
    <t>VOLUME WEIGHTED AVERAGE AGE OF CLAIMANT AT NOTIFICATION BY NOTIFICATION YEAR</t>
  </si>
  <si>
    <t>11) Mesothelioma info (SY)</t>
  </si>
  <si>
    <t>NUMBER OF MESOTHELIOMA CLAIMS SETTLED AT COST (NON-ZERO) BY CLAIM SETTLEMENT YEAR AND COUNTRY OF EXPOSURE</t>
  </si>
  <si>
    <t>GROSS PAID AMOUNT (£) ON SETTLED MESOTHELIOMA CLAIMS BY SETTLEMENT YEAR AND COUNTRY OF EXPOSURE</t>
  </si>
  <si>
    <t>MESOTHELIOMA CLAIMANT STATUS AT SETTLEMENT BY SETTLEMENT YEAR</t>
  </si>
  <si>
    <t>Please provide the total gross paid amount in respect of indemnity and costs (both own and third-party) on all settled claim for each settlement year, split by country of exposure</t>
  </si>
  <si>
    <t>Please provide the number of claims notified to your company and settled at cost for each year of claim settlement, split by country of exposure</t>
  </si>
  <si>
    <t>12) Immunotherapy</t>
  </si>
  <si>
    <t>Average</t>
  </si>
  <si>
    <t>Weighted average</t>
  </si>
  <si>
    <t>Including those that entered zero</t>
  </si>
  <si>
    <t>Excluding those that entered zero</t>
  </si>
  <si>
    <t>The relevant summaries on ACPC, nils percentages and open percentages are internally consistent.</t>
  </si>
  <si>
    <t>NUMBER OF CLAIMS NOTIFIED BY NOTIFICATION YEAR - includes nils and unidentified allocation</t>
  </si>
  <si>
    <t>Data has been collected as at year-end 2019 to produce the attached aggregated summaries.</t>
  </si>
  <si>
    <t>The AWP is currently analysing this aggregated data and will publish commentary and findings in its 2020 paper.</t>
  </si>
  <si>
    <t>UK Asbestos Working Party Disclaimer: Data as at 31/12/2019</t>
  </si>
  <si>
    <t>For the mesothelioma claims reported in 2019, what proportion have a request on Immunotherapy treatment cost for the sufferer</t>
  </si>
  <si>
    <t>For the mesothelioma claims settled in 2019, what proportion have settled with an agreed settlement on Immunotherapy treatment for the mesothelioma sufferer</t>
  </si>
  <si>
    <t>Maximum amount entered was 13%</t>
  </si>
  <si>
    <t>Maximum amount entered was 8%</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</si>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</sst>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 #,##0_-;_-* &quot;-&quot;??_-;_-@_-"/>
    <numFmt numFmtId="166" formatCode="_-* #,##0.0_-;\-* #,##0.0_-;_-* &quot;-&quot;??_-;_-@_-"/>
    <numFmt numFmtId="167" formatCode="0.0"/>
    <numFmt numFmtId="168" formatCode="#,##0.0"/>
    <numFmt numFmtId="170" formatCode="0.0%"/>
  </numFmts>
  <fonts count="20" x14ac:knownFonts="1">
    <font>
      <sz val="10"/>
      <name val="Arial"/>
    </font>
    <font>
      <sz val="11"/>
      <color theme="1"/>
      <name val="Calibri"/>
      <family val="2"/>
      <scheme val="minor"/>
    </font>
    <font>
      <sz val="10"/>
      <name val="Arial"/>
      <family val="2"/>
    </font>
    <font>
      <b/>
      <sz val="10"/>
      <name val="Arial"/>
      <family val="2"/>
    </font>
    <font>
      <sz val="8"/>
      <name val="Arial"/>
      <family val="2"/>
    </font>
    <font>
      <i/>
      <sz val="10"/>
      <name val="Arial"/>
      <family val="2"/>
    </font>
    <font>
      <u/>
      <sz val="10"/>
      <name val="Arial"/>
      <family val="2"/>
    </font>
    <font>
      <b/>
      <i/>
      <sz val="10"/>
      <name val="Arial"/>
      <family val="2"/>
    </font>
    <font>
      <sz val="8"/>
      <color indexed="81"/>
      <name val="Tahoma"/>
      <family val="2"/>
    </font>
    <font>
      <b/>
      <sz val="8"/>
      <color indexed="81"/>
      <name val="Tahoma"/>
      <family val="2"/>
    </font>
    <font>
      <sz val="10"/>
      <name val="Arial"/>
      <family val="2"/>
    </font>
    <font>
      <b/>
      <sz val="12"/>
      <name val="Arial"/>
      <family val="2"/>
    </font>
    <font>
      <b/>
      <sz val="13"/>
      <name val="Arial"/>
      <family val="2"/>
    </font>
    <font>
      <sz val="13"/>
      <name val="Arial"/>
      <family val="2"/>
    </font>
    <font>
      <b/>
      <u/>
      <sz val="16"/>
      <name val="Arial"/>
      <family val="2"/>
    </font>
    <font>
      <b/>
      <sz val="16"/>
      <name val="Arial"/>
      <family val="2"/>
    </font>
    <font>
      <sz val="9"/>
      <color theme="1"/>
      <name val="Calibri"/>
      <family val="2"/>
      <scheme val="minor"/>
    </font>
    <font>
      <sz val="10"/>
      <color theme="1"/>
      <name val="Arial"/>
      <family val="2"/>
    </font>
    <font>
      <sz val="11"/>
      <color theme="1"/>
      <name val="Arial"/>
      <family val="2"/>
    </font>
    <font>
      <b/>
      <sz val="11"/>
      <color theme="1"/>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1">
    <xf numFmtId="0" fontId="0" fillId="0" borderId="0"/>
    <xf numFmtId="164"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0" fontId="2" fillId="0" borderId="0"/>
    <xf numFmtId="164" fontId="1" fillId="0" borderId="0" applyFont="0" applyFill="0" applyBorder="0" applyAlignment="0" applyProtection="0"/>
    <xf numFmtId="0" fontId="1"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264">
    <xf numFmtId="0" fontId="0" fillId="0" borderId="0" xfId="0"/>
    <xf numFmtId="0" fontId="5" fillId="0" borderId="0" xfId="0" applyFont="1"/>
    <xf numFmtId="0" fontId="6" fillId="0" borderId="0" xfId="0" applyFont="1"/>
    <xf numFmtId="0" fontId="3" fillId="0" borderId="3" xfId="0" applyFont="1" applyFill="1" applyBorder="1" applyAlignment="1">
      <alignment horizontal="center" vertical="center" wrapText="1"/>
    </xf>
    <xf numFmtId="165" fontId="3" fillId="0" borderId="0" xfId="1" applyNumberFormat="1" applyFont="1" applyFill="1" applyBorder="1"/>
    <xf numFmtId="0" fontId="2" fillId="0" borderId="1" xfId="0" applyFont="1" applyBorder="1" applyAlignment="1">
      <alignment horizontal="center" vertical="center" wrapText="1"/>
    </xf>
    <xf numFmtId="0" fontId="2" fillId="0" borderId="0" xfId="0" applyFont="1"/>
    <xf numFmtId="9" fontId="2" fillId="0" borderId="10" xfId="3" applyFont="1" applyBorder="1" applyAlignment="1">
      <alignment horizontal="center"/>
    </xf>
    <xf numFmtId="165" fontId="2" fillId="0" borderId="0" xfId="1" applyNumberFormat="1" applyFont="1" applyFill="1" applyBorder="1"/>
    <xf numFmtId="165" fontId="2" fillId="0" borderId="10" xfId="1" applyNumberFormat="1" applyFont="1" applyFill="1" applyBorder="1"/>
    <xf numFmtId="165" fontId="2" fillId="0" borderId="11" xfId="1" applyNumberFormat="1" applyFont="1" applyFill="1" applyBorder="1"/>
    <xf numFmtId="165" fontId="2" fillId="0" borderId="7" xfId="1" applyNumberFormat="1" applyFont="1" applyFill="1" applyBorder="1"/>
    <xf numFmtId="165" fontId="2" fillId="0" borderId="8" xfId="1" applyNumberFormat="1" applyFont="1" applyFill="1" applyBorder="1"/>
    <xf numFmtId="165" fontId="2" fillId="0" borderId="9" xfId="1" applyNumberFormat="1" applyFont="1" applyFill="1" applyBorder="1"/>
    <xf numFmtId="0" fontId="6" fillId="0" borderId="0" xfId="4" applyFont="1"/>
    <xf numFmtId="0" fontId="5" fillId="0" borderId="0" xfId="4" applyFont="1"/>
    <xf numFmtId="165" fontId="2" fillId="0" borderId="5" xfId="1" applyNumberFormat="1" applyFont="1" applyFill="1" applyBorder="1"/>
    <xf numFmtId="165" fontId="3" fillId="0" borderId="11" xfId="1" applyNumberFormat="1" applyFont="1" applyFill="1" applyBorder="1"/>
    <xf numFmtId="165" fontId="3" fillId="0" borderId="1" xfId="1" applyNumberFormat="1" applyFont="1" applyFill="1" applyBorder="1"/>
    <xf numFmtId="165" fontId="3" fillId="0" borderId="2" xfId="1" applyNumberFormat="1" applyFont="1" applyFill="1" applyBorder="1"/>
    <xf numFmtId="165" fontId="2" fillId="0" borderId="0" xfId="1" applyNumberFormat="1" applyFont="1"/>
    <xf numFmtId="0" fontId="2" fillId="0" borderId="2" xfId="4" applyFont="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3" fontId="3" fillId="0" borderId="1" xfId="4" applyNumberFormat="1" applyFont="1" applyBorder="1"/>
    <xf numFmtId="9" fontId="2" fillId="0" borderId="7" xfId="3" applyFont="1" applyBorder="1" applyAlignment="1">
      <alignment horizontal="center"/>
    </xf>
    <xf numFmtId="9" fontId="2" fillId="0" borderId="8" xfId="3" applyFont="1" applyBorder="1" applyAlignment="1">
      <alignment horizontal="center"/>
    </xf>
    <xf numFmtId="9" fontId="2" fillId="0" borderId="9" xfId="3" applyFont="1" applyBorder="1" applyAlignment="1">
      <alignment horizontal="center"/>
    </xf>
    <xf numFmtId="3" fontId="2" fillId="0" borderId="7" xfId="0" applyNumberFormat="1" applyFont="1" applyBorder="1"/>
    <xf numFmtId="3" fontId="2" fillId="0" borderId="8" xfId="0" applyNumberFormat="1" applyFont="1" applyBorder="1"/>
    <xf numFmtId="3" fontId="2" fillId="0" borderId="9" xfId="0" applyNumberFormat="1" applyFont="1" applyBorder="1"/>
    <xf numFmtId="166" fontId="2" fillId="0" borderId="5" xfId="1" applyNumberFormat="1" applyFont="1" applyFill="1" applyBorder="1"/>
    <xf numFmtId="0" fontId="2" fillId="0" borderId="0" xfId="0" applyFont="1" applyFill="1"/>
    <xf numFmtId="9" fontId="2" fillId="0" borderId="0" xfId="2" applyFont="1" applyFill="1"/>
    <xf numFmtId="9" fontId="2" fillId="0" borderId="0" xfId="2" applyFont="1"/>
    <xf numFmtId="165" fontId="2" fillId="0" borderId="5" xfId="5" applyNumberFormat="1" applyFont="1" applyFill="1" applyBorder="1"/>
    <xf numFmtId="165" fontId="3" fillId="0" borderId="4" xfId="1" applyNumberFormat="1" applyFont="1" applyFill="1" applyBorder="1"/>
    <xf numFmtId="165" fontId="3" fillId="0" borderId="3" xfId="1" applyNumberFormat="1" applyFont="1" applyFill="1" applyBorder="1"/>
    <xf numFmtId="3" fontId="2" fillId="0" borderId="5"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2" fontId="4" fillId="0" borderId="0" xfId="1" applyNumberFormat="1" applyFont="1"/>
    <xf numFmtId="0" fontId="3" fillId="0" borderId="3" xfId="6" applyFont="1" applyFill="1" applyBorder="1" applyAlignment="1">
      <alignment horizontal="center" vertical="center" wrapText="1"/>
    </xf>
    <xf numFmtId="0" fontId="2" fillId="0" borderId="3" xfId="6" applyFont="1" applyBorder="1" applyAlignment="1">
      <alignment horizontal="center" vertical="center" wrapText="1"/>
    </xf>
    <xf numFmtId="0" fontId="6" fillId="0" borderId="0" xfId="6" applyFont="1"/>
    <xf numFmtId="0" fontId="5" fillId="0" borderId="0" xfId="6" applyFont="1"/>
    <xf numFmtId="166" fontId="2" fillId="0" borderId="6" xfId="1" applyNumberFormat="1" applyFont="1" applyFill="1" applyBorder="1"/>
    <xf numFmtId="0" fontId="11" fillId="0" borderId="0" xfId="0" applyFont="1"/>
    <xf numFmtId="0" fontId="3" fillId="0" borderId="0" xfId="0" applyFont="1" applyBorder="1" applyAlignment="1">
      <alignment horizontal="center"/>
    </xf>
    <xf numFmtId="0" fontId="3"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5" xfId="0" applyNumberFormat="1"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0" xfId="4" applyFont="1" applyAlignment="1">
      <alignment vertical="center"/>
    </xf>
    <xf numFmtId="0" fontId="2" fillId="0" borderId="0" xfId="4" applyFont="1" applyAlignment="1">
      <alignment vertical="center" wrapText="1"/>
    </xf>
    <xf numFmtId="0" fontId="12" fillId="0" borderId="0" xfId="8" applyFont="1" applyAlignment="1">
      <alignment vertical="center"/>
    </xf>
    <xf numFmtId="0" fontId="3" fillId="0" borderId="0" xfId="4" applyFont="1" applyAlignment="1">
      <alignment vertical="center"/>
    </xf>
    <xf numFmtId="0" fontId="13" fillId="0" borderId="0" xfId="4" applyFont="1" applyAlignment="1">
      <alignment vertical="center"/>
    </xf>
    <xf numFmtId="0" fontId="13" fillId="0" borderId="0" xfId="8" applyFont="1" applyAlignment="1">
      <alignment vertical="center"/>
    </xf>
    <xf numFmtId="0" fontId="13" fillId="0" borderId="0" xfId="8" applyFont="1" applyAlignment="1">
      <alignment horizontal="left" vertical="center" wrapText="1"/>
    </xf>
    <xf numFmtId="0" fontId="14" fillId="0" borderId="0" xfId="8" applyFont="1" applyAlignment="1">
      <alignment vertical="center"/>
    </xf>
    <xf numFmtId="166" fontId="3" fillId="0" borderId="11" xfId="0" applyNumberFormat="1" applyFont="1" applyFill="1" applyBorder="1"/>
    <xf numFmtId="166" fontId="3" fillId="0" borderId="9" xfId="0" applyNumberFormat="1" applyFont="1" applyFill="1" applyBorder="1"/>
    <xf numFmtId="168" fontId="3" fillId="0" borderId="6" xfId="0" applyNumberFormat="1" applyFont="1" applyFill="1" applyBorder="1"/>
    <xf numFmtId="168" fontId="3" fillId="0" borderId="7" xfId="0" applyNumberFormat="1" applyFont="1" applyFill="1" applyBorder="1"/>
    <xf numFmtId="168" fontId="3" fillId="0" borderId="8" xfId="0" applyNumberFormat="1" applyFont="1" applyFill="1" applyBorder="1"/>
    <xf numFmtId="168" fontId="3" fillId="0" borderId="9" xfId="0" applyNumberFormat="1" applyFont="1" applyFill="1" applyBorder="1"/>
    <xf numFmtId="168" fontId="3" fillId="0" borderId="1" xfId="0" applyNumberFormat="1" applyFont="1" applyFill="1" applyBorder="1"/>
    <xf numFmtId="0" fontId="3" fillId="0" borderId="0" xfId="0" applyFont="1" applyFill="1"/>
    <xf numFmtId="3" fontId="3" fillId="0" borderId="4" xfId="4" applyNumberFormat="1" applyFont="1" applyBorder="1"/>
    <xf numFmtId="3" fontId="3" fillId="0" borderId="2" xfId="4" applyNumberFormat="1" applyFont="1" applyBorder="1"/>
    <xf numFmtId="167" fontId="3" fillId="0" borderId="1" xfId="4" applyNumberFormat="1" applyFont="1" applyBorder="1"/>
    <xf numFmtId="0" fontId="3" fillId="0" borderId="0" xfId="4" applyFont="1"/>
    <xf numFmtId="0" fontId="2" fillId="0" borderId="0" xfId="4" applyFont="1"/>
    <xf numFmtId="3" fontId="3" fillId="0" borderId="5" xfId="4" applyNumberFormat="1" applyFont="1" applyFill="1" applyBorder="1"/>
    <xf numFmtId="3" fontId="3" fillId="0" borderId="6" xfId="4" applyNumberFormat="1" applyFont="1" applyFill="1" applyBorder="1"/>
    <xf numFmtId="0" fontId="3" fillId="0" borderId="1" xfId="4" applyFont="1" applyBorder="1" applyAlignment="1">
      <alignment horizontal="center" vertical="center" wrapText="1"/>
    </xf>
    <xf numFmtId="167" fontId="3" fillId="0" borderId="5" xfId="4" applyNumberFormat="1" applyFont="1" applyFill="1" applyBorder="1"/>
    <xf numFmtId="165" fontId="2" fillId="0" borderId="0" xfId="0" applyNumberFormat="1" applyFont="1"/>
    <xf numFmtId="3" fontId="2" fillId="0" borderId="10" xfId="4" applyNumberFormat="1" applyFont="1" applyFill="1" applyBorder="1"/>
    <xf numFmtId="3" fontId="2" fillId="0" borderId="0" xfId="4" applyNumberFormat="1" applyFont="1" applyFill="1" applyBorder="1"/>
    <xf numFmtId="3" fontId="2" fillId="0" borderId="7" xfId="4" applyNumberFormat="1" applyFont="1" applyFill="1" applyBorder="1"/>
    <xf numFmtId="3" fontId="2" fillId="0" borderId="8" xfId="4" applyNumberFormat="1" applyFont="1" applyFill="1" applyBorder="1"/>
    <xf numFmtId="3" fontId="2" fillId="0" borderId="0" xfId="4" applyNumberFormat="1" applyFont="1"/>
    <xf numFmtId="166" fontId="2" fillId="0" borderId="5" xfId="0" applyNumberFormat="1" applyFont="1" applyFill="1" applyBorder="1"/>
    <xf numFmtId="166" fontId="2" fillId="0" borderId="0" xfId="0" applyNumberFormat="1" applyFont="1" applyFill="1" applyBorder="1"/>
    <xf numFmtId="166" fontId="2" fillId="0" borderId="10" xfId="0" applyNumberFormat="1" applyFont="1" applyFill="1" applyBorder="1"/>
    <xf numFmtId="166" fontId="2" fillId="0" borderId="11" xfId="0" applyNumberFormat="1" applyFont="1" applyFill="1" applyBorder="1"/>
    <xf numFmtId="166" fontId="2" fillId="0" borderId="8" xfId="0" applyNumberFormat="1" applyFont="1" applyFill="1" applyBorder="1"/>
    <xf numFmtId="166" fontId="2" fillId="0" borderId="7" xfId="0" applyNumberFormat="1" applyFont="1" applyFill="1" applyBorder="1"/>
    <xf numFmtId="166" fontId="2" fillId="0" borderId="9" xfId="0" applyNumberFormat="1" applyFont="1" applyFill="1" applyBorder="1"/>
    <xf numFmtId="0" fontId="2" fillId="0" borderId="0" xfId="0" applyFont="1" applyBorder="1"/>
    <xf numFmtId="165" fontId="2" fillId="0" borderId="0" xfId="1" applyNumberFormat="1" applyFont="1" applyBorder="1"/>
    <xf numFmtId="164" fontId="2" fillId="0" borderId="0" xfId="0" applyNumberFormat="1" applyFont="1"/>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9" fontId="2" fillId="0" borderId="0" xfId="3" applyFont="1" applyBorder="1" applyAlignment="1">
      <alignment horizontal="center"/>
    </xf>
    <xf numFmtId="9" fontId="2" fillId="0" borderId="11" xfId="3" applyFont="1" applyBorder="1" applyAlignment="1">
      <alignment horizontal="center"/>
    </xf>
    <xf numFmtId="3" fontId="2" fillId="0" borderId="10" xfId="0" applyNumberFormat="1" applyFont="1" applyBorder="1"/>
    <xf numFmtId="3" fontId="2" fillId="0" borderId="0" xfId="0" applyNumberFormat="1" applyFont="1" applyBorder="1"/>
    <xf numFmtId="3" fontId="2" fillId="0" borderId="11" xfId="0" applyNumberFormat="1" applyFont="1" applyBorder="1"/>
    <xf numFmtId="14" fontId="2" fillId="0" borderId="0" xfId="0" applyNumberFormat="1" applyFont="1" applyFill="1"/>
    <xf numFmtId="0" fontId="2" fillId="0" borderId="3" xfId="0" applyFont="1" applyFill="1" applyBorder="1" applyAlignment="1">
      <alignment horizontal="center" vertical="center" wrapText="1"/>
    </xf>
    <xf numFmtId="0" fontId="2" fillId="0" borderId="10" xfId="0" applyFont="1" applyFill="1" applyBorder="1" applyAlignment="1">
      <alignment horizontal="left"/>
    </xf>
    <xf numFmtId="166" fontId="2" fillId="0" borderId="10" xfId="1" applyNumberFormat="1" applyFont="1" applyFill="1" applyBorder="1"/>
    <xf numFmtId="166" fontId="2" fillId="0" borderId="0" xfId="1" applyNumberFormat="1" applyFont="1" applyFill="1" applyBorder="1"/>
    <xf numFmtId="166" fontId="2" fillId="0" borderId="11" xfId="1" applyNumberFormat="1" applyFont="1" applyFill="1" applyBorder="1"/>
    <xf numFmtId="0" fontId="2" fillId="0" borderId="7" xfId="0" applyFont="1" applyFill="1" applyBorder="1" applyAlignment="1">
      <alignment horizontal="left"/>
    </xf>
    <xf numFmtId="166" fontId="2" fillId="0" borderId="7" xfId="1" applyNumberFormat="1" applyFont="1" applyFill="1" applyBorder="1"/>
    <xf numFmtId="166" fontId="2" fillId="0" borderId="8" xfId="1" applyNumberFormat="1" applyFont="1" applyFill="1" applyBorder="1"/>
    <xf numFmtId="166" fontId="2" fillId="0" borderId="9" xfId="1" applyNumberFormat="1" applyFont="1" applyFill="1" applyBorder="1"/>
    <xf numFmtId="0" fontId="2" fillId="0" borderId="0" xfId="0" applyFont="1" applyFill="1" applyBorder="1" applyAlignment="1">
      <alignment horizontal="left"/>
    </xf>
    <xf numFmtId="0" fontId="2" fillId="0" borderId="0" xfId="0" applyFont="1" applyFill="1" applyAlignment="1">
      <alignment horizontal="right"/>
    </xf>
    <xf numFmtId="166" fontId="2" fillId="0" borderId="0" xfId="1" applyNumberFormat="1" applyFont="1" applyFill="1"/>
    <xf numFmtId="9" fontId="2" fillId="0" borderId="10" xfId="2" applyFont="1" applyFill="1" applyBorder="1"/>
    <xf numFmtId="9" fontId="2" fillId="0" borderId="0" xfId="2" applyFont="1" applyFill="1" applyBorder="1"/>
    <xf numFmtId="9" fontId="2" fillId="0" borderId="11" xfId="2" applyFont="1" applyFill="1" applyBorder="1"/>
    <xf numFmtId="10" fontId="2" fillId="0" borderId="0" xfId="0" applyNumberFormat="1" applyFont="1" applyFill="1"/>
    <xf numFmtId="9" fontId="2" fillId="0" borderId="7" xfId="2" applyFont="1" applyFill="1" applyBorder="1"/>
    <xf numFmtId="9" fontId="2" fillId="0" borderId="8" xfId="2" applyFont="1" applyFill="1" applyBorder="1"/>
    <xf numFmtId="9" fontId="2" fillId="0" borderId="9" xfId="2" applyFont="1" applyFill="1" applyBorder="1"/>
    <xf numFmtId="164" fontId="2" fillId="0" borderId="0" xfId="1" applyFont="1" applyFill="1"/>
    <xf numFmtId="9" fontId="2" fillId="0" borderId="0" xfId="0" applyNumberFormat="1" applyFont="1" applyFill="1"/>
    <xf numFmtId="0" fontId="16" fillId="0" borderId="0" xfId="0" applyFont="1" applyAlignment="1">
      <alignment horizontal="center" vertical="center"/>
    </xf>
    <xf numFmtId="164" fontId="2" fillId="0" borderId="0" xfId="0" applyNumberFormat="1" applyFont="1" applyFill="1"/>
    <xf numFmtId="0" fontId="2" fillId="0" borderId="0" xfId="0" applyFont="1" applyFill="1"/>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0" xfId="0" applyNumberFormat="1" applyFont="1" applyFill="1"/>
    <xf numFmtId="3" fontId="2" fillId="0" borderId="0" xfId="0" applyNumberFormat="1" applyFont="1" applyFill="1"/>
    <xf numFmtId="0" fontId="2" fillId="0" borderId="0" xfId="0" applyFont="1" applyFill="1" applyBorder="1"/>
    <xf numFmtId="164" fontId="2" fillId="0" borderId="0" xfId="1" applyFont="1"/>
    <xf numFmtId="0" fontId="18" fillId="0" borderId="0" xfId="6" applyFont="1"/>
    <xf numFmtId="0" fontId="2" fillId="0" borderId="0" xfId="0" applyFont="1" applyAlignment="1">
      <alignment horizontal="center"/>
    </xf>
    <xf numFmtId="0" fontId="17" fillId="0" borderId="0" xfId="6" applyFont="1"/>
    <xf numFmtId="9" fontId="2" fillId="0" borderId="0" xfId="0" applyNumberFormat="1" applyFont="1"/>
    <xf numFmtId="0" fontId="19" fillId="0" borderId="0" xfId="0" applyFont="1"/>
    <xf numFmtId="0" fontId="2" fillId="0" borderId="1" xfId="4" applyFont="1" applyBorder="1" applyAlignment="1">
      <alignment horizontal="center" vertical="center" wrapText="1"/>
    </xf>
    <xf numFmtId="0" fontId="2" fillId="0" borderId="4" xfId="4" applyFont="1" applyBorder="1" applyAlignment="1">
      <alignment horizontal="center" vertical="center" wrapText="1"/>
    </xf>
    <xf numFmtId="0" fontId="18" fillId="0" borderId="1"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4" xfId="6" applyFont="1" applyFill="1" applyBorder="1" applyAlignment="1">
      <alignment horizontal="center" vertical="center" wrapText="1"/>
    </xf>
    <xf numFmtId="0" fontId="18" fillId="0" borderId="3" xfId="6" applyFont="1" applyBorder="1" applyAlignment="1">
      <alignment horizontal="center" vertical="center" wrapText="1"/>
    </xf>
    <xf numFmtId="0" fontId="18" fillId="0" borderId="0" xfId="6" applyFont="1" applyFill="1"/>
    <xf numFmtId="0" fontId="17" fillId="0" borderId="0" xfId="6" applyFont="1" applyFill="1"/>
    <xf numFmtId="14" fontId="17" fillId="0" borderId="0" xfId="6" applyNumberFormat="1" applyFont="1" applyFill="1"/>
    <xf numFmtId="0" fontId="2" fillId="0" borderId="15" xfId="0" applyFont="1" applyBorder="1"/>
    <xf numFmtId="9" fontId="2" fillId="0" borderId="14" xfId="2" applyFont="1" applyFill="1" applyBorder="1"/>
    <xf numFmtId="0" fontId="2" fillId="0" borderId="14" xfId="0" applyFont="1" applyBorder="1"/>
    <xf numFmtId="0" fontId="2" fillId="0" borderId="12" xfId="0" applyFont="1" applyBorder="1"/>
    <xf numFmtId="0" fontId="2" fillId="0" borderId="7" xfId="0" applyFont="1" applyBorder="1"/>
    <xf numFmtId="0" fontId="2" fillId="0" borderId="8" xfId="0" applyFont="1" applyBorder="1"/>
    <xf numFmtId="0" fontId="2" fillId="0" borderId="9" xfId="0" applyFont="1" applyBorder="1"/>
    <xf numFmtId="9" fontId="2" fillId="0" borderId="8" xfId="2" applyFont="1" applyBorder="1"/>
    <xf numFmtId="0" fontId="0" fillId="0" borderId="0" xfId="0" applyAlignment="1">
      <alignment vertical="center" wrapText="1"/>
    </xf>
    <xf numFmtId="3" fontId="0" fillId="0" borderId="0" xfId="0" applyNumberFormat="1"/>
    <xf numFmtId="3" fontId="0" fillId="0" borderId="0" xfId="0" applyNumberFormat="1" applyBorder="1"/>
    <xf numFmtId="3" fontId="3" fillId="0" borderId="0" xfId="0" applyNumberFormat="1" applyFont="1" applyBorder="1"/>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3" fillId="0" borderId="12" xfId="0" applyFont="1"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0" fillId="0" borderId="10" xfId="0" applyNumberFormat="1" applyFill="1" applyBorder="1"/>
    <xf numFmtId="3" fontId="3" fillId="0" borderId="5" xfId="0" applyNumberFormat="1" applyFont="1" applyFill="1" applyBorder="1"/>
    <xf numFmtId="3" fontId="0" fillId="0" borderId="8" xfId="0" applyNumberFormat="1" applyFill="1" applyBorder="1"/>
    <xf numFmtId="3" fontId="3" fillId="0" borderId="6" xfId="0" applyNumberFormat="1" applyFont="1" applyFill="1" applyBorder="1"/>
    <xf numFmtId="3" fontId="0" fillId="0" borderId="7" xfId="0" applyNumberFormat="1" applyFill="1" applyBorder="1"/>
    <xf numFmtId="3" fontId="3" fillId="0" borderId="4" xfId="0" applyNumberFormat="1" applyFont="1" applyFill="1" applyBorder="1"/>
    <xf numFmtId="3" fontId="3" fillId="0" borderId="2" xfId="0" applyNumberFormat="1" applyFont="1" applyFill="1" applyBorder="1"/>
    <xf numFmtId="0" fontId="0" fillId="0" borderId="0" xfId="0" applyFill="1"/>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3" xfId="0" applyFill="1" applyBorder="1"/>
    <xf numFmtId="9" fontId="0" fillId="0" borderId="15" xfId="3" applyFont="1" applyFill="1" applyBorder="1" applyAlignment="1" applyProtection="1">
      <alignment horizontal="center" vertical="center" wrapText="1"/>
      <protection locked="0"/>
    </xf>
    <xf numFmtId="0" fontId="0" fillId="0" borderId="14" xfId="0" applyBorder="1" applyAlignment="1">
      <alignment horizontal="center" vertical="center" wrapText="1"/>
    </xf>
    <xf numFmtId="9" fontId="0" fillId="0" borderId="10" xfId="3" applyFont="1" applyFill="1" applyBorder="1" applyProtection="1">
      <protection locked="0"/>
    </xf>
    <xf numFmtId="0" fontId="0" fillId="0" borderId="0" xfId="0" applyFill="1" applyBorder="1"/>
    <xf numFmtId="0" fontId="2" fillId="0" borderId="0" xfId="4" applyFill="1" applyBorder="1"/>
    <xf numFmtId="0" fontId="2" fillId="0" borderId="8" xfId="4" applyFill="1" applyBorder="1"/>
    <xf numFmtId="9" fontId="0" fillId="0" borderId="8" xfId="3" applyFont="1" applyFill="1" applyBorder="1" applyProtection="1">
      <protection locked="0"/>
    </xf>
    <xf numFmtId="0" fontId="0" fillId="0" borderId="9" xfId="0" applyFill="1" applyBorder="1"/>
    <xf numFmtId="0" fontId="3" fillId="0" borderId="14" xfId="4" applyFont="1" applyFill="1" applyBorder="1" applyAlignment="1">
      <alignment horizontal="center" vertical="center" wrapText="1"/>
    </xf>
    <xf numFmtId="0" fontId="3" fillId="0" borderId="12" xfId="4" applyFont="1" applyFill="1" applyBorder="1" applyAlignment="1">
      <alignment horizontal="center" vertical="center" wrapText="1"/>
    </xf>
    <xf numFmtId="0" fontId="2" fillId="0" borderId="0" xfId="4" applyFont="1" applyAlignment="1">
      <alignment wrapText="1"/>
    </xf>
    <xf numFmtId="0" fontId="0" fillId="0" borderId="0" xfId="0" applyAlignment="1">
      <alignment wrapText="1"/>
    </xf>
    <xf numFmtId="0" fontId="3"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3" fontId="0" fillId="0" borderId="0" xfId="0" applyNumberFormat="1" applyFill="1" applyBorder="1"/>
    <xf numFmtId="3" fontId="3" fillId="0" borderId="13" xfId="0" applyNumberFormat="1" applyFont="1" applyFill="1" applyBorder="1"/>
    <xf numFmtId="3" fontId="3" fillId="0" borderId="5" xfId="0" applyNumberFormat="1" applyFont="1" applyFill="1" applyBorder="1"/>
    <xf numFmtId="3" fontId="3" fillId="0" borderId="6" xfId="0" applyNumberFormat="1" applyFont="1" applyFill="1" applyBorder="1"/>
    <xf numFmtId="0" fontId="2" fillId="0" borderId="0" xfId="0" applyFont="1" applyFill="1" applyAlignment="1">
      <alignment wrapText="1"/>
    </xf>
    <xf numFmtId="3" fontId="2" fillId="0" borderId="10" xfId="4" applyNumberFormat="1" applyFont="1" applyFill="1" applyBorder="1" applyAlignment="1">
      <alignment horizontal="right" wrapText="1"/>
    </xf>
    <xf numFmtId="3" fontId="2" fillId="0" borderId="0" xfId="4" applyNumberFormat="1" applyFont="1" applyFill="1" applyBorder="1" applyAlignment="1">
      <alignment horizontal="right" wrapText="1"/>
    </xf>
    <xf numFmtId="3" fontId="3" fillId="0" borderId="13" xfId="4" applyNumberFormat="1" applyFont="1" applyFill="1" applyBorder="1" applyAlignment="1">
      <alignment horizontal="right" wrapText="1"/>
    </xf>
    <xf numFmtId="167" fontId="3" fillId="0" borderId="5" xfId="4" applyNumberFormat="1" applyFont="1" applyFill="1" applyBorder="1" applyAlignment="1">
      <alignment horizontal="right" wrapText="1"/>
    </xf>
    <xf numFmtId="3" fontId="2" fillId="0" borderId="13" xfId="0" applyNumberFormat="1" applyFont="1" applyFill="1" applyBorder="1" applyAlignment="1">
      <alignment horizontal="center" vertical="center" wrapText="1"/>
    </xf>
    <xf numFmtId="166" fontId="2" fillId="0" borderId="13" xfId="0" applyNumberFormat="1" applyFont="1" applyFill="1" applyBorder="1" applyAlignment="1">
      <alignment wrapText="1"/>
    </xf>
    <xf numFmtId="166" fontId="2" fillId="0" borderId="14" xfId="0" applyNumberFormat="1" applyFont="1" applyFill="1" applyBorder="1" applyAlignment="1">
      <alignment wrapText="1"/>
    </xf>
    <xf numFmtId="166" fontId="2" fillId="0" borderId="5" xfId="1" applyNumberFormat="1" applyFont="1" applyFill="1" applyBorder="1" applyAlignment="1">
      <alignment wrapText="1"/>
    </xf>
    <xf numFmtId="166" fontId="2" fillId="0" borderId="15" xfId="0" applyNumberFormat="1" applyFont="1" applyFill="1" applyBorder="1" applyAlignment="1">
      <alignment wrapText="1"/>
    </xf>
    <xf numFmtId="166" fontId="2" fillId="0" borderId="12" xfId="0" applyNumberFormat="1" applyFont="1" applyFill="1" applyBorder="1" applyAlignment="1">
      <alignment wrapText="1"/>
    </xf>
    <xf numFmtId="166" fontId="3" fillId="0" borderId="12" xfId="0" applyNumberFormat="1" applyFont="1" applyFill="1" applyBorder="1" applyAlignment="1">
      <alignment wrapText="1"/>
    </xf>
    <xf numFmtId="0" fontId="17" fillId="0" borderId="0" xfId="6" applyFont="1" applyAlignment="1">
      <alignment wrapText="1"/>
    </xf>
    <xf numFmtId="3" fontId="2" fillId="0" borderId="13" xfId="5" applyNumberFormat="1" applyFont="1" applyFill="1" applyBorder="1" applyAlignment="1">
      <alignment horizontal="center" vertical="center" wrapText="1"/>
    </xf>
    <xf numFmtId="0" fontId="2" fillId="0" borderId="0" xfId="0" applyFont="1" applyAlignment="1">
      <alignment wrapText="1"/>
    </xf>
    <xf numFmtId="165" fontId="2" fillId="0" borderId="5" xfId="1" applyNumberFormat="1" applyFont="1" applyFill="1" applyBorder="1" applyAlignment="1">
      <alignment wrapText="1"/>
    </xf>
    <xf numFmtId="165" fontId="2" fillId="0" borderId="0" xfId="1" applyNumberFormat="1" applyFont="1" applyFill="1" applyBorder="1" applyAlignment="1">
      <alignment wrapText="1"/>
    </xf>
    <xf numFmtId="165" fontId="2" fillId="0" borderId="5" xfId="5" applyNumberFormat="1" applyFont="1" applyFill="1" applyBorder="1" applyAlignment="1">
      <alignment wrapText="1"/>
    </xf>
    <xf numFmtId="165" fontId="2" fillId="0" borderId="15" xfId="5" applyNumberFormat="1" applyFont="1" applyFill="1" applyBorder="1" applyAlignment="1">
      <alignment wrapText="1"/>
    </xf>
    <xf numFmtId="165" fontId="2" fillId="0" borderId="11" xfId="1" applyNumberFormat="1" applyFont="1" applyFill="1" applyBorder="1" applyAlignment="1">
      <alignment wrapText="1"/>
    </xf>
    <xf numFmtId="165" fontId="3" fillId="0" borderId="11" xfId="1" applyNumberFormat="1" applyFont="1" applyFill="1" applyBorder="1" applyAlignment="1">
      <alignment wrapText="1"/>
    </xf>
    <xf numFmtId="3" fontId="2" fillId="0" borderId="5" xfId="5" applyNumberFormat="1" applyFont="1" applyFill="1" applyBorder="1" applyAlignment="1">
      <alignment horizontal="center" vertical="center" wrapText="1"/>
    </xf>
    <xf numFmtId="165" fontId="3" fillId="0" borderId="0" xfId="1" applyNumberFormat="1" applyFont="1" applyFill="1" applyBorder="1" applyAlignment="1">
      <alignment wrapText="1"/>
    </xf>
    <xf numFmtId="9" fontId="2" fillId="0" borderId="10" xfId="3" applyFont="1" applyBorder="1" applyAlignment="1">
      <alignment horizontal="center" wrapText="1"/>
    </xf>
    <xf numFmtId="9" fontId="2" fillId="0" borderId="0" xfId="3" applyFont="1" applyBorder="1" applyAlignment="1">
      <alignment horizontal="center" wrapText="1"/>
    </xf>
    <xf numFmtId="9" fontId="2" fillId="0" borderId="11" xfId="3" applyFont="1" applyBorder="1" applyAlignment="1">
      <alignment horizontal="center" wrapText="1"/>
    </xf>
    <xf numFmtId="3" fontId="2" fillId="0" borderId="10" xfId="0" applyNumberFormat="1" applyFont="1" applyBorder="1" applyAlignment="1">
      <alignment wrapText="1"/>
    </xf>
    <xf numFmtId="3" fontId="2" fillId="0" borderId="0" xfId="0" applyNumberFormat="1" applyFont="1" applyBorder="1" applyAlignment="1">
      <alignment wrapText="1"/>
    </xf>
    <xf numFmtId="3" fontId="2" fillId="0" borderId="11" xfId="0" applyNumberFormat="1" applyFont="1" applyBorder="1" applyAlignment="1">
      <alignment wrapText="1"/>
    </xf>
    <xf numFmtId="0" fontId="0" fillId="0" borderId="5" xfId="0" applyFill="1" applyBorder="1" applyAlignment="1">
      <alignment horizontal="center"/>
    </xf>
    <xf numFmtId="0" fontId="3" fillId="0" borderId="1" xfId="4" applyFont="1" applyFill="1" applyBorder="1" applyAlignment="1">
      <alignment horizontal="center"/>
    </xf>
    <xf numFmtId="0" fontId="2" fillId="0" borderId="0" xfId="4" applyFont="1" applyAlignment="1">
      <alignment horizontal="center"/>
    </xf>
    <xf numFmtId="0" fontId="2" fillId="0" borderId="5"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3" fillId="0" borderId="1" xfId="4" applyFont="1" applyBorder="1" applyAlignment="1">
      <alignment horizontal="center"/>
    </xf>
    <xf numFmtId="0" fontId="3" fillId="0" borderId="1" xfId="0" applyFont="1" applyBorder="1" applyAlignment="1">
      <alignment horizontal="center"/>
    </xf>
    <xf numFmtId="0" fontId="2" fillId="0" borderId="0" xfId="0" applyFont="1" applyFill="1" applyAlignment="1">
      <alignment horizontal="center"/>
    </xf>
    <xf numFmtId="0" fontId="2" fillId="0" borderId="6" xfId="0" applyFont="1" applyFill="1" applyBorder="1" applyAlignment="1">
      <alignment horizontal="center"/>
    </xf>
    <xf numFmtId="0" fontId="17" fillId="0" borderId="6" xfId="6" applyFont="1" applyBorder="1" applyAlignment="1">
      <alignment horizontal="center"/>
    </xf>
    <xf numFmtId="0" fontId="17" fillId="0" borderId="0" xfId="6" applyFont="1" applyAlignment="1">
      <alignment horizontal="center"/>
    </xf>
    <xf numFmtId="170" fontId="0" fillId="0" borderId="0" xfId="3" applyNumberFormat="1" applyFont="1" applyFill="1" applyBorder="1" applyProtection="1">
      <protection locked="0"/>
    </xf>
    <xf numFmtId="170" fontId="0" fillId="0" borderId="11" xfId="3" applyNumberFormat="1" applyFont="1" applyFill="1" applyBorder="1" applyProtection="1">
      <protection locked="0"/>
    </xf>
    <xf numFmtId="0" fontId="2" fillId="0" borderId="0" xfId="0" applyFont="1" applyFill="1" applyAlignment="1">
      <alignment vertical="center" wrapText="1"/>
    </xf>
    <xf numFmtId="0" fontId="2" fillId="0" borderId="0" xfId="0" applyFont="1" applyFill="1" applyBorder="1" applyAlignment="1">
      <alignment vertical="center" wrapText="1"/>
    </xf>
    <xf numFmtId="9" fontId="2" fillId="0" borderId="7" xfId="3" applyFont="1" applyFill="1" applyBorder="1" applyProtection="1">
      <protection locked="0"/>
    </xf>
    <xf numFmtId="0" fontId="13" fillId="0" borderId="0" xfId="8" applyFont="1" applyAlignment="1">
      <alignment horizontal="left" vertical="center" wrapText="1"/>
    </xf>
    <xf numFmtId="0" fontId="3" fillId="0" borderId="4"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6" applyFont="1" applyBorder="1" applyAlignment="1">
      <alignment horizontal="center"/>
    </xf>
    <xf numFmtId="0" fontId="3" fillId="0" borderId="2" xfId="6" applyFont="1" applyBorder="1" applyAlignment="1">
      <alignment horizontal="center"/>
    </xf>
    <xf numFmtId="0" fontId="3" fillId="0" borderId="3" xfId="6" applyFont="1" applyBorder="1" applyAlignment="1">
      <alignment horizontal="center"/>
    </xf>
    <xf numFmtId="0" fontId="3" fillId="0" borderId="4"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6" xfId="4"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11">
    <cellStyle name="Comma" xfId="1" builtinId="3"/>
    <cellStyle name="Comma 2" xfId="5" xr:uid="{00000000-0005-0000-0000-000001000000}"/>
    <cellStyle name="Comma 2 2" xfId="7" xr:uid="{00000000-0005-0000-0000-000002000000}"/>
    <cellStyle name="Comma 3" xfId="9" xr:uid="{00000000-0005-0000-0000-000003000000}"/>
    <cellStyle name="Comma 4" xfId="10" xr:uid="{00000000-0005-0000-0000-000004000000}"/>
    <cellStyle name="Normal" xfId="0" builtinId="0"/>
    <cellStyle name="Normal 12 2" xfId="8" xr:uid="{00000000-0005-0000-0000-000006000000}"/>
    <cellStyle name="Normal 2" xfId="4" xr:uid="{00000000-0005-0000-0000-000007000000}"/>
    <cellStyle name="Normal 3" xfId="6" xr:uid="{00000000-0005-0000-0000-000008000000}"/>
    <cellStyle name="Percent" xfId="2" builtinId="5"/>
    <cellStyle name="Percent 2" xfId="3"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autoPageBreaks="0"/>
  </sheetPr>
  <dimension ref="A1:S24"/>
  <sheetViews>
    <sheetView showGridLines="0" showRowColHeaders="0" tabSelected="1" zoomScale="60" zoomScaleNormal="60" workbookViewId="0">
      <selection activeCell="B22" sqref="B22"/>
    </sheetView>
  </sheetViews>
  <sheetFormatPr defaultColWidth="0" defaultRowHeight="12.75" customHeight="1" zeroHeight="1" x14ac:dyDescent="0.25"/>
  <cols>
    <col min="1" max="1" width="5.33203125" style="52" customWidth="1"/>
    <col min="2" max="2" width="14" style="55" customWidth="1"/>
    <col min="3" max="18" width="14" style="52" customWidth="1"/>
    <col min="19" max="19" width="16.44140625" style="52" customWidth="1"/>
    <col min="20" max="16384" width="9.109375" style="52" hidden="1"/>
  </cols>
  <sheetData>
    <row r="1" spans="2:18" ht="13.2" x14ac:dyDescent="0.25">
      <c r="B1" s="52"/>
    </row>
    <row r="2" spans="2:18" ht="21" x14ac:dyDescent="0.25">
      <c r="B2" s="59" t="s">
        <v>73</v>
      </c>
      <c r="C2" s="56"/>
      <c r="D2" s="56"/>
      <c r="E2" s="56"/>
      <c r="F2" s="56"/>
      <c r="G2" s="56"/>
      <c r="H2" s="56"/>
      <c r="I2" s="56"/>
      <c r="J2" s="56"/>
      <c r="K2" s="56"/>
      <c r="L2" s="56"/>
      <c r="M2" s="56"/>
      <c r="N2" s="56"/>
      <c r="O2" s="56"/>
      <c r="P2" s="56"/>
      <c r="Q2" s="56"/>
      <c r="R2" s="56"/>
    </row>
    <row r="3" spans="2:18" ht="7.5" customHeight="1" x14ac:dyDescent="0.25">
      <c r="B3" s="56"/>
      <c r="C3" s="56"/>
      <c r="D3" s="56"/>
      <c r="E3" s="56"/>
      <c r="F3" s="56"/>
      <c r="G3" s="56"/>
      <c r="H3" s="56"/>
      <c r="I3" s="56"/>
      <c r="J3" s="56"/>
      <c r="K3" s="56"/>
      <c r="L3" s="56"/>
      <c r="M3" s="56"/>
      <c r="N3" s="56"/>
      <c r="O3" s="56"/>
      <c r="P3" s="56"/>
      <c r="Q3" s="56"/>
      <c r="R3" s="56"/>
    </row>
    <row r="4" spans="2:18" ht="16.8" x14ac:dyDescent="0.25">
      <c r="B4" s="57" t="s">
        <v>96</v>
      </c>
      <c r="C4" s="56"/>
      <c r="D4" s="56"/>
      <c r="E4" s="56"/>
      <c r="F4" s="56"/>
      <c r="G4" s="56"/>
      <c r="H4" s="56"/>
      <c r="I4" s="56"/>
      <c r="J4" s="56"/>
      <c r="K4" s="56"/>
      <c r="L4" s="56"/>
      <c r="M4" s="56"/>
      <c r="N4" s="56"/>
      <c r="O4" s="56"/>
      <c r="P4" s="56"/>
      <c r="Q4" s="56"/>
      <c r="R4" s="56"/>
    </row>
    <row r="5" spans="2:18" ht="16.8" x14ac:dyDescent="0.25">
      <c r="B5" s="57" t="s">
        <v>114</v>
      </c>
      <c r="C5" s="56"/>
      <c r="D5" s="56"/>
      <c r="E5" s="56"/>
      <c r="F5" s="56"/>
      <c r="G5" s="56"/>
      <c r="H5" s="56"/>
      <c r="I5" s="56"/>
      <c r="J5" s="56"/>
      <c r="K5" s="56"/>
      <c r="L5" s="56"/>
      <c r="M5" s="56"/>
      <c r="N5" s="56"/>
      <c r="O5" s="56"/>
      <c r="P5" s="56"/>
      <c r="Q5" s="56"/>
      <c r="R5" s="56"/>
    </row>
    <row r="6" spans="2:18" ht="16.8" x14ac:dyDescent="0.25">
      <c r="B6" s="57" t="s">
        <v>115</v>
      </c>
      <c r="C6" s="56"/>
      <c r="D6" s="56"/>
      <c r="E6" s="56"/>
      <c r="F6" s="56"/>
      <c r="G6" s="56"/>
      <c r="H6" s="56"/>
      <c r="I6" s="56"/>
      <c r="J6" s="56"/>
      <c r="K6" s="56"/>
      <c r="L6" s="56"/>
      <c r="M6" s="56"/>
      <c r="N6" s="56"/>
      <c r="O6" s="56"/>
      <c r="P6" s="56"/>
      <c r="Q6" s="56"/>
      <c r="R6" s="56"/>
    </row>
    <row r="7" spans="2:18" ht="16.8" x14ac:dyDescent="0.25">
      <c r="B7" s="57" t="s">
        <v>74</v>
      </c>
      <c r="C7" s="56"/>
      <c r="D7" s="56"/>
      <c r="E7" s="56"/>
      <c r="F7" s="56"/>
      <c r="G7" s="56"/>
      <c r="H7" s="56"/>
      <c r="I7" s="56"/>
      <c r="J7" s="56"/>
      <c r="K7" s="56"/>
      <c r="L7" s="56"/>
      <c r="M7" s="56"/>
      <c r="N7" s="56"/>
      <c r="O7" s="56"/>
      <c r="P7" s="56"/>
      <c r="Q7" s="56"/>
      <c r="R7" s="56"/>
    </row>
    <row r="8" spans="2:18" ht="16.8" x14ac:dyDescent="0.25">
      <c r="B8" s="57" t="s">
        <v>81</v>
      </c>
      <c r="C8" s="56"/>
      <c r="D8" s="56"/>
      <c r="E8" s="56"/>
      <c r="F8" s="56"/>
      <c r="G8" s="56"/>
      <c r="H8" s="56"/>
      <c r="I8" s="56"/>
      <c r="J8" s="56"/>
      <c r="K8" s="56"/>
      <c r="L8" s="56"/>
      <c r="M8" s="56"/>
      <c r="N8" s="56"/>
      <c r="O8" s="56"/>
      <c r="P8" s="56"/>
      <c r="Q8" s="56"/>
      <c r="R8" s="56"/>
    </row>
    <row r="9" spans="2:18" ht="16.8" x14ac:dyDescent="0.25">
      <c r="B9" s="57" t="s">
        <v>80</v>
      </c>
      <c r="C9" s="56"/>
      <c r="D9" s="56"/>
      <c r="E9" s="56"/>
      <c r="F9" s="56"/>
      <c r="G9" s="56"/>
      <c r="H9" s="56"/>
      <c r="I9" s="56"/>
      <c r="J9" s="56"/>
      <c r="K9" s="56"/>
      <c r="L9" s="56"/>
      <c r="M9" s="56"/>
      <c r="N9" s="56"/>
      <c r="O9" s="56"/>
      <c r="P9" s="56"/>
      <c r="Q9" s="56"/>
      <c r="R9" s="56"/>
    </row>
    <row r="10" spans="2:18" ht="16.8" x14ac:dyDescent="0.25">
      <c r="B10" s="57" t="s">
        <v>94</v>
      </c>
      <c r="C10" s="56"/>
      <c r="D10" s="56"/>
      <c r="E10" s="56"/>
      <c r="F10" s="56"/>
      <c r="G10" s="56"/>
      <c r="H10" s="56"/>
      <c r="I10" s="56"/>
      <c r="J10" s="56"/>
      <c r="K10" s="56"/>
      <c r="L10" s="56"/>
      <c r="M10" s="56"/>
      <c r="N10" s="56"/>
      <c r="O10" s="56"/>
      <c r="P10" s="56"/>
      <c r="Q10" s="56"/>
      <c r="R10" s="56"/>
    </row>
    <row r="11" spans="2:18" ht="16.8" x14ac:dyDescent="0.25">
      <c r="B11" s="57" t="s">
        <v>112</v>
      </c>
      <c r="C11" s="56"/>
      <c r="D11" s="56"/>
      <c r="E11" s="56"/>
      <c r="F11" s="56"/>
      <c r="G11" s="56"/>
      <c r="H11" s="56"/>
      <c r="I11" s="56"/>
      <c r="J11" s="56"/>
      <c r="K11" s="56"/>
      <c r="L11" s="56"/>
      <c r="M11" s="56"/>
      <c r="N11" s="56"/>
      <c r="O11" s="56"/>
      <c r="P11" s="56"/>
      <c r="Q11" s="56"/>
      <c r="R11" s="56"/>
    </row>
    <row r="12" spans="2:18" ht="16.8" x14ac:dyDescent="0.25">
      <c r="B12" s="57" t="s">
        <v>75</v>
      </c>
      <c r="C12" s="56"/>
      <c r="D12" s="56"/>
      <c r="E12" s="56"/>
      <c r="F12" s="56"/>
      <c r="G12" s="56"/>
      <c r="H12" s="56"/>
      <c r="I12" s="56"/>
      <c r="J12" s="56"/>
      <c r="K12" s="56"/>
      <c r="L12" s="56"/>
      <c r="M12" s="56"/>
      <c r="N12" s="56"/>
      <c r="O12" s="56"/>
      <c r="P12" s="56"/>
      <c r="Q12" s="56"/>
      <c r="R12" s="56"/>
    </row>
    <row r="13" spans="2:18" ht="16.8" x14ac:dyDescent="0.25">
      <c r="B13" s="57" t="s">
        <v>76</v>
      </c>
      <c r="C13" s="56"/>
      <c r="D13" s="56"/>
      <c r="E13" s="56"/>
      <c r="F13" s="56"/>
      <c r="G13" s="56"/>
      <c r="H13" s="56"/>
      <c r="I13" s="56"/>
      <c r="J13" s="56"/>
      <c r="K13" s="56"/>
      <c r="L13" s="56"/>
      <c r="M13" s="56"/>
      <c r="N13" s="56"/>
      <c r="O13" s="56"/>
      <c r="P13" s="56"/>
      <c r="Q13" s="56"/>
      <c r="R13" s="56"/>
    </row>
    <row r="14" spans="2:18" ht="16.8" x14ac:dyDescent="0.25">
      <c r="B14" s="57"/>
      <c r="C14" s="56"/>
      <c r="D14" s="56"/>
      <c r="E14" s="56"/>
      <c r="F14" s="56"/>
      <c r="G14" s="56"/>
      <c r="H14" s="56"/>
      <c r="I14" s="56"/>
      <c r="J14" s="56"/>
      <c r="K14" s="56"/>
      <c r="L14" s="56"/>
      <c r="M14" s="56"/>
      <c r="N14" s="56"/>
      <c r="O14" s="56"/>
      <c r="P14" s="56"/>
      <c r="Q14" s="56"/>
      <c r="R14" s="56"/>
    </row>
    <row r="15" spans="2:18" ht="21" x14ac:dyDescent="0.25">
      <c r="B15" s="59" t="s">
        <v>116</v>
      </c>
      <c r="C15" s="56"/>
      <c r="D15" s="56"/>
      <c r="E15" s="56"/>
      <c r="F15" s="56"/>
      <c r="G15" s="56"/>
      <c r="H15" s="56"/>
      <c r="I15" s="56"/>
      <c r="J15" s="56"/>
      <c r="K15" s="56"/>
      <c r="L15" s="56"/>
      <c r="M15" s="56"/>
      <c r="N15" s="56"/>
      <c r="O15" s="56"/>
      <c r="P15" s="56"/>
      <c r="Q15" s="56"/>
      <c r="R15" s="56"/>
    </row>
    <row r="16" spans="2:18" ht="244.2" customHeight="1" x14ac:dyDescent="0.25">
      <c r="B16" s="238" t="s">
        <v>93</v>
      </c>
      <c r="C16" s="238"/>
      <c r="D16" s="238"/>
      <c r="E16" s="238"/>
      <c r="F16" s="238"/>
      <c r="G16" s="238"/>
      <c r="H16" s="238"/>
      <c r="I16" s="238"/>
      <c r="J16" s="238"/>
      <c r="K16" s="238"/>
      <c r="L16" s="238"/>
      <c r="M16" s="238"/>
      <c r="N16" s="238"/>
      <c r="O16" s="238"/>
      <c r="P16" s="238"/>
      <c r="Q16" s="238"/>
      <c r="R16" s="238"/>
    </row>
    <row r="17" spans="2:18" s="53" customFormat="1" ht="16.8" x14ac:dyDescent="0.25">
      <c r="B17" s="58"/>
      <c r="C17" s="58"/>
      <c r="D17" s="58"/>
      <c r="E17" s="58"/>
      <c r="F17" s="58"/>
      <c r="G17" s="58"/>
      <c r="H17" s="58"/>
      <c r="I17" s="58"/>
      <c r="J17" s="58"/>
      <c r="K17" s="58"/>
      <c r="L17" s="58"/>
      <c r="M17" s="58"/>
      <c r="N17" s="58"/>
      <c r="O17" s="58"/>
      <c r="P17" s="58"/>
      <c r="Q17" s="58"/>
      <c r="R17" s="58"/>
    </row>
    <row r="18" spans="2:18" ht="21" x14ac:dyDescent="0.25">
      <c r="B18" s="54" t="s">
        <v>82</v>
      </c>
      <c r="C18" s="56"/>
      <c r="D18" s="56"/>
      <c r="E18" s="56"/>
      <c r="F18" s="56"/>
      <c r="G18" s="56"/>
      <c r="H18" s="56"/>
      <c r="I18" s="56"/>
      <c r="J18" s="56"/>
      <c r="K18" s="56"/>
      <c r="L18" s="56"/>
      <c r="M18" s="56"/>
      <c r="N18" s="56"/>
      <c r="O18" s="56"/>
      <c r="P18" s="56"/>
      <c r="Q18" s="56"/>
      <c r="R18" s="56"/>
    </row>
    <row r="19" spans="2:18" ht="16.8" x14ac:dyDescent="0.25">
      <c r="B19" s="54" t="s">
        <v>77</v>
      </c>
      <c r="C19" s="56"/>
      <c r="D19" s="56"/>
      <c r="E19" s="56"/>
      <c r="F19" s="56"/>
      <c r="G19" s="56"/>
      <c r="H19" s="56"/>
      <c r="I19" s="56"/>
      <c r="J19" s="56"/>
      <c r="K19" s="56"/>
      <c r="L19" s="56"/>
      <c r="M19" s="56"/>
      <c r="N19" s="56"/>
      <c r="O19" s="56"/>
      <c r="P19" s="56"/>
      <c r="Q19" s="56"/>
      <c r="R19" s="56"/>
    </row>
    <row r="20" spans="2:18" ht="16.8" x14ac:dyDescent="0.25">
      <c r="B20" s="54" t="s">
        <v>78</v>
      </c>
      <c r="C20" s="56"/>
      <c r="D20" s="56"/>
      <c r="E20" s="56"/>
      <c r="F20" s="56"/>
      <c r="G20" s="56"/>
      <c r="H20" s="56"/>
      <c r="I20" s="56"/>
      <c r="J20" s="56"/>
      <c r="K20" s="56"/>
      <c r="L20" s="56"/>
      <c r="M20" s="56"/>
      <c r="N20" s="56"/>
      <c r="O20" s="56"/>
      <c r="P20" s="56"/>
      <c r="Q20" s="56"/>
      <c r="R20" s="56"/>
    </row>
    <row r="21" spans="2:18" ht="16.8" x14ac:dyDescent="0.25">
      <c r="B21" s="54" t="s">
        <v>79</v>
      </c>
      <c r="C21" s="56"/>
      <c r="D21" s="56"/>
      <c r="E21" s="56"/>
      <c r="F21" s="56"/>
      <c r="G21" s="56"/>
      <c r="H21" s="56"/>
      <c r="I21" s="56"/>
      <c r="J21" s="56"/>
      <c r="K21" s="56"/>
      <c r="L21" s="56"/>
      <c r="M21" s="56"/>
      <c r="N21" s="56"/>
      <c r="O21" s="56"/>
      <c r="P21" s="56"/>
      <c r="Q21" s="56"/>
      <c r="R21" s="56"/>
    </row>
    <row r="22" spans="2:18" ht="16.8" x14ac:dyDescent="0.25">
      <c r="B22" s="54" t="s">
        <v>90</v>
      </c>
      <c r="C22" s="56"/>
      <c r="D22" s="56"/>
      <c r="E22" s="56"/>
      <c r="F22" s="56"/>
      <c r="G22" s="56"/>
      <c r="H22" s="56"/>
      <c r="I22" s="56"/>
      <c r="J22" s="56"/>
      <c r="K22" s="56"/>
      <c r="L22" s="56"/>
      <c r="M22" s="56"/>
      <c r="N22" s="56"/>
      <c r="O22" s="56"/>
      <c r="P22" s="56"/>
      <c r="Q22" s="56"/>
      <c r="R22" s="56"/>
    </row>
    <row r="23" spans="2:18" ht="13.2" x14ac:dyDescent="0.25"/>
    <row r="24" spans="2:18" ht="12.75" customHeight="1" x14ac:dyDescent="0.25"/>
  </sheetData>
  <sheetProtection sheet="1" objects="1" scenarios="1"/>
  <mergeCells count="1">
    <mergeCell ref="B16:R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pageSetUpPr fitToPage="1"/>
  </sheetPr>
  <dimension ref="A1:P62"/>
  <sheetViews>
    <sheetView showGridLines="0" showRowColHeaders="0" zoomScale="70" zoomScaleNormal="70" workbookViewId="0">
      <selection activeCell="O14" sqref="O14"/>
    </sheetView>
  </sheetViews>
  <sheetFormatPr defaultColWidth="0" defaultRowHeight="13.2" zeroHeight="1" x14ac:dyDescent="0.25"/>
  <cols>
    <col min="1" max="1" width="3.6640625" style="6" customWidth="1"/>
    <col min="2" max="2" width="11.77734375" style="6" customWidth="1"/>
    <col min="3" max="8" width="16.6640625" style="6" customWidth="1"/>
    <col min="9" max="9" width="17.6640625" style="6" bestFit="1" customWidth="1"/>
    <col min="10" max="10" width="17.33203125" style="124" customWidth="1"/>
    <col min="11" max="11" width="16.6640625" style="6" customWidth="1"/>
    <col min="12" max="12" width="17.6640625" style="124" bestFit="1" customWidth="1"/>
    <col min="13" max="13" width="3.77734375" style="134" customWidth="1"/>
    <col min="14" max="14" width="16.6640625" style="6" customWidth="1"/>
    <col min="15" max="15" width="17.77734375" style="6" customWidth="1"/>
    <col min="16" max="16" width="9.109375" style="6" customWidth="1"/>
    <col min="17" max="16384" width="0" style="6" hidden="1"/>
  </cols>
  <sheetData>
    <row r="1" spans="1:16" ht="15.6" x14ac:dyDescent="0.3">
      <c r="A1" s="46" t="s">
        <v>69</v>
      </c>
      <c r="B1" s="131"/>
      <c r="M1" s="132"/>
    </row>
    <row r="2" spans="1:16" x14ac:dyDescent="0.25">
      <c r="A2" s="40"/>
      <c r="M2" s="6"/>
    </row>
    <row r="3" spans="1:16" x14ac:dyDescent="0.25">
      <c r="A3" s="40"/>
      <c r="M3" s="6"/>
    </row>
    <row r="4" spans="1:16" ht="13.8" x14ac:dyDescent="0.25">
      <c r="B4" s="245" t="s">
        <v>30</v>
      </c>
      <c r="C4" s="246"/>
      <c r="D4" s="246"/>
      <c r="E4" s="246"/>
      <c r="F4" s="246"/>
      <c r="G4" s="246"/>
      <c r="H4" s="246"/>
      <c r="I4" s="246"/>
      <c r="J4" s="246"/>
      <c r="K4" s="246"/>
      <c r="L4" s="247"/>
      <c r="M4" s="132"/>
    </row>
    <row r="5" spans="1:16" s="132" customFormat="1" ht="55.2" x14ac:dyDescent="0.25">
      <c r="A5" s="124"/>
      <c r="B5" s="139" t="s">
        <v>17</v>
      </c>
      <c r="C5" s="139" t="s">
        <v>1</v>
      </c>
      <c r="D5" s="140" t="s">
        <v>31</v>
      </c>
      <c r="E5" s="140" t="s">
        <v>2</v>
      </c>
      <c r="F5" s="140" t="s">
        <v>3</v>
      </c>
      <c r="G5" s="140" t="s">
        <v>7</v>
      </c>
      <c r="H5" s="139" t="s">
        <v>5</v>
      </c>
      <c r="I5" s="140" t="s">
        <v>4</v>
      </c>
      <c r="J5" s="141" t="s">
        <v>8</v>
      </c>
      <c r="K5" s="142" t="s">
        <v>9</v>
      </c>
      <c r="L5" s="41" t="s">
        <v>6</v>
      </c>
      <c r="N5" s="49" t="s">
        <v>72</v>
      </c>
      <c r="O5" s="42" t="s">
        <v>58</v>
      </c>
      <c r="P5" s="6"/>
    </row>
    <row r="6" spans="1:16" s="206" customFormat="1" x14ac:dyDescent="0.25">
      <c r="A6" s="192"/>
      <c r="B6" s="224">
        <v>2000</v>
      </c>
      <c r="C6" s="207">
        <v>2076207.62</v>
      </c>
      <c r="D6" s="208">
        <v>0</v>
      </c>
      <c r="E6" s="208">
        <v>7641883.5144652864</v>
      </c>
      <c r="F6" s="208">
        <v>700645.45</v>
      </c>
      <c r="G6" s="208">
        <v>234411.21000000002</v>
      </c>
      <c r="H6" s="209">
        <v>8576940.1744652875</v>
      </c>
      <c r="I6" s="208">
        <v>14081167.489999998</v>
      </c>
      <c r="J6" s="210">
        <v>22658107.664465286</v>
      </c>
      <c r="K6" s="211">
        <v>7164740.7599999998</v>
      </c>
      <c r="L6" s="212">
        <f>SUM(J6:K6)</f>
        <v>29822848.424465284</v>
      </c>
      <c r="M6" s="204"/>
      <c r="N6" s="213">
        <v>9</v>
      </c>
      <c r="O6" s="197">
        <v>4</v>
      </c>
    </row>
    <row r="7" spans="1:16" x14ac:dyDescent="0.25">
      <c r="A7" s="124"/>
      <c r="B7" s="225">
        <f>'1) Claims Notified'!B7</f>
        <v>2001</v>
      </c>
      <c r="C7" s="207">
        <v>1138834.595402821</v>
      </c>
      <c r="D7" s="8">
        <v>0</v>
      </c>
      <c r="E7" s="8">
        <v>5309109.5360402679</v>
      </c>
      <c r="F7" s="8">
        <v>75119.839999999997</v>
      </c>
      <c r="G7" s="8">
        <v>220861.19999999998</v>
      </c>
      <c r="H7" s="35">
        <v>5605090.5760402679</v>
      </c>
      <c r="I7" s="8">
        <v>11627137.939999999</v>
      </c>
      <c r="J7" s="9">
        <v>17232228.516040266</v>
      </c>
      <c r="K7" s="10">
        <v>8618577.8699999992</v>
      </c>
      <c r="L7" s="17">
        <f t="shared" ref="L7:L26" si="0">SUM(J7:K7)</f>
        <v>25850806.386040263</v>
      </c>
      <c r="N7" s="38">
        <v>9</v>
      </c>
      <c r="O7" s="50">
        <v>4</v>
      </c>
    </row>
    <row r="8" spans="1:16" x14ac:dyDescent="0.25">
      <c r="A8" s="124"/>
      <c r="B8" s="225">
        <f>'1) Claims Notified'!B8</f>
        <v>2002</v>
      </c>
      <c r="C8" s="207">
        <v>5047400.8199999994</v>
      </c>
      <c r="D8" s="8">
        <v>50155.42</v>
      </c>
      <c r="E8" s="8">
        <v>9947547.1300000008</v>
      </c>
      <c r="F8" s="8">
        <v>843844.91999999993</v>
      </c>
      <c r="G8" s="8">
        <v>295035.87</v>
      </c>
      <c r="H8" s="35">
        <v>11136583.34</v>
      </c>
      <c r="I8" s="8">
        <v>21345642.240000002</v>
      </c>
      <c r="J8" s="9">
        <v>32482225.580000002</v>
      </c>
      <c r="K8" s="10">
        <v>6068915.6299999999</v>
      </c>
      <c r="L8" s="17">
        <f t="shared" si="0"/>
        <v>38551141.210000001</v>
      </c>
      <c r="N8" s="38">
        <v>10</v>
      </c>
      <c r="O8" s="50">
        <v>4</v>
      </c>
    </row>
    <row r="9" spans="1:16" x14ac:dyDescent="0.25">
      <c r="A9" s="124"/>
      <c r="B9" s="225">
        <f>'1) Claims Notified'!B9</f>
        <v>2003</v>
      </c>
      <c r="C9" s="207">
        <v>8451384.74378841</v>
      </c>
      <c r="D9" s="8">
        <v>202490.44</v>
      </c>
      <c r="E9" s="8">
        <v>14960196.688447639</v>
      </c>
      <c r="F9" s="8">
        <v>1273372.9500000002</v>
      </c>
      <c r="G9" s="8">
        <v>633617.67000000004</v>
      </c>
      <c r="H9" s="35">
        <v>17069677.748447642</v>
      </c>
      <c r="I9" s="8">
        <v>23823278.02</v>
      </c>
      <c r="J9" s="9">
        <v>40892955.768447638</v>
      </c>
      <c r="K9" s="10">
        <v>5969521.3177215178</v>
      </c>
      <c r="L9" s="17">
        <f t="shared" si="0"/>
        <v>46862477.086169153</v>
      </c>
      <c r="N9" s="38">
        <v>10</v>
      </c>
      <c r="O9" s="50">
        <v>5</v>
      </c>
    </row>
    <row r="10" spans="1:16" x14ac:dyDescent="0.25">
      <c r="A10" s="124"/>
      <c r="B10" s="225">
        <f>'1) Claims Notified'!B10</f>
        <v>2004</v>
      </c>
      <c r="C10" s="207">
        <v>17807933.839494407</v>
      </c>
      <c r="D10" s="8">
        <v>100647.34</v>
      </c>
      <c r="E10" s="8">
        <v>18162897.698564027</v>
      </c>
      <c r="F10" s="8">
        <v>1356140.6099999999</v>
      </c>
      <c r="G10" s="8">
        <v>1793970.71</v>
      </c>
      <c r="H10" s="35">
        <v>21413656.358564027</v>
      </c>
      <c r="I10" s="8">
        <v>52535327.569999993</v>
      </c>
      <c r="J10" s="9">
        <v>73948983.928564012</v>
      </c>
      <c r="K10" s="10">
        <v>7814128.1700000064</v>
      </c>
      <c r="L10" s="17">
        <f t="shared" si="0"/>
        <v>81763112.098564014</v>
      </c>
      <c r="N10" s="38">
        <v>10</v>
      </c>
      <c r="O10" s="50">
        <v>8</v>
      </c>
    </row>
    <row r="11" spans="1:16" x14ac:dyDescent="0.25">
      <c r="A11" s="124"/>
      <c r="B11" s="225">
        <f>'1) Claims Notified'!B11</f>
        <v>2005</v>
      </c>
      <c r="C11" s="207">
        <v>14282763.530000001</v>
      </c>
      <c r="D11" s="8">
        <v>206299.12</v>
      </c>
      <c r="E11" s="8">
        <v>15800235.045746986</v>
      </c>
      <c r="F11" s="8">
        <v>1783582.31</v>
      </c>
      <c r="G11" s="8">
        <v>2053110.6</v>
      </c>
      <c r="H11" s="35">
        <v>19843227.075746987</v>
      </c>
      <c r="I11" s="8">
        <v>40129761.599999994</v>
      </c>
      <c r="J11" s="9">
        <v>59972988.675746977</v>
      </c>
      <c r="K11" s="10">
        <v>6640276.9200000018</v>
      </c>
      <c r="L11" s="17">
        <f t="shared" si="0"/>
        <v>66613265.595746979</v>
      </c>
      <c r="N11" s="38">
        <v>11</v>
      </c>
      <c r="O11" s="50">
        <v>9</v>
      </c>
    </row>
    <row r="12" spans="1:16" x14ac:dyDescent="0.25">
      <c r="A12" s="124"/>
      <c r="B12" s="225">
        <f>'1) Claims Notified'!B12</f>
        <v>2006</v>
      </c>
      <c r="C12" s="207">
        <v>9378375.3599999994</v>
      </c>
      <c r="D12" s="8">
        <v>108922.20000000001</v>
      </c>
      <c r="E12" s="8">
        <v>14577716.949999996</v>
      </c>
      <c r="F12" s="8">
        <v>544465.90293434344</v>
      </c>
      <c r="G12" s="8">
        <v>2307325.3799999994</v>
      </c>
      <c r="H12" s="35">
        <v>17538430.432934336</v>
      </c>
      <c r="I12" s="8">
        <v>49782119.589999005</v>
      </c>
      <c r="J12" s="9">
        <v>67320550.022933334</v>
      </c>
      <c r="K12" s="10">
        <v>4489404.3600000013</v>
      </c>
      <c r="L12" s="17">
        <f t="shared" si="0"/>
        <v>71809954.382933334</v>
      </c>
      <c r="N12" s="38">
        <v>11</v>
      </c>
      <c r="O12" s="50">
        <v>9</v>
      </c>
    </row>
    <row r="13" spans="1:16" x14ac:dyDescent="0.25">
      <c r="A13" s="124"/>
      <c r="B13" s="225">
        <f>'1) Claims Notified'!B13</f>
        <v>2007</v>
      </c>
      <c r="C13" s="207">
        <v>22827799.137408331</v>
      </c>
      <c r="D13" s="8">
        <v>30359.899999999998</v>
      </c>
      <c r="E13" s="8">
        <v>21371290.440410592</v>
      </c>
      <c r="F13" s="8">
        <v>4020840.799058333</v>
      </c>
      <c r="G13" s="8">
        <v>4491547.372816667</v>
      </c>
      <c r="H13" s="35">
        <v>29914038.51228559</v>
      </c>
      <c r="I13" s="8">
        <v>88356841.742539659</v>
      </c>
      <c r="J13" s="9">
        <v>118270880.25482525</v>
      </c>
      <c r="K13" s="10">
        <v>3762708.4000000004</v>
      </c>
      <c r="L13" s="17">
        <f t="shared" si="0"/>
        <v>122033588.65482526</v>
      </c>
      <c r="N13" s="38">
        <v>12</v>
      </c>
      <c r="O13" s="50">
        <v>10</v>
      </c>
    </row>
    <row r="14" spans="1:16" x14ac:dyDescent="0.25">
      <c r="A14" s="124"/>
      <c r="B14" s="225">
        <f>'1) Claims Notified'!B14</f>
        <v>2008</v>
      </c>
      <c r="C14" s="207">
        <v>6992866.1896916674</v>
      </c>
      <c r="D14" s="8">
        <v>44460.92</v>
      </c>
      <c r="E14" s="8">
        <v>24779880.064899981</v>
      </c>
      <c r="F14" s="8">
        <v>4726744.8937083334</v>
      </c>
      <c r="G14" s="8">
        <v>6797200.8437333331</v>
      </c>
      <c r="H14" s="35">
        <v>36348286.722341649</v>
      </c>
      <c r="I14" s="8">
        <v>125820274.58118221</v>
      </c>
      <c r="J14" s="9">
        <v>162168561.30352387</v>
      </c>
      <c r="K14" s="10">
        <v>3361378.6100000008</v>
      </c>
      <c r="L14" s="17">
        <f t="shared" si="0"/>
        <v>165529939.91352388</v>
      </c>
      <c r="N14" s="38">
        <v>12</v>
      </c>
      <c r="O14" s="50">
        <v>10</v>
      </c>
    </row>
    <row r="15" spans="1:16" x14ac:dyDescent="0.25">
      <c r="A15" s="124"/>
      <c r="B15" s="225">
        <f>'1) Claims Notified'!B15</f>
        <v>2009</v>
      </c>
      <c r="C15" s="207">
        <v>10274883.639133334</v>
      </c>
      <c r="D15" s="8">
        <v>14326.7</v>
      </c>
      <c r="E15" s="8">
        <v>32330354.64280102</v>
      </c>
      <c r="F15" s="8">
        <v>6763752.3201000001</v>
      </c>
      <c r="G15" s="8">
        <v>8182648.9896583334</v>
      </c>
      <c r="H15" s="35">
        <v>47291082.652559355</v>
      </c>
      <c r="I15" s="8">
        <v>145601412.16885823</v>
      </c>
      <c r="J15" s="9">
        <v>192892494.82141757</v>
      </c>
      <c r="K15" s="10">
        <v>4132226.9099999997</v>
      </c>
      <c r="L15" s="17">
        <f t="shared" si="0"/>
        <v>197024721.73141757</v>
      </c>
      <c r="N15" s="38">
        <v>12</v>
      </c>
      <c r="O15" s="50">
        <v>10</v>
      </c>
    </row>
    <row r="16" spans="1:16" x14ac:dyDescent="0.25">
      <c r="A16" s="124"/>
      <c r="B16" s="225">
        <f>'1) Claims Notified'!B16</f>
        <v>2010</v>
      </c>
      <c r="C16" s="207">
        <v>1088195.8903500002</v>
      </c>
      <c r="D16" s="8">
        <v>3769.5299999999997</v>
      </c>
      <c r="E16" s="8">
        <v>22623911.876225002</v>
      </c>
      <c r="F16" s="8">
        <v>4465553.8366083335</v>
      </c>
      <c r="G16" s="8">
        <v>8281221.3721249998</v>
      </c>
      <c r="H16" s="35">
        <v>35374456.614958338</v>
      </c>
      <c r="I16" s="8">
        <v>128202190.00838865</v>
      </c>
      <c r="J16" s="9">
        <v>163576646.62334698</v>
      </c>
      <c r="K16" s="10">
        <v>3997644.8299999009</v>
      </c>
      <c r="L16" s="17">
        <f t="shared" si="0"/>
        <v>167574291.45334688</v>
      </c>
      <c r="N16" s="38">
        <v>12</v>
      </c>
      <c r="O16" s="50">
        <v>10</v>
      </c>
    </row>
    <row r="17" spans="1:15" x14ac:dyDescent="0.25">
      <c r="A17" s="124"/>
      <c r="B17" s="225">
        <f>'1) Claims Notified'!B17</f>
        <v>2011</v>
      </c>
      <c r="C17" s="207">
        <v>706425.38923333329</v>
      </c>
      <c r="D17" s="8">
        <v>921.88</v>
      </c>
      <c r="E17" s="8">
        <v>21785117.536591668</v>
      </c>
      <c r="F17" s="8">
        <v>9134642.1068666652</v>
      </c>
      <c r="G17" s="8">
        <v>8621983.7754166648</v>
      </c>
      <c r="H17" s="35">
        <v>39542665.298874997</v>
      </c>
      <c r="I17" s="8">
        <v>134930934.66280735</v>
      </c>
      <c r="J17" s="9">
        <v>174473599.96168235</v>
      </c>
      <c r="K17" s="10">
        <v>5154860.1699998993</v>
      </c>
      <c r="L17" s="17">
        <f t="shared" si="0"/>
        <v>179628460.13168225</v>
      </c>
      <c r="N17" s="38">
        <v>12</v>
      </c>
      <c r="O17" s="50">
        <v>10</v>
      </c>
    </row>
    <row r="18" spans="1:15" x14ac:dyDescent="0.25">
      <c r="A18" s="128"/>
      <c r="B18" s="225">
        <f>'1) Claims Notified'!B18</f>
        <v>2012</v>
      </c>
      <c r="C18" s="207">
        <v>988183.9999998</v>
      </c>
      <c r="D18" s="8">
        <v>131114.00100833335</v>
      </c>
      <c r="E18" s="8">
        <v>21587352.562166665</v>
      </c>
      <c r="F18" s="8">
        <v>7098633.6857500002</v>
      </c>
      <c r="G18" s="8">
        <v>7387828.7309749993</v>
      </c>
      <c r="H18" s="35">
        <v>36204928.979899995</v>
      </c>
      <c r="I18" s="8">
        <v>173016784.34841886</v>
      </c>
      <c r="J18" s="9">
        <v>209221713.32831886</v>
      </c>
      <c r="K18" s="10">
        <v>644180.04999999108</v>
      </c>
      <c r="L18" s="17">
        <f t="shared" si="0"/>
        <v>209865893.37831885</v>
      </c>
      <c r="N18" s="38">
        <v>12</v>
      </c>
      <c r="O18" s="50">
        <v>10</v>
      </c>
    </row>
    <row r="19" spans="1:15" x14ac:dyDescent="0.25">
      <c r="A19" s="128"/>
      <c r="B19" s="225">
        <f>'1) Claims Notified'!B19</f>
        <v>2013</v>
      </c>
      <c r="C19" s="207">
        <v>5755645.4499999993</v>
      </c>
      <c r="D19" s="8">
        <v>643310.11358333332</v>
      </c>
      <c r="E19" s="8">
        <v>18243554.715208333</v>
      </c>
      <c r="F19" s="8">
        <v>8278598.8463916667</v>
      </c>
      <c r="G19" s="8">
        <v>8489302.8695416674</v>
      </c>
      <c r="H19" s="35">
        <v>35654766.544725001</v>
      </c>
      <c r="I19" s="8">
        <v>160925973.43980837</v>
      </c>
      <c r="J19" s="9">
        <v>196580739.98453337</v>
      </c>
      <c r="K19" s="10">
        <v>2939281.8600000003</v>
      </c>
      <c r="L19" s="17">
        <f t="shared" si="0"/>
        <v>199520021.84453338</v>
      </c>
      <c r="N19" s="38">
        <v>12</v>
      </c>
      <c r="O19" s="50">
        <v>10</v>
      </c>
    </row>
    <row r="20" spans="1:15" x14ac:dyDescent="0.25">
      <c r="A20" s="128"/>
      <c r="B20" s="225">
        <f>'1) Claims Notified'!B20</f>
        <v>2014</v>
      </c>
      <c r="C20" s="207">
        <v>4887716.1900000004</v>
      </c>
      <c r="D20" s="8">
        <v>774555.60155833326</v>
      </c>
      <c r="E20" s="8">
        <v>19128402.442466665</v>
      </c>
      <c r="F20" s="8">
        <v>7535508.114016667</v>
      </c>
      <c r="G20" s="8">
        <v>9339249.7517832331</v>
      </c>
      <c r="H20" s="35">
        <v>36777715.909824893</v>
      </c>
      <c r="I20" s="8">
        <v>160713329.61468142</v>
      </c>
      <c r="J20" s="9">
        <v>197491045.52450633</v>
      </c>
      <c r="K20" s="10">
        <v>167780.42999989988</v>
      </c>
      <c r="L20" s="17">
        <f t="shared" si="0"/>
        <v>197658825.95450622</v>
      </c>
      <c r="N20" s="38">
        <v>12</v>
      </c>
      <c r="O20" s="50">
        <v>10</v>
      </c>
    </row>
    <row r="21" spans="1:15" x14ac:dyDescent="0.25">
      <c r="A21" s="128"/>
      <c r="B21" s="225">
        <f>'1) Claims Notified'!B21</f>
        <v>2015</v>
      </c>
      <c r="C21" s="207">
        <v>5148448.6792888958</v>
      </c>
      <c r="D21" s="8">
        <v>971668.77955833334</v>
      </c>
      <c r="E21" s="8">
        <v>22707657.265222959</v>
      </c>
      <c r="F21" s="8">
        <v>9727173.202525001</v>
      </c>
      <c r="G21" s="8">
        <v>10326727.204324998</v>
      </c>
      <c r="H21" s="35">
        <v>43733226.451631293</v>
      </c>
      <c r="I21" s="8">
        <v>179451417.64285535</v>
      </c>
      <c r="J21" s="9">
        <v>223184644.09448665</v>
      </c>
      <c r="K21" s="10">
        <v>328026.48000000056</v>
      </c>
      <c r="L21" s="17">
        <f t="shared" si="0"/>
        <v>223512670.57448664</v>
      </c>
      <c r="N21" s="38">
        <v>12</v>
      </c>
      <c r="O21" s="50">
        <v>10</v>
      </c>
    </row>
    <row r="22" spans="1:15" x14ac:dyDescent="0.25">
      <c r="A22" s="128"/>
      <c r="B22" s="225">
        <f>'1) Claims Notified'!B22</f>
        <v>2016</v>
      </c>
      <c r="C22" s="207">
        <v>7845276.6200000001</v>
      </c>
      <c r="D22" s="8">
        <v>851118.50225833338</v>
      </c>
      <c r="E22" s="8">
        <v>21859565.818432335</v>
      </c>
      <c r="F22" s="8">
        <v>12532190.722291667</v>
      </c>
      <c r="G22" s="8">
        <v>13347630.737799902</v>
      </c>
      <c r="H22" s="35">
        <v>48590505.780782238</v>
      </c>
      <c r="I22" s="8">
        <v>221009055.91848332</v>
      </c>
      <c r="J22" s="9">
        <v>269599561.69926554</v>
      </c>
      <c r="K22" s="10">
        <v>484861.57000000007</v>
      </c>
      <c r="L22" s="17">
        <f t="shared" si="0"/>
        <v>270084423.26926553</v>
      </c>
      <c r="N22" s="38">
        <v>12</v>
      </c>
      <c r="O22" s="50">
        <v>10</v>
      </c>
    </row>
    <row r="23" spans="1:15" x14ac:dyDescent="0.25">
      <c r="A23" s="128"/>
      <c r="B23" s="225">
        <f>'1) Claims Notified'!B23</f>
        <v>2017</v>
      </c>
      <c r="C23" s="207">
        <v>8772712.3599999994</v>
      </c>
      <c r="D23" s="8">
        <v>1160969.5021666668</v>
      </c>
      <c r="E23" s="8">
        <v>33031507.338966653</v>
      </c>
      <c r="F23" s="8">
        <v>14224560.798208334</v>
      </c>
      <c r="G23" s="8">
        <v>14358018.171608333</v>
      </c>
      <c r="H23" s="35">
        <v>62775055.810949981</v>
      </c>
      <c r="I23" s="8">
        <v>246923839.73015946</v>
      </c>
      <c r="J23" s="9">
        <v>309698895.54110944</v>
      </c>
      <c r="K23" s="10">
        <v>157414.46</v>
      </c>
      <c r="L23" s="17">
        <f t="shared" si="0"/>
        <v>309856310.00110942</v>
      </c>
      <c r="N23" s="38">
        <v>12</v>
      </c>
      <c r="O23" s="50">
        <v>11</v>
      </c>
    </row>
    <row r="24" spans="1:15" x14ac:dyDescent="0.25">
      <c r="A24" s="128"/>
      <c r="B24" s="225">
        <f>'1) Claims Notified'!B24</f>
        <v>2018</v>
      </c>
      <c r="C24" s="207">
        <v>9361298.8000000007</v>
      </c>
      <c r="D24" s="8">
        <v>2158765.56825</v>
      </c>
      <c r="E24" s="8">
        <v>29809852.246082835</v>
      </c>
      <c r="F24" s="8">
        <v>7008231.0209416673</v>
      </c>
      <c r="G24" s="8">
        <v>13592861.761325002</v>
      </c>
      <c r="H24" s="35">
        <v>52569710.596599504</v>
      </c>
      <c r="I24" s="8">
        <v>202525632.61331606</v>
      </c>
      <c r="J24" s="9">
        <v>255095343.20991558</v>
      </c>
      <c r="K24" s="10">
        <v>342696.25</v>
      </c>
      <c r="L24" s="17">
        <f t="shared" si="0"/>
        <v>255438039.45991558</v>
      </c>
      <c r="N24" s="38">
        <v>12</v>
      </c>
      <c r="O24" s="50">
        <v>11</v>
      </c>
    </row>
    <row r="25" spans="1:15" x14ac:dyDescent="0.25">
      <c r="A25" s="128"/>
      <c r="B25" s="226">
        <f>'1) Claims Notified'!B25</f>
        <v>2019</v>
      </c>
      <c r="C25" s="207">
        <v>9591589.2147945948</v>
      </c>
      <c r="D25" s="8">
        <v>2780867.512121866</v>
      </c>
      <c r="E25" s="8">
        <v>23423808.205682669</v>
      </c>
      <c r="F25" s="8">
        <v>8178418.8626566567</v>
      </c>
      <c r="G25" s="8">
        <v>14534173.201176448</v>
      </c>
      <c r="H25" s="35">
        <v>48917267.781637639</v>
      </c>
      <c r="I25" s="8">
        <v>227058030.29918396</v>
      </c>
      <c r="J25" s="9">
        <v>275975298.08082163</v>
      </c>
      <c r="K25" s="10">
        <v>194998.2016909621</v>
      </c>
      <c r="L25" s="17">
        <f t="shared" si="0"/>
        <v>276170296.28251261</v>
      </c>
      <c r="N25" s="39">
        <v>12</v>
      </c>
      <c r="O25" s="51">
        <v>11</v>
      </c>
    </row>
    <row r="26" spans="1:15" x14ac:dyDescent="0.25">
      <c r="A26" s="124"/>
      <c r="B26" s="230" t="s">
        <v>6</v>
      </c>
      <c r="C26" s="18">
        <f>SUM(C6:C25)</f>
        <v>152423942.0685856</v>
      </c>
      <c r="D26" s="36">
        <f t="shared" ref="D26:K26" si="1">SUM(D6:D25)</f>
        <v>10234723.030505199</v>
      </c>
      <c r="E26" s="19">
        <f t="shared" si="1"/>
        <v>399081841.71842158</v>
      </c>
      <c r="F26" s="19">
        <f t="shared" si="1"/>
        <v>110272021.19205767</v>
      </c>
      <c r="G26" s="19">
        <f t="shared" si="1"/>
        <v>135288727.42228457</v>
      </c>
      <c r="H26" s="18">
        <f t="shared" si="1"/>
        <v>654877313.36326897</v>
      </c>
      <c r="I26" s="18">
        <f t="shared" si="1"/>
        <v>2407860151.2206821</v>
      </c>
      <c r="J26" s="19">
        <f t="shared" si="1"/>
        <v>3062737464.583951</v>
      </c>
      <c r="K26" s="37">
        <f t="shared" si="1"/>
        <v>72433623.249412164</v>
      </c>
      <c r="L26" s="37">
        <f t="shared" si="0"/>
        <v>3135171087.8333631</v>
      </c>
    </row>
    <row r="27" spans="1:15" x14ac:dyDescent="0.25">
      <c r="A27" s="124"/>
      <c r="B27" s="133"/>
      <c r="C27" s="20"/>
      <c r="D27" s="20"/>
      <c r="E27" s="20"/>
      <c r="F27" s="20"/>
      <c r="G27" s="20"/>
      <c r="H27" s="20"/>
      <c r="I27" s="20"/>
      <c r="J27" s="20"/>
      <c r="K27" s="20"/>
      <c r="L27" s="20"/>
    </row>
    <row r="28" spans="1:15" x14ac:dyDescent="0.25">
      <c r="A28" s="124"/>
      <c r="C28" s="77"/>
      <c r="D28" s="77"/>
      <c r="E28" s="77"/>
      <c r="F28" s="77"/>
      <c r="G28" s="77"/>
      <c r="H28" s="77"/>
      <c r="I28" s="77"/>
      <c r="J28" s="77"/>
      <c r="K28" s="77"/>
      <c r="L28" s="77"/>
    </row>
    <row r="29" spans="1:15" x14ac:dyDescent="0.25">
      <c r="B29" s="90"/>
      <c r="C29" s="91"/>
      <c r="D29" s="91"/>
      <c r="E29" s="91"/>
      <c r="F29" s="91"/>
      <c r="G29" s="91"/>
      <c r="H29" s="91"/>
      <c r="I29" s="91"/>
      <c r="J29" s="8"/>
      <c r="K29" s="91"/>
      <c r="L29" s="4"/>
    </row>
    <row r="30" spans="1:15" x14ac:dyDescent="0.25">
      <c r="B30" s="2" t="s">
        <v>12</v>
      </c>
    </row>
    <row r="31" spans="1:15" x14ac:dyDescent="0.25">
      <c r="B31" s="1" t="s">
        <v>25</v>
      </c>
    </row>
    <row r="32" spans="1:15" x14ac:dyDescent="0.25">
      <c r="B32" s="1" t="s">
        <v>14</v>
      </c>
    </row>
    <row r="33" spans="2:2" x14ac:dyDescent="0.25">
      <c r="B33" s="1" t="s">
        <v>28</v>
      </c>
    </row>
    <row r="34" spans="2:2" x14ac:dyDescent="0.25">
      <c r="B34" s="1" t="s">
        <v>21</v>
      </c>
    </row>
    <row r="35" spans="2:2"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FF00"/>
    <pageSetUpPr fitToPage="1"/>
  </sheetPr>
  <dimension ref="A1:P62"/>
  <sheetViews>
    <sheetView showGridLines="0" showRowColHeaders="0" zoomScale="70" zoomScaleNormal="70" workbookViewId="0">
      <selection activeCell="O17" sqref="O17"/>
    </sheetView>
  </sheetViews>
  <sheetFormatPr defaultColWidth="0" defaultRowHeight="13.2" zeroHeight="1" x14ac:dyDescent="0.25"/>
  <cols>
    <col min="1" max="1" width="3.6640625" style="6" customWidth="1"/>
    <col min="2" max="2" width="15.33203125" style="6" customWidth="1"/>
    <col min="3" max="12" width="16.6640625" style="6" customWidth="1"/>
    <col min="13" max="13" width="3.77734375" style="134" customWidth="1"/>
    <col min="14" max="14" width="16.6640625" style="6" customWidth="1"/>
    <col min="15" max="15" width="17.77734375" style="6" customWidth="1"/>
    <col min="16" max="16" width="9.109375" style="6" customWidth="1"/>
    <col min="17" max="16384" width="9.109375" style="6" hidden="1"/>
  </cols>
  <sheetData>
    <row r="1" spans="1:15" ht="15.6" x14ac:dyDescent="0.3">
      <c r="A1" s="46" t="s">
        <v>70</v>
      </c>
      <c r="B1" s="131"/>
      <c r="M1" s="132"/>
    </row>
    <row r="2" spans="1:15" x14ac:dyDescent="0.25">
      <c r="A2" s="40"/>
      <c r="M2" s="6"/>
    </row>
    <row r="3" spans="1:15" x14ac:dyDescent="0.25">
      <c r="A3" s="40"/>
      <c r="M3" s="6"/>
    </row>
    <row r="4" spans="1:15" ht="13.8" x14ac:dyDescent="0.25">
      <c r="B4" s="245" t="s">
        <v>100</v>
      </c>
      <c r="C4" s="246"/>
      <c r="D4" s="246"/>
      <c r="E4" s="246"/>
      <c r="F4" s="246"/>
      <c r="G4" s="246"/>
      <c r="H4" s="246"/>
      <c r="I4" s="246"/>
      <c r="J4" s="246"/>
      <c r="K4" s="246"/>
      <c r="L4" s="247"/>
      <c r="M4" s="132"/>
    </row>
    <row r="5" spans="1:15" ht="43.2" customHeight="1" x14ac:dyDescent="0.25">
      <c r="A5" s="124"/>
      <c r="B5" s="5" t="s">
        <v>0</v>
      </c>
      <c r="C5" s="5" t="s">
        <v>1</v>
      </c>
      <c r="D5" s="126" t="s">
        <v>31</v>
      </c>
      <c r="E5" s="126" t="s">
        <v>2</v>
      </c>
      <c r="F5" s="126" t="s">
        <v>3</v>
      </c>
      <c r="G5" s="126" t="s">
        <v>7</v>
      </c>
      <c r="H5" s="49" t="s">
        <v>5</v>
      </c>
      <c r="I5" s="93" t="s">
        <v>4</v>
      </c>
      <c r="J5" s="94" t="s">
        <v>8</v>
      </c>
      <c r="K5" s="127" t="s">
        <v>9</v>
      </c>
      <c r="L5" s="23" t="s">
        <v>6</v>
      </c>
      <c r="M5" s="132"/>
      <c r="N5" s="49" t="s">
        <v>72</v>
      </c>
      <c r="O5" s="42" t="s">
        <v>58</v>
      </c>
    </row>
    <row r="6" spans="1:15" s="206" customFormat="1" x14ac:dyDescent="0.25">
      <c r="A6" s="192"/>
      <c r="B6" s="224">
        <v>2000</v>
      </c>
      <c r="C6" s="198">
        <v>65.38</v>
      </c>
      <c r="D6" s="199">
        <v>56.17</v>
      </c>
      <c r="E6" s="199">
        <v>64.37</v>
      </c>
      <c r="F6" s="199">
        <v>68.92</v>
      </c>
      <c r="G6" s="199">
        <v>64.06</v>
      </c>
      <c r="H6" s="200">
        <v>64.53</v>
      </c>
      <c r="I6" s="199">
        <v>67.180000000000007</v>
      </c>
      <c r="J6" s="201">
        <v>65.150000000000006</v>
      </c>
      <c r="K6" s="202">
        <v>64.099999999999994</v>
      </c>
      <c r="L6" s="203">
        <v>64.33</v>
      </c>
      <c r="M6" s="204"/>
      <c r="N6" s="205">
        <v>6</v>
      </c>
      <c r="O6" s="205">
        <v>3</v>
      </c>
    </row>
    <row r="7" spans="1:15" x14ac:dyDescent="0.25">
      <c r="A7" s="124"/>
      <c r="B7" s="225">
        <f>'1) Claims Notified'!B7</f>
        <v>2001</v>
      </c>
      <c r="C7" s="83">
        <v>66.37</v>
      </c>
      <c r="D7" s="84">
        <v>66.819999999999993</v>
      </c>
      <c r="E7" s="84">
        <v>66.72</v>
      </c>
      <c r="F7" s="84">
        <v>71.67</v>
      </c>
      <c r="G7" s="84">
        <v>59.53</v>
      </c>
      <c r="H7" s="31">
        <v>63.22</v>
      </c>
      <c r="I7" s="84">
        <v>67.83</v>
      </c>
      <c r="J7" s="85">
        <v>65.02</v>
      </c>
      <c r="K7" s="86">
        <v>64.760000000000005</v>
      </c>
      <c r="L7" s="60">
        <v>64.84</v>
      </c>
      <c r="N7" s="38">
        <v>6</v>
      </c>
      <c r="O7" s="38">
        <v>3</v>
      </c>
    </row>
    <row r="8" spans="1:15" x14ac:dyDescent="0.25">
      <c r="A8" s="124"/>
      <c r="B8" s="225">
        <f>'1) Claims Notified'!B8</f>
        <v>2002</v>
      </c>
      <c r="C8" s="83">
        <v>66.77</v>
      </c>
      <c r="D8" s="84">
        <v>67.650000000000006</v>
      </c>
      <c r="E8" s="84">
        <v>68.599999999999994</v>
      </c>
      <c r="F8" s="84">
        <v>71.02</v>
      </c>
      <c r="G8" s="84">
        <v>62.32</v>
      </c>
      <c r="H8" s="31">
        <v>64.989999999999995</v>
      </c>
      <c r="I8" s="84">
        <v>68.2</v>
      </c>
      <c r="J8" s="85">
        <v>65.44</v>
      </c>
      <c r="K8" s="86">
        <v>65.3</v>
      </c>
      <c r="L8" s="60">
        <v>65.39</v>
      </c>
      <c r="N8" s="38">
        <v>6</v>
      </c>
      <c r="O8" s="38">
        <v>3</v>
      </c>
    </row>
    <row r="9" spans="1:15" x14ac:dyDescent="0.25">
      <c r="A9" s="124"/>
      <c r="B9" s="225">
        <f>'1) Claims Notified'!B9</f>
        <v>2003</v>
      </c>
      <c r="C9" s="83">
        <v>66.36</v>
      </c>
      <c r="D9" s="84">
        <v>66.709999999999994</v>
      </c>
      <c r="E9" s="84">
        <v>68.489999999999995</v>
      </c>
      <c r="F9" s="84">
        <v>69.209999999999994</v>
      </c>
      <c r="G9" s="84">
        <v>66.430000000000007</v>
      </c>
      <c r="H9" s="31">
        <v>66.19</v>
      </c>
      <c r="I9" s="84">
        <v>68.569999999999993</v>
      </c>
      <c r="J9" s="85">
        <v>66</v>
      </c>
      <c r="K9" s="86" t="s">
        <v>121</v>
      </c>
      <c r="L9" s="60">
        <v>65.900000000000006</v>
      </c>
      <c r="N9" s="38">
        <v>6</v>
      </c>
      <c r="O9" s="38">
        <v>4</v>
      </c>
    </row>
    <row r="10" spans="1:15" x14ac:dyDescent="0.25">
      <c r="A10" s="124"/>
      <c r="B10" s="225">
        <f>'1) Claims Notified'!B10</f>
        <v>2004</v>
      </c>
      <c r="C10" s="83">
        <v>66.53</v>
      </c>
      <c r="D10" s="84">
        <v>68.44</v>
      </c>
      <c r="E10" s="84">
        <v>68.67</v>
      </c>
      <c r="F10" s="84">
        <v>71.17</v>
      </c>
      <c r="G10" s="84">
        <v>65.48</v>
      </c>
      <c r="H10" s="31">
        <v>66.27</v>
      </c>
      <c r="I10" s="84">
        <v>69.69</v>
      </c>
      <c r="J10" s="85">
        <v>66.89</v>
      </c>
      <c r="K10" s="86" t="s">
        <v>121</v>
      </c>
      <c r="L10" s="60">
        <v>66.53</v>
      </c>
      <c r="N10" s="38">
        <v>7</v>
      </c>
      <c r="O10" s="38">
        <v>6</v>
      </c>
    </row>
    <row r="11" spans="1:15" x14ac:dyDescent="0.25">
      <c r="A11" s="124"/>
      <c r="B11" s="225">
        <f>'1) Claims Notified'!B11</f>
        <v>2005</v>
      </c>
      <c r="C11" s="83">
        <v>66.84</v>
      </c>
      <c r="D11" s="84">
        <v>66.52</v>
      </c>
      <c r="E11" s="84">
        <v>69.41</v>
      </c>
      <c r="F11" s="84">
        <v>70.34</v>
      </c>
      <c r="G11" s="84">
        <v>67.680000000000007</v>
      </c>
      <c r="H11" s="31">
        <v>67.37</v>
      </c>
      <c r="I11" s="84">
        <v>69.819999999999993</v>
      </c>
      <c r="J11" s="85">
        <v>67.59</v>
      </c>
      <c r="K11" s="86">
        <v>67</v>
      </c>
      <c r="L11" s="60">
        <v>67.45</v>
      </c>
      <c r="N11" s="38">
        <v>7</v>
      </c>
      <c r="O11" s="38">
        <v>6</v>
      </c>
    </row>
    <row r="12" spans="1:15" x14ac:dyDescent="0.25">
      <c r="A12" s="124"/>
      <c r="B12" s="225">
        <f>'1) Claims Notified'!B12</f>
        <v>2006</v>
      </c>
      <c r="C12" s="83">
        <v>67.290000000000006</v>
      </c>
      <c r="D12" s="84">
        <v>66.23</v>
      </c>
      <c r="E12" s="84">
        <v>70.48</v>
      </c>
      <c r="F12" s="84">
        <v>71.86</v>
      </c>
      <c r="G12" s="84">
        <v>68.06</v>
      </c>
      <c r="H12" s="31">
        <v>68.73</v>
      </c>
      <c r="I12" s="84">
        <v>70.040000000000006</v>
      </c>
      <c r="J12" s="85">
        <v>68.89</v>
      </c>
      <c r="K12" s="86">
        <v>57</v>
      </c>
      <c r="L12" s="60">
        <v>68.8</v>
      </c>
      <c r="N12" s="38">
        <v>8</v>
      </c>
      <c r="O12" s="38">
        <v>6</v>
      </c>
    </row>
    <row r="13" spans="1:15" x14ac:dyDescent="0.25">
      <c r="A13" s="124"/>
      <c r="B13" s="225">
        <f>'1) Claims Notified'!B13</f>
        <v>2007</v>
      </c>
      <c r="C13" s="83">
        <v>69.39</v>
      </c>
      <c r="D13" s="84">
        <v>65.19</v>
      </c>
      <c r="E13" s="84">
        <v>71.900000000000006</v>
      </c>
      <c r="F13" s="84">
        <v>72.17</v>
      </c>
      <c r="G13" s="84">
        <v>68.59</v>
      </c>
      <c r="H13" s="31">
        <v>70.260000000000005</v>
      </c>
      <c r="I13" s="84">
        <v>70.41</v>
      </c>
      <c r="J13" s="85">
        <v>69.819999999999993</v>
      </c>
      <c r="K13" s="86">
        <v>62</v>
      </c>
      <c r="L13" s="60">
        <v>69.680000000000007</v>
      </c>
      <c r="N13" s="38">
        <v>8</v>
      </c>
      <c r="O13" s="38">
        <v>7</v>
      </c>
    </row>
    <row r="14" spans="1:15" x14ac:dyDescent="0.25">
      <c r="A14" s="124"/>
      <c r="B14" s="225">
        <f>'1) Claims Notified'!B14</f>
        <v>2008</v>
      </c>
      <c r="C14" s="83">
        <v>69.5</v>
      </c>
      <c r="D14" s="84">
        <v>67.45</v>
      </c>
      <c r="E14" s="84">
        <v>72.87</v>
      </c>
      <c r="F14" s="84">
        <v>71.819999999999993</v>
      </c>
      <c r="G14" s="84">
        <v>69.44</v>
      </c>
      <c r="H14" s="31">
        <v>71.180000000000007</v>
      </c>
      <c r="I14" s="84">
        <v>71.349999999999994</v>
      </c>
      <c r="J14" s="85">
        <v>71.099999999999994</v>
      </c>
      <c r="K14" s="86">
        <v>45</v>
      </c>
      <c r="L14" s="60">
        <v>70.569999999999993</v>
      </c>
      <c r="N14" s="38">
        <v>8</v>
      </c>
      <c r="O14" s="38">
        <v>7</v>
      </c>
    </row>
    <row r="15" spans="1:15" x14ac:dyDescent="0.25">
      <c r="A15" s="124"/>
      <c r="B15" s="225">
        <f>'1) Claims Notified'!B15</f>
        <v>2009</v>
      </c>
      <c r="C15" s="83">
        <v>70.650000000000006</v>
      </c>
      <c r="D15" s="84">
        <v>68.63</v>
      </c>
      <c r="E15" s="84">
        <v>73.319999999999993</v>
      </c>
      <c r="F15" s="84">
        <v>73.739999999999995</v>
      </c>
      <c r="G15" s="84">
        <v>70.37</v>
      </c>
      <c r="H15" s="31">
        <v>71.34</v>
      </c>
      <c r="I15" s="84">
        <v>72.08</v>
      </c>
      <c r="J15" s="85">
        <v>71.64</v>
      </c>
      <c r="K15" s="86">
        <v>54</v>
      </c>
      <c r="L15" s="60">
        <v>71.36</v>
      </c>
      <c r="N15" s="38">
        <v>8</v>
      </c>
      <c r="O15" s="38">
        <v>7</v>
      </c>
    </row>
    <row r="16" spans="1:15" x14ac:dyDescent="0.25">
      <c r="A16" s="124"/>
      <c r="B16" s="225">
        <f>'1) Claims Notified'!B16</f>
        <v>2010</v>
      </c>
      <c r="C16" s="83">
        <v>70.45</v>
      </c>
      <c r="D16" s="84">
        <v>69.83</v>
      </c>
      <c r="E16" s="84">
        <v>73.64</v>
      </c>
      <c r="F16" s="84">
        <v>73.36</v>
      </c>
      <c r="G16" s="84">
        <v>70.53</v>
      </c>
      <c r="H16" s="31">
        <v>71.78</v>
      </c>
      <c r="I16" s="84">
        <v>72.510000000000005</v>
      </c>
      <c r="J16" s="85">
        <v>72.05</v>
      </c>
      <c r="K16" s="86">
        <v>64</v>
      </c>
      <c r="L16" s="60">
        <v>71.78</v>
      </c>
      <c r="N16" s="38">
        <v>8</v>
      </c>
      <c r="O16" s="38">
        <v>7</v>
      </c>
    </row>
    <row r="17" spans="1:15" x14ac:dyDescent="0.25">
      <c r="A17" s="124"/>
      <c r="B17" s="225">
        <f>'1) Claims Notified'!B17</f>
        <v>2011</v>
      </c>
      <c r="C17" s="83">
        <v>55.93</v>
      </c>
      <c r="D17" s="84">
        <v>68.760000000000005</v>
      </c>
      <c r="E17" s="84">
        <v>73.61</v>
      </c>
      <c r="F17" s="84">
        <v>73.84</v>
      </c>
      <c r="G17" s="84">
        <v>70.5</v>
      </c>
      <c r="H17" s="31">
        <v>71.69</v>
      </c>
      <c r="I17" s="84">
        <v>72.59</v>
      </c>
      <c r="J17" s="85">
        <v>72.180000000000007</v>
      </c>
      <c r="K17" s="86">
        <v>61</v>
      </c>
      <c r="L17" s="60">
        <v>71.819999999999993</v>
      </c>
      <c r="N17" s="38">
        <v>8</v>
      </c>
      <c r="O17" s="38">
        <v>7</v>
      </c>
    </row>
    <row r="18" spans="1:15" x14ac:dyDescent="0.25">
      <c r="A18" s="124"/>
      <c r="B18" s="225">
        <f>'1) Claims Notified'!B18</f>
        <v>2012</v>
      </c>
      <c r="C18" s="83">
        <v>71.09</v>
      </c>
      <c r="D18" s="84">
        <v>69.739999999999995</v>
      </c>
      <c r="E18" s="84">
        <v>73.78</v>
      </c>
      <c r="F18" s="84">
        <v>74.16</v>
      </c>
      <c r="G18" s="84">
        <v>70.98</v>
      </c>
      <c r="H18" s="31">
        <v>71.59</v>
      </c>
      <c r="I18" s="84">
        <v>72.959999999999994</v>
      </c>
      <c r="J18" s="85">
        <v>72.099999999999994</v>
      </c>
      <c r="K18" s="86">
        <v>60</v>
      </c>
      <c r="L18" s="60">
        <v>72.05</v>
      </c>
      <c r="N18" s="38">
        <v>8</v>
      </c>
      <c r="O18" s="38">
        <v>7</v>
      </c>
    </row>
    <row r="19" spans="1:15" x14ac:dyDescent="0.25">
      <c r="A19" s="124"/>
      <c r="B19" s="225">
        <f>'1) Claims Notified'!B19</f>
        <v>2013</v>
      </c>
      <c r="C19" s="83">
        <v>72.39</v>
      </c>
      <c r="D19" s="84">
        <v>69.88</v>
      </c>
      <c r="E19" s="84">
        <v>74.8</v>
      </c>
      <c r="F19" s="84">
        <v>74.239999999999995</v>
      </c>
      <c r="G19" s="84">
        <v>72.34</v>
      </c>
      <c r="H19" s="31">
        <v>72.66</v>
      </c>
      <c r="I19" s="84">
        <v>73.23</v>
      </c>
      <c r="J19" s="85">
        <v>72.959999999999994</v>
      </c>
      <c r="K19" s="86">
        <v>60</v>
      </c>
      <c r="L19" s="60">
        <v>72.61</v>
      </c>
      <c r="N19" s="38">
        <v>8</v>
      </c>
      <c r="O19" s="38">
        <v>7</v>
      </c>
    </row>
    <row r="20" spans="1:15" x14ac:dyDescent="0.25">
      <c r="A20" s="124"/>
      <c r="B20" s="225">
        <f>'1) Claims Notified'!B20</f>
        <v>2014</v>
      </c>
      <c r="C20" s="83">
        <v>71.55</v>
      </c>
      <c r="D20" s="84">
        <v>70.92</v>
      </c>
      <c r="E20" s="84">
        <v>75.02</v>
      </c>
      <c r="F20" s="84">
        <v>75.34</v>
      </c>
      <c r="G20" s="84">
        <v>71.12</v>
      </c>
      <c r="H20" s="31">
        <v>72.760000000000005</v>
      </c>
      <c r="I20" s="84">
        <v>73.88</v>
      </c>
      <c r="J20" s="85">
        <v>73.16</v>
      </c>
      <c r="K20" s="86">
        <v>70</v>
      </c>
      <c r="L20" s="60">
        <v>73.069999999999993</v>
      </c>
      <c r="N20" s="38">
        <v>8</v>
      </c>
      <c r="O20" s="38">
        <v>8</v>
      </c>
    </row>
    <row r="21" spans="1:15" x14ac:dyDescent="0.25">
      <c r="A21" s="124"/>
      <c r="B21" s="225">
        <f>'1) Claims Notified'!B21</f>
        <v>2015</v>
      </c>
      <c r="C21" s="83">
        <v>71.8</v>
      </c>
      <c r="D21" s="84">
        <v>71.709999999999994</v>
      </c>
      <c r="E21" s="84">
        <v>75.41</v>
      </c>
      <c r="F21" s="84">
        <v>74.89</v>
      </c>
      <c r="G21" s="84">
        <v>72.599999999999994</v>
      </c>
      <c r="H21" s="31">
        <v>73.11</v>
      </c>
      <c r="I21" s="84">
        <v>74.05</v>
      </c>
      <c r="J21" s="85">
        <v>73.41</v>
      </c>
      <c r="K21" s="86">
        <v>72</v>
      </c>
      <c r="L21" s="60">
        <v>73.34</v>
      </c>
      <c r="N21" s="38">
        <v>8</v>
      </c>
      <c r="O21" s="38">
        <v>8</v>
      </c>
    </row>
    <row r="22" spans="1:15" x14ac:dyDescent="0.25">
      <c r="A22" s="124"/>
      <c r="B22" s="225">
        <f>'1) Claims Notified'!B22</f>
        <v>2016</v>
      </c>
      <c r="C22" s="83">
        <v>72.94</v>
      </c>
      <c r="D22" s="84">
        <v>72.260000000000005</v>
      </c>
      <c r="E22" s="84">
        <v>76.099999999999994</v>
      </c>
      <c r="F22" s="84">
        <v>76.510000000000005</v>
      </c>
      <c r="G22" s="84">
        <v>73.52</v>
      </c>
      <c r="H22" s="31">
        <v>74.34</v>
      </c>
      <c r="I22" s="84">
        <v>74.75</v>
      </c>
      <c r="J22" s="85">
        <v>74.3</v>
      </c>
      <c r="K22" s="86" t="s">
        <v>121</v>
      </c>
      <c r="L22" s="60">
        <v>74.209999999999994</v>
      </c>
      <c r="N22" s="38">
        <v>8</v>
      </c>
      <c r="O22" s="38">
        <v>8</v>
      </c>
    </row>
    <row r="23" spans="1:15" x14ac:dyDescent="0.25">
      <c r="A23" s="124"/>
      <c r="B23" s="225">
        <f>'1) Claims Notified'!B23</f>
        <v>2017</v>
      </c>
      <c r="C23" s="83">
        <v>74.33</v>
      </c>
      <c r="D23" s="84">
        <v>72.41</v>
      </c>
      <c r="E23" s="84">
        <v>76.650000000000006</v>
      </c>
      <c r="F23" s="84">
        <v>76.790000000000006</v>
      </c>
      <c r="G23" s="84">
        <v>73.89</v>
      </c>
      <c r="H23" s="31">
        <v>74.13</v>
      </c>
      <c r="I23" s="84">
        <v>75.06</v>
      </c>
      <c r="J23" s="85">
        <v>74.180000000000007</v>
      </c>
      <c r="K23" s="86">
        <v>76</v>
      </c>
      <c r="L23" s="60">
        <v>74.11</v>
      </c>
      <c r="N23" s="38">
        <v>8</v>
      </c>
      <c r="O23" s="38">
        <v>8</v>
      </c>
    </row>
    <row r="24" spans="1:15" x14ac:dyDescent="0.25">
      <c r="A24" s="124"/>
      <c r="B24" s="225">
        <f>'1) Claims Notified'!B24</f>
        <v>2018</v>
      </c>
      <c r="C24" s="83">
        <v>74.75</v>
      </c>
      <c r="D24" s="84">
        <v>72.87</v>
      </c>
      <c r="E24" s="84">
        <v>77.08</v>
      </c>
      <c r="F24" s="84">
        <v>76.849999999999994</v>
      </c>
      <c r="G24" s="84">
        <v>72.5</v>
      </c>
      <c r="H24" s="31">
        <v>75.010000000000005</v>
      </c>
      <c r="I24" s="84">
        <v>75.8</v>
      </c>
      <c r="J24" s="85">
        <v>75.16</v>
      </c>
      <c r="K24" s="86">
        <v>80</v>
      </c>
      <c r="L24" s="60">
        <v>75.010000000000005</v>
      </c>
      <c r="N24" s="38">
        <v>8</v>
      </c>
      <c r="O24" s="38">
        <v>8</v>
      </c>
    </row>
    <row r="25" spans="1:15" x14ac:dyDescent="0.25">
      <c r="A25" s="124"/>
      <c r="B25" s="226">
        <f>'1) Claims Notified'!B25</f>
        <v>2019</v>
      </c>
      <c r="C25" s="83">
        <v>75.459999999999994</v>
      </c>
      <c r="D25" s="87">
        <v>74.28</v>
      </c>
      <c r="E25" s="87">
        <v>78.73</v>
      </c>
      <c r="F25" s="87">
        <v>76.56</v>
      </c>
      <c r="G25" s="87">
        <v>75.75</v>
      </c>
      <c r="H25" s="45">
        <v>75.53</v>
      </c>
      <c r="I25" s="87">
        <v>77.37</v>
      </c>
      <c r="J25" s="88">
        <v>75.7</v>
      </c>
      <c r="K25" s="89">
        <v>75</v>
      </c>
      <c r="L25" s="61">
        <v>75.540000000000006</v>
      </c>
      <c r="N25" s="39">
        <v>8</v>
      </c>
      <c r="O25" s="39">
        <v>8</v>
      </c>
    </row>
    <row r="26" spans="1:15" x14ac:dyDescent="0.25">
      <c r="A26" s="124"/>
      <c r="B26" s="228" t="s">
        <v>83</v>
      </c>
      <c r="C26" s="66">
        <v>68.03</v>
      </c>
      <c r="D26" s="63">
        <v>71.11</v>
      </c>
      <c r="E26" s="64">
        <v>71.75</v>
      </c>
      <c r="F26" s="64">
        <v>73.930000000000007</v>
      </c>
      <c r="G26" s="64">
        <v>70.52</v>
      </c>
      <c r="H26" s="66">
        <v>71.61</v>
      </c>
      <c r="I26" s="65">
        <v>72.7</v>
      </c>
      <c r="J26" s="64">
        <v>71.98</v>
      </c>
      <c r="K26" s="64">
        <v>64.27</v>
      </c>
      <c r="L26" s="62">
        <v>71.39</v>
      </c>
      <c r="O26" s="77"/>
    </row>
    <row r="27" spans="1:15" x14ac:dyDescent="0.25">
      <c r="A27" s="124"/>
      <c r="B27" s="229"/>
      <c r="C27" s="33"/>
      <c r="D27" s="33"/>
      <c r="E27" s="33"/>
      <c r="F27" s="33"/>
      <c r="G27" s="33"/>
      <c r="H27" s="33"/>
      <c r="I27" s="33"/>
      <c r="J27" s="33"/>
      <c r="K27" s="33"/>
      <c r="L27" s="33"/>
    </row>
    <row r="28" spans="1:15" x14ac:dyDescent="0.25">
      <c r="A28" s="124"/>
      <c r="B28" s="124"/>
      <c r="C28" s="124"/>
      <c r="D28" s="124"/>
      <c r="E28" s="124"/>
      <c r="F28" s="124"/>
      <c r="G28" s="124"/>
      <c r="H28" s="124"/>
      <c r="I28" s="124"/>
      <c r="J28" s="124"/>
      <c r="K28" s="124"/>
      <c r="L28" s="124"/>
    </row>
    <row r="29" spans="1:15" x14ac:dyDescent="0.25">
      <c r="B29" s="2"/>
    </row>
    <row r="30" spans="1:15" x14ac:dyDescent="0.25">
      <c r="B30" s="2" t="s">
        <v>12</v>
      </c>
    </row>
    <row r="31" spans="1:15" x14ac:dyDescent="0.25">
      <c r="B31" s="1" t="s">
        <v>15</v>
      </c>
    </row>
    <row r="32" spans="1:15" x14ac:dyDescent="0.25">
      <c r="B32" s="1" t="s">
        <v>16</v>
      </c>
    </row>
    <row r="33" spans="2:7" x14ac:dyDescent="0.25">
      <c r="B33" s="146" t="s">
        <v>63</v>
      </c>
      <c r="C33" s="147">
        <v>0.7901647565040979</v>
      </c>
      <c r="D33" s="148" t="s">
        <v>97</v>
      </c>
      <c r="E33" s="148" t="s">
        <v>98</v>
      </c>
      <c r="F33" s="148"/>
      <c r="G33" s="149"/>
    </row>
    <row r="34" spans="2:7" x14ac:dyDescent="0.25">
      <c r="B34" s="150"/>
      <c r="C34" s="153">
        <v>0.625</v>
      </c>
      <c r="D34" s="151"/>
      <c r="E34" s="151" t="s">
        <v>99</v>
      </c>
      <c r="F34" s="151"/>
      <c r="G34" s="152"/>
    </row>
    <row r="35" spans="2:7" x14ac:dyDescent="0.25"/>
    <row r="36" spans="2:7" hidden="1" x14ac:dyDescent="0.25"/>
    <row r="37" spans="2:7" hidden="1" x14ac:dyDescent="0.25"/>
    <row r="38" spans="2:7" hidden="1" x14ac:dyDescent="0.25"/>
    <row r="39" spans="2:7" hidden="1" x14ac:dyDescent="0.25"/>
    <row r="40" spans="2:7" hidden="1" x14ac:dyDescent="0.25"/>
    <row r="41" spans="2:7" hidden="1" x14ac:dyDescent="0.25"/>
    <row r="42" spans="2:7" hidden="1" x14ac:dyDescent="0.25"/>
    <row r="43" spans="2:7" hidden="1" x14ac:dyDescent="0.25"/>
    <row r="44" spans="2:7" hidden="1" x14ac:dyDescent="0.25"/>
    <row r="45" spans="2:7" hidden="1" x14ac:dyDescent="0.25"/>
    <row r="46" spans="2:7" hidden="1" x14ac:dyDescent="0.25"/>
    <row r="47" spans="2:7" hidden="1" x14ac:dyDescent="0.25"/>
    <row r="48" spans="2:7"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8" orientation="landscape" r:id="rId1"/>
  <headerFooter alignWithMargins="0">
    <oddHeader xml:space="preserve">&amp;L </oddHeader>
    <oddFooter xml:space="preserve">&amp;L&amp;F, &amp;A&amp;R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pageSetUpPr autoPageBreaks="0" fitToPage="1"/>
  </sheetPr>
  <dimension ref="A1:X90"/>
  <sheetViews>
    <sheetView showGridLines="0" showRowColHeaders="0" topLeftCell="D1" zoomScale="70" zoomScaleNormal="70" workbookViewId="0">
      <selection activeCell="W30" sqref="W30"/>
    </sheetView>
  </sheetViews>
  <sheetFormatPr defaultColWidth="0" defaultRowHeight="13.2" zeroHeight="1" x14ac:dyDescent="0.25"/>
  <cols>
    <col min="1" max="1" width="3.6640625" style="6" customWidth="1"/>
    <col min="2" max="2" width="11.77734375" style="72" customWidth="1"/>
    <col min="3" max="5" width="13.44140625" style="72" customWidth="1"/>
    <col min="6" max="6" width="16.44140625" style="72" customWidth="1"/>
    <col min="7" max="9" width="12.6640625" style="72" customWidth="1"/>
    <col min="10" max="10" width="16.77734375" style="72" bestFit="1" customWidth="1"/>
    <col min="11" max="11" width="19" style="72" customWidth="1"/>
    <col min="12" max="15" width="13.33203125" style="72" customWidth="1"/>
    <col min="16" max="16" width="16.77734375" style="72" bestFit="1" customWidth="1"/>
    <col min="17" max="20" width="15.6640625" style="72" customWidth="1"/>
    <col min="21" max="21" width="17.6640625" style="72" customWidth="1"/>
    <col min="22" max="22" width="4.33203125" style="72" customWidth="1"/>
    <col min="23" max="23" width="12.6640625" style="72" customWidth="1"/>
    <col min="24" max="24" width="4.109375" style="72" customWidth="1"/>
    <col min="25" max="16384" width="9.109375" style="72" hidden="1"/>
  </cols>
  <sheetData>
    <row r="1" spans="1:23" ht="15.6" x14ac:dyDescent="0.3">
      <c r="A1" s="46" t="s">
        <v>71</v>
      </c>
      <c r="H1" s="136"/>
    </row>
    <row r="2" spans="1:23" x14ac:dyDescent="0.25">
      <c r="A2" s="40"/>
    </row>
    <row r="3" spans="1:23" x14ac:dyDescent="0.25">
      <c r="A3" s="40"/>
    </row>
    <row r="4" spans="1:23" ht="29.25" customHeight="1" x14ac:dyDescent="0.25">
      <c r="C4" s="254" t="s">
        <v>86</v>
      </c>
      <c r="D4" s="255"/>
      <c r="E4" s="255"/>
      <c r="F4" s="256"/>
      <c r="G4" s="254" t="s">
        <v>87</v>
      </c>
      <c r="H4" s="255"/>
      <c r="I4" s="255"/>
      <c r="J4" s="256"/>
      <c r="K4" s="257" t="s">
        <v>40</v>
      </c>
      <c r="L4" s="254" t="s">
        <v>88</v>
      </c>
      <c r="M4" s="255"/>
      <c r="N4" s="255"/>
      <c r="O4" s="255"/>
      <c r="P4" s="256"/>
      <c r="Q4" s="254" t="s">
        <v>89</v>
      </c>
      <c r="R4" s="255"/>
      <c r="S4" s="255"/>
      <c r="T4" s="255"/>
      <c r="U4" s="256"/>
    </row>
    <row r="5" spans="1:23" ht="43.2" customHeight="1" x14ac:dyDescent="0.25">
      <c r="A5" s="124"/>
      <c r="B5" s="137" t="s">
        <v>0</v>
      </c>
      <c r="C5" s="138" t="s">
        <v>41</v>
      </c>
      <c r="D5" s="21" t="s">
        <v>42</v>
      </c>
      <c r="E5" s="21" t="s">
        <v>43</v>
      </c>
      <c r="F5" s="75" t="s">
        <v>44</v>
      </c>
      <c r="G5" s="138" t="s">
        <v>45</v>
      </c>
      <c r="H5" s="21" t="s">
        <v>46</v>
      </c>
      <c r="I5" s="21" t="s">
        <v>43</v>
      </c>
      <c r="J5" s="75" t="s">
        <v>44</v>
      </c>
      <c r="K5" s="258"/>
      <c r="L5" s="138" t="s">
        <v>47</v>
      </c>
      <c r="M5" s="21" t="s">
        <v>48</v>
      </c>
      <c r="N5" s="21" t="s">
        <v>49</v>
      </c>
      <c r="O5" s="21" t="s">
        <v>43</v>
      </c>
      <c r="P5" s="75" t="s">
        <v>44</v>
      </c>
      <c r="Q5" s="138" t="s">
        <v>47</v>
      </c>
      <c r="R5" s="21" t="s">
        <v>48</v>
      </c>
      <c r="S5" s="21" t="s">
        <v>49</v>
      </c>
      <c r="T5" s="21" t="s">
        <v>43</v>
      </c>
      <c r="U5" s="75" t="s">
        <v>44</v>
      </c>
      <c r="W5" s="49" t="s">
        <v>72</v>
      </c>
    </row>
    <row r="6" spans="1:23" s="184" customFormat="1" x14ac:dyDescent="0.25">
      <c r="A6" s="192"/>
      <c r="B6" s="224">
        <v>2000</v>
      </c>
      <c r="C6" s="193">
        <v>123</v>
      </c>
      <c r="D6" s="194">
        <v>150</v>
      </c>
      <c r="E6" s="194">
        <f t="shared" ref="E6:E25" si="0">F6-SUM(C6:D6)</f>
        <v>563</v>
      </c>
      <c r="F6" s="195">
        <f>'1) Claims Notified'!$I6</f>
        <v>836</v>
      </c>
      <c r="G6" s="194">
        <v>176</v>
      </c>
      <c r="H6" s="194">
        <v>8</v>
      </c>
      <c r="I6" s="194">
        <f t="shared" ref="I6:I25" si="1">J6-SUM(G6:H6)</f>
        <v>652</v>
      </c>
      <c r="J6" s="195">
        <f>'1) Claims Notified'!$I6</f>
        <v>836</v>
      </c>
      <c r="K6" s="196"/>
      <c r="L6" s="194">
        <v>73</v>
      </c>
      <c r="M6" s="194">
        <v>4</v>
      </c>
      <c r="N6" s="194">
        <v>2</v>
      </c>
      <c r="O6" s="194">
        <f>P6-SUM(L6:N6)</f>
        <v>757</v>
      </c>
      <c r="P6" s="195">
        <f>'1) Claims Notified'!$I6</f>
        <v>836</v>
      </c>
      <c r="Q6" s="194">
        <v>4431368.9800000004</v>
      </c>
      <c r="R6" s="194">
        <v>132585.03</v>
      </c>
      <c r="S6" s="194">
        <v>29714.720000000001</v>
      </c>
      <c r="T6" s="194">
        <f t="shared" ref="T6:T25" si="2">U6-SUM(Q6:S6)</f>
        <v>39357229.099999994</v>
      </c>
      <c r="U6" s="195">
        <f>'6) Incurred (NY)'!$I6</f>
        <v>43950897.829999998</v>
      </c>
      <c r="W6" s="197">
        <v>4</v>
      </c>
    </row>
    <row r="7" spans="1:23" x14ac:dyDescent="0.25">
      <c r="A7" s="124"/>
      <c r="B7" s="225">
        <f>'1) Claims Notified'!B7</f>
        <v>2001</v>
      </c>
      <c r="C7" s="78">
        <v>121</v>
      </c>
      <c r="D7" s="79">
        <v>198</v>
      </c>
      <c r="E7" s="79">
        <f t="shared" si="0"/>
        <v>560</v>
      </c>
      <c r="F7" s="73">
        <f>'1) Claims Notified'!$I7</f>
        <v>879</v>
      </c>
      <c r="G7" s="79">
        <v>207</v>
      </c>
      <c r="H7" s="79">
        <v>6</v>
      </c>
      <c r="I7" s="79">
        <f t="shared" si="1"/>
        <v>666</v>
      </c>
      <c r="J7" s="73">
        <f>'1) Claims Notified'!$I7</f>
        <v>879</v>
      </c>
      <c r="K7" s="76"/>
      <c r="L7" s="79">
        <v>86</v>
      </c>
      <c r="M7" s="79">
        <v>6</v>
      </c>
      <c r="N7" s="79">
        <v>2</v>
      </c>
      <c r="O7" s="79">
        <f t="shared" ref="O7:O25" si="3">P7-SUM(L7:N7)</f>
        <v>785</v>
      </c>
      <c r="P7" s="73">
        <f>'1) Claims Notified'!$I7</f>
        <v>879</v>
      </c>
      <c r="Q7" s="79">
        <v>5006135.3199999994</v>
      </c>
      <c r="R7" s="79">
        <v>363809.26</v>
      </c>
      <c r="S7" s="79">
        <v>191996.38</v>
      </c>
      <c r="T7" s="79">
        <f t="shared" si="2"/>
        <v>43948130.539999999</v>
      </c>
      <c r="U7" s="73">
        <f>'6) Incurred (NY)'!$I7</f>
        <v>49510071.5</v>
      </c>
      <c r="W7" s="50">
        <v>4</v>
      </c>
    </row>
    <row r="8" spans="1:23" x14ac:dyDescent="0.25">
      <c r="A8" s="124"/>
      <c r="B8" s="225">
        <f>'1) Claims Notified'!B8</f>
        <v>2002</v>
      </c>
      <c r="C8" s="78">
        <v>135</v>
      </c>
      <c r="D8" s="79">
        <v>207</v>
      </c>
      <c r="E8" s="79">
        <f t="shared" si="0"/>
        <v>538</v>
      </c>
      <c r="F8" s="73">
        <f>'1) Claims Notified'!$I8</f>
        <v>880</v>
      </c>
      <c r="G8" s="79">
        <v>200</v>
      </c>
      <c r="H8" s="79">
        <v>6</v>
      </c>
      <c r="I8" s="79">
        <f t="shared" si="1"/>
        <v>674</v>
      </c>
      <c r="J8" s="73">
        <f>'1) Claims Notified'!$I8</f>
        <v>880</v>
      </c>
      <c r="K8" s="76"/>
      <c r="L8" s="79">
        <v>100</v>
      </c>
      <c r="M8" s="79">
        <v>9</v>
      </c>
      <c r="N8" s="79">
        <v>2</v>
      </c>
      <c r="O8" s="79">
        <f t="shared" si="3"/>
        <v>769</v>
      </c>
      <c r="P8" s="73">
        <f>'1) Claims Notified'!$I8</f>
        <v>880</v>
      </c>
      <c r="Q8" s="79">
        <v>5217564.6699999981</v>
      </c>
      <c r="R8" s="79">
        <v>352471.52</v>
      </c>
      <c r="S8" s="79">
        <v>141780.75</v>
      </c>
      <c r="T8" s="79">
        <f t="shared" si="2"/>
        <v>43333879.890000001</v>
      </c>
      <c r="U8" s="73">
        <f>'6) Incurred (NY)'!$I8</f>
        <v>49045696.829999998</v>
      </c>
      <c r="W8" s="50">
        <v>4</v>
      </c>
    </row>
    <row r="9" spans="1:23" x14ac:dyDescent="0.25">
      <c r="A9" s="124"/>
      <c r="B9" s="225">
        <f>'1) Claims Notified'!B9</f>
        <v>2003</v>
      </c>
      <c r="C9" s="78">
        <v>173</v>
      </c>
      <c r="D9" s="79">
        <v>285</v>
      </c>
      <c r="E9" s="79">
        <f t="shared" si="0"/>
        <v>838</v>
      </c>
      <c r="F9" s="73">
        <f>'1) Claims Notified'!$I9</f>
        <v>1296</v>
      </c>
      <c r="G9" s="79">
        <v>308</v>
      </c>
      <c r="H9" s="79">
        <v>7</v>
      </c>
      <c r="I9" s="79">
        <f t="shared" si="1"/>
        <v>981</v>
      </c>
      <c r="J9" s="73">
        <f>'1) Claims Notified'!$I9</f>
        <v>1296</v>
      </c>
      <c r="K9" s="76"/>
      <c r="L9" s="79">
        <v>113</v>
      </c>
      <c r="M9" s="79">
        <v>4</v>
      </c>
      <c r="N9" s="79">
        <v>8</v>
      </c>
      <c r="O9" s="79">
        <f t="shared" si="3"/>
        <v>1171</v>
      </c>
      <c r="P9" s="73">
        <f>'1) Claims Notified'!$I9</f>
        <v>1296</v>
      </c>
      <c r="Q9" s="79">
        <v>6090323.8200000012</v>
      </c>
      <c r="R9" s="79">
        <v>132263.54</v>
      </c>
      <c r="S9" s="79">
        <v>430455.08</v>
      </c>
      <c r="T9" s="79">
        <f t="shared" si="2"/>
        <v>69092707.617494866</v>
      </c>
      <c r="U9" s="73">
        <f>'6) Incurred (NY)'!$I9</f>
        <v>75745750.057494864</v>
      </c>
      <c r="W9" s="50">
        <v>4</v>
      </c>
    </row>
    <row r="10" spans="1:23" x14ac:dyDescent="0.25">
      <c r="A10" s="124"/>
      <c r="B10" s="225">
        <f>'1) Claims Notified'!B10</f>
        <v>2004</v>
      </c>
      <c r="C10" s="78">
        <v>229</v>
      </c>
      <c r="D10" s="79">
        <v>292</v>
      </c>
      <c r="E10" s="79">
        <f t="shared" si="0"/>
        <v>743</v>
      </c>
      <c r="F10" s="73">
        <f>'1) Claims Notified'!$I10</f>
        <v>1264</v>
      </c>
      <c r="G10" s="79">
        <v>371</v>
      </c>
      <c r="H10" s="79">
        <v>17</v>
      </c>
      <c r="I10" s="79">
        <f t="shared" si="1"/>
        <v>876</v>
      </c>
      <c r="J10" s="73">
        <f>'1) Claims Notified'!$I10</f>
        <v>1264</v>
      </c>
      <c r="K10" s="76"/>
      <c r="L10" s="79">
        <v>168</v>
      </c>
      <c r="M10" s="79">
        <v>10</v>
      </c>
      <c r="N10" s="79">
        <v>6</v>
      </c>
      <c r="O10" s="79">
        <f t="shared" si="3"/>
        <v>1080</v>
      </c>
      <c r="P10" s="73">
        <f>'1) Claims Notified'!$I10</f>
        <v>1264</v>
      </c>
      <c r="Q10" s="79">
        <v>9404649.6900000013</v>
      </c>
      <c r="R10" s="79">
        <v>484647.65</v>
      </c>
      <c r="S10" s="79">
        <v>313992</v>
      </c>
      <c r="T10" s="79">
        <f t="shared" si="2"/>
        <v>64015725.359999999</v>
      </c>
      <c r="U10" s="73">
        <f>'6) Incurred (NY)'!$I10</f>
        <v>74219014.700000003</v>
      </c>
      <c r="W10" s="50">
        <v>4</v>
      </c>
    </row>
    <row r="11" spans="1:23" x14ac:dyDescent="0.25">
      <c r="A11" s="124"/>
      <c r="B11" s="225">
        <f>'1) Claims Notified'!B11</f>
        <v>2005</v>
      </c>
      <c r="C11" s="78">
        <v>220</v>
      </c>
      <c r="D11" s="79">
        <v>324</v>
      </c>
      <c r="E11" s="79">
        <f t="shared" si="0"/>
        <v>742</v>
      </c>
      <c r="F11" s="73">
        <f>'1) Claims Notified'!$I11</f>
        <v>1286</v>
      </c>
      <c r="G11" s="79">
        <v>481</v>
      </c>
      <c r="H11" s="79">
        <v>15</v>
      </c>
      <c r="I11" s="79">
        <f t="shared" si="1"/>
        <v>790</v>
      </c>
      <c r="J11" s="73">
        <f>'1) Claims Notified'!$I11</f>
        <v>1286</v>
      </c>
      <c r="K11" s="76"/>
      <c r="L11" s="79">
        <v>179</v>
      </c>
      <c r="M11" s="79">
        <v>18</v>
      </c>
      <c r="N11" s="79">
        <v>7</v>
      </c>
      <c r="O11" s="79">
        <f t="shared" si="3"/>
        <v>1082</v>
      </c>
      <c r="P11" s="73">
        <f>'1) Claims Notified'!$I11</f>
        <v>1286</v>
      </c>
      <c r="Q11" s="79">
        <v>10190886.040000007</v>
      </c>
      <c r="R11" s="79">
        <v>831013.7300000001</v>
      </c>
      <c r="S11" s="79">
        <v>164514.02000000002</v>
      </c>
      <c r="T11" s="79">
        <f t="shared" si="2"/>
        <v>72245924.969999999</v>
      </c>
      <c r="U11" s="73">
        <f>'6) Incurred (NY)'!$I11</f>
        <v>83432338.760000005</v>
      </c>
      <c r="W11" s="50">
        <v>4</v>
      </c>
    </row>
    <row r="12" spans="1:23" x14ac:dyDescent="0.25">
      <c r="A12" s="124"/>
      <c r="B12" s="225">
        <f>'1) Claims Notified'!B12</f>
        <v>2006</v>
      </c>
      <c r="C12" s="78">
        <v>214</v>
      </c>
      <c r="D12" s="79">
        <v>450</v>
      </c>
      <c r="E12" s="79">
        <f t="shared" si="0"/>
        <v>1056</v>
      </c>
      <c r="F12" s="73">
        <f>'1) Claims Notified'!$I12</f>
        <v>1720</v>
      </c>
      <c r="G12" s="79">
        <v>617</v>
      </c>
      <c r="H12" s="79">
        <v>20</v>
      </c>
      <c r="I12" s="79">
        <f t="shared" si="1"/>
        <v>1083</v>
      </c>
      <c r="J12" s="73">
        <f>'1) Claims Notified'!$I12</f>
        <v>1720</v>
      </c>
      <c r="K12" s="76"/>
      <c r="L12" s="79">
        <v>212</v>
      </c>
      <c r="M12" s="79">
        <v>11</v>
      </c>
      <c r="N12" s="79">
        <v>3</v>
      </c>
      <c r="O12" s="79">
        <f t="shared" si="3"/>
        <v>1494</v>
      </c>
      <c r="P12" s="73">
        <f>'1) Claims Notified'!$I12</f>
        <v>1720</v>
      </c>
      <c r="Q12" s="79">
        <v>10892815.368100815</v>
      </c>
      <c r="R12" s="79">
        <v>829128.57283045468</v>
      </c>
      <c r="S12" s="79">
        <v>41778.259068730949</v>
      </c>
      <c r="T12" s="79">
        <f t="shared" si="2"/>
        <v>105885704.58405018</v>
      </c>
      <c r="U12" s="73">
        <f>'6) Incurred (NY)'!$I12</f>
        <v>117649426.78405018</v>
      </c>
      <c r="W12" s="50">
        <v>4</v>
      </c>
    </row>
    <row r="13" spans="1:23" x14ac:dyDescent="0.25">
      <c r="A13" s="124"/>
      <c r="B13" s="225">
        <f>'1) Claims Notified'!B13</f>
        <v>2007</v>
      </c>
      <c r="C13" s="78">
        <v>267</v>
      </c>
      <c r="D13" s="79">
        <v>412</v>
      </c>
      <c r="E13" s="79">
        <f t="shared" si="0"/>
        <v>1236</v>
      </c>
      <c r="F13" s="73">
        <f>'1) Claims Notified'!$I13</f>
        <v>1915</v>
      </c>
      <c r="G13" s="79">
        <v>627</v>
      </c>
      <c r="H13" s="79">
        <v>30</v>
      </c>
      <c r="I13" s="79">
        <f t="shared" si="1"/>
        <v>1258</v>
      </c>
      <c r="J13" s="73">
        <f>'1) Claims Notified'!$I13</f>
        <v>1915</v>
      </c>
      <c r="K13" s="76"/>
      <c r="L13" s="79">
        <v>184</v>
      </c>
      <c r="M13" s="79">
        <v>23</v>
      </c>
      <c r="N13" s="79">
        <v>6</v>
      </c>
      <c r="O13" s="79">
        <f t="shared" si="3"/>
        <v>1702</v>
      </c>
      <c r="P13" s="73">
        <f>'1) Claims Notified'!$I13</f>
        <v>1915</v>
      </c>
      <c r="Q13" s="79">
        <v>11350751.219480926</v>
      </c>
      <c r="R13" s="79">
        <v>1764676.7449280024</v>
      </c>
      <c r="S13" s="79">
        <v>470289.33559107047</v>
      </c>
      <c r="T13" s="79">
        <f t="shared" si="2"/>
        <v>123072827.14872588</v>
      </c>
      <c r="U13" s="73">
        <f>'6) Incurred (NY)'!$I13</f>
        <v>136658544.44872588</v>
      </c>
      <c r="W13" s="50">
        <v>4</v>
      </c>
    </row>
    <row r="14" spans="1:23" x14ac:dyDescent="0.25">
      <c r="A14" s="124"/>
      <c r="B14" s="225">
        <f>'1) Claims Notified'!B14</f>
        <v>2008</v>
      </c>
      <c r="C14" s="78">
        <v>487</v>
      </c>
      <c r="D14" s="79">
        <v>396</v>
      </c>
      <c r="E14" s="79">
        <f t="shared" si="0"/>
        <v>1391</v>
      </c>
      <c r="F14" s="73">
        <f>'1) Claims Notified'!$I14</f>
        <v>2274</v>
      </c>
      <c r="G14" s="79">
        <v>809</v>
      </c>
      <c r="H14" s="79">
        <v>58</v>
      </c>
      <c r="I14" s="79">
        <f t="shared" si="1"/>
        <v>1407</v>
      </c>
      <c r="J14" s="73">
        <f>'1) Claims Notified'!$I14</f>
        <v>2274</v>
      </c>
      <c r="K14" s="76"/>
      <c r="L14" s="79">
        <v>290</v>
      </c>
      <c r="M14" s="79">
        <v>30</v>
      </c>
      <c r="N14" s="79">
        <v>3</v>
      </c>
      <c r="O14" s="79">
        <f t="shared" si="3"/>
        <v>1951</v>
      </c>
      <c r="P14" s="73">
        <f>'1) Claims Notified'!$I14</f>
        <v>2274</v>
      </c>
      <c r="Q14" s="79">
        <v>16546321.029999996</v>
      </c>
      <c r="R14" s="79">
        <v>2226682.2100000009</v>
      </c>
      <c r="S14" s="79">
        <v>142156.22000000006</v>
      </c>
      <c r="T14" s="79">
        <f t="shared" si="2"/>
        <v>143158347.86992401</v>
      </c>
      <c r="U14" s="73">
        <f>'6) Incurred (NY)'!$I14</f>
        <v>162073507.32992399</v>
      </c>
      <c r="W14" s="50">
        <v>4</v>
      </c>
    </row>
    <row r="15" spans="1:23" x14ac:dyDescent="0.25">
      <c r="A15" s="124"/>
      <c r="B15" s="225">
        <f>'1) Claims Notified'!B15</f>
        <v>2009</v>
      </c>
      <c r="C15" s="78">
        <v>577</v>
      </c>
      <c r="D15" s="79">
        <v>369</v>
      </c>
      <c r="E15" s="79">
        <f t="shared" si="0"/>
        <v>1411</v>
      </c>
      <c r="F15" s="73">
        <f>'1) Claims Notified'!$I15</f>
        <v>2357</v>
      </c>
      <c r="G15" s="79">
        <v>887</v>
      </c>
      <c r="H15" s="79">
        <v>44</v>
      </c>
      <c r="I15" s="79">
        <f t="shared" si="1"/>
        <v>1426</v>
      </c>
      <c r="J15" s="73">
        <f>'1) Claims Notified'!$I15</f>
        <v>2357</v>
      </c>
      <c r="K15" s="76"/>
      <c r="L15" s="79">
        <v>311</v>
      </c>
      <c r="M15" s="79">
        <v>19</v>
      </c>
      <c r="N15" s="79">
        <v>8</v>
      </c>
      <c r="O15" s="79">
        <f t="shared" si="3"/>
        <v>2019</v>
      </c>
      <c r="P15" s="73">
        <f>'1) Claims Notified'!$I15</f>
        <v>2357</v>
      </c>
      <c r="Q15" s="79">
        <v>19209647.510214332</v>
      </c>
      <c r="R15" s="79">
        <v>500806.70912285434</v>
      </c>
      <c r="S15" s="79">
        <v>211358.22066281334</v>
      </c>
      <c r="T15" s="79">
        <f t="shared" si="2"/>
        <v>145730352.25011569</v>
      </c>
      <c r="U15" s="73">
        <f>'6) Incurred (NY)'!$I15</f>
        <v>165652164.69011569</v>
      </c>
      <c r="W15" s="50">
        <v>4</v>
      </c>
    </row>
    <row r="16" spans="1:23" x14ac:dyDescent="0.25">
      <c r="A16" s="124"/>
      <c r="B16" s="225">
        <f>'1) Claims Notified'!B16</f>
        <v>2010</v>
      </c>
      <c r="C16" s="78">
        <v>607</v>
      </c>
      <c r="D16" s="79">
        <v>348</v>
      </c>
      <c r="E16" s="79">
        <f t="shared" si="0"/>
        <v>1509</v>
      </c>
      <c r="F16" s="73">
        <f>'1) Claims Notified'!$I16</f>
        <v>2464</v>
      </c>
      <c r="G16" s="79">
        <v>889</v>
      </c>
      <c r="H16" s="79">
        <v>46</v>
      </c>
      <c r="I16" s="79">
        <f t="shared" si="1"/>
        <v>1529</v>
      </c>
      <c r="J16" s="73">
        <f>'1) Claims Notified'!$I16</f>
        <v>2464</v>
      </c>
      <c r="K16" s="76"/>
      <c r="L16" s="79">
        <v>312</v>
      </c>
      <c r="M16" s="79">
        <v>23</v>
      </c>
      <c r="N16" s="79">
        <v>2</v>
      </c>
      <c r="O16" s="79">
        <f t="shared" si="3"/>
        <v>2127</v>
      </c>
      <c r="P16" s="73">
        <f>'1) Claims Notified'!$I16</f>
        <v>2464</v>
      </c>
      <c r="Q16" s="79">
        <v>19071551.590000004</v>
      </c>
      <c r="R16" s="79">
        <v>1750478.06</v>
      </c>
      <c r="S16" s="79">
        <v>121076.05</v>
      </c>
      <c r="T16" s="79">
        <f t="shared" si="2"/>
        <v>159719306.10646272</v>
      </c>
      <c r="U16" s="73">
        <f>'6) Incurred (NY)'!$I16</f>
        <v>180662411.80646271</v>
      </c>
      <c r="W16" s="50">
        <v>4</v>
      </c>
    </row>
    <row r="17" spans="1:23" x14ac:dyDescent="0.25">
      <c r="A17" s="124"/>
      <c r="B17" s="225">
        <f>'1) Claims Notified'!B17</f>
        <v>2011</v>
      </c>
      <c r="C17" s="78">
        <v>692</v>
      </c>
      <c r="D17" s="79">
        <v>343</v>
      </c>
      <c r="E17" s="79">
        <f t="shared" si="0"/>
        <v>1697</v>
      </c>
      <c r="F17" s="73">
        <f>'1) Claims Notified'!$I17</f>
        <v>2732</v>
      </c>
      <c r="G17" s="79">
        <v>946</v>
      </c>
      <c r="H17" s="79">
        <v>59</v>
      </c>
      <c r="I17" s="79">
        <f t="shared" si="1"/>
        <v>1727</v>
      </c>
      <c r="J17" s="73">
        <f>'1) Claims Notified'!$I17</f>
        <v>2732</v>
      </c>
      <c r="K17" s="76"/>
      <c r="L17" s="79">
        <v>385</v>
      </c>
      <c r="M17" s="79">
        <v>33</v>
      </c>
      <c r="N17" s="79">
        <v>5</v>
      </c>
      <c r="O17" s="79">
        <f t="shared" si="3"/>
        <v>2309</v>
      </c>
      <c r="P17" s="73">
        <f>'1) Claims Notified'!$I17</f>
        <v>2732</v>
      </c>
      <c r="Q17" s="79">
        <v>20314818.259999998</v>
      </c>
      <c r="R17" s="79">
        <v>3797384.08</v>
      </c>
      <c r="S17" s="79">
        <v>192143.59000000005</v>
      </c>
      <c r="T17" s="79">
        <f t="shared" si="2"/>
        <v>172669818.44801506</v>
      </c>
      <c r="U17" s="73">
        <f>'6) Incurred (NY)'!$I17</f>
        <v>196974164.37801507</v>
      </c>
      <c r="W17" s="50">
        <v>4</v>
      </c>
    </row>
    <row r="18" spans="1:23" x14ac:dyDescent="0.25">
      <c r="A18" s="124"/>
      <c r="B18" s="225">
        <f>'1) Claims Notified'!B18</f>
        <v>2012</v>
      </c>
      <c r="C18" s="78">
        <v>785</v>
      </c>
      <c r="D18" s="79">
        <v>380</v>
      </c>
      <c r="E18" s="79">
        <f t="shared" si="0"/>
        <v>1658</v>
      </c>
      <c r="F18" s="73">
        <f>'1) Claims Notified'!$I18</f>
        <v>2823</v>
      </c>
      <c r="G18" s="79">
        <v>1061</v>
      </c>
      <c r="H18" s="79">
        <v>56</v>
      </c>
      <c r="I18" s="79">
        <f t="shared" si="1"/>
        <v>1706</v>
      </c>
      <c r="J18" s="73">
        <f>'1) Claims Notified'!$I18</f>
        <v>2823</v>
      </c>
      <c r="K18" s="76"/>
      <c r="L18" s="79">
        <v>471</v>
      </c>
      <c r="M18" s="79">
        <v>22</v>
      </c>
      <c r="N18" s="79">
        <v>13</v>
      </c>
      <c r="O18" s="79">
        <f t="shared" si="3"/>
        <v>2317</v>
      </c>
      <c r="P18" s="73">
        <f>'1) Claims Notified'!$I18</f>
        <v>2823</v>
      </c>
      <c r="Q18" s="79">
        <v>26494802.684575759</v>
      </c>
      <c r="R18" s="79">
        <v>2504613.2238737326</v>
      </c>
      <c r="S18" s="79">
        <v>1257547.7715505052</v>
      </c>
      <c r="T18" s="79">
        <f t="shared" si="2"/>
        <v>173435466.08329684</v>
      </c>
      <c r="U18" s="73">
        <f>'6) Incurred (NY)'!$I18</f>
        <v>203692429.76329684</v>
      </c>
      <c r="W18" s="50">
        <v>4</v>
      </c>
    </row>
    <row r="19" spans="1:23" x14ac:dyDescent="0.25">
      <c r="A19" s="124"/>
      <c r="B19" s="225">
        <f>'1) Claims Notified'!B19</f>
        <v>2013</v>
      </c>
      <c r="C19" s="78">
        <v>801</v>
      </c>
      <c r="D19" s="79">
        <v>400</v>
      </c>
      <c r="E19" s="79">
        <f t="shared" si="0"/>
        <v>1672</v>
      </c>
      <c r="F19" s="73">
        <f>'1) Claims Notified'!$I19</f>
        <v>2873</v>
      </c>
      <c r="G19" s="79">
        <v>1099</v>
      </c>
      <c r="H19" s="79">
        <v>62</v>
      </c>
      <c r="I19" s="79">
        <f t="shared" si="1"/>
        <v>1712</v>
      </c>
      <c r="J19" s="73">
        <f>'1) Claims Notified'!$I19</f>
        <v>2873</v>
      </c>
      <c r="K19" s="76"/>
      <c r="L19" s="79">
        <v>494</v>
      </c>
      <c r="M19" s="79">
        <v>47</v>
      </c>
      <c r="N19" s="79">
        <v>12</v>
      </c>
      <c r="O19" s="79">
        <f t="shared" si="3"/>
        <v>2320</v>
      </c>
      <c r="P19" s="73">
        <f>'1) Claims Notified'!$I19</f>
        <v>2873</v>
      </c>
      <c r="Q19" s="79">
        <v>27692326.829999998</v>
      </c>
      <c r="R19" s="79">
        <v>2768452.21</v>
      </c>
      <c r="S19" s="79">
        <v>620681.37</v>
      </c>
      <c r="T19" s="79">
        <f t="shared" si="2"/>
        <v>178381441.48026729</v>
      </c>
      <c r="U19" s="73">
        <f>'6) Incurred (NY)'!$I19</f>
        <v>209462901.89026728</v>
      </c>
      <c r="W19" s="50">
        <v>4</v>
      </c>
    </row>
    <row r="20" spans="1:23" x14ac:dyDescent="0.25">
      <c r="A20" s="124"/>
      <c r="B20" s="225">
        <f>'1) Claims Notified'!B20</f>
        <v>2014</v>
      </c>
      <c r="C20" s="78">
        <v>871</v>
      </c>
      <c r="D20" s="79">
        <v>382</v>
      </c>
      <c r="E20" s="79">
        <f t="shared" si="0"/>
        <v>1641</v>
      </c>
      <c r="F20" s="73">
        <f>'1) Claims Notified'!$I20</f>
        <v>2894</v>
      </c>
      <c r="G20" s="79">
        <v>1174</v>
      </c>
      <c r="H20" s="79">
        <v>72</v>
      </c>
      <c r="I20" s="79">
        <f t="shared" si="1"/>
        <v>1648</v>
      </c>
      <c r="J20" s="73">
        <f>'1) Claims Notified'!$I20</f>
        <v>2894</v>
      </c>
      <c r="K20" s="76"/>
      <c r="L20" s="79">
        <v>574</v>
      </c>
      <c r="M20" s="79">
        <v>41</v>
      </c>
      <c r="N20" s="79">
        <v>15</v>
      </c>
      <c r="O20" s="79">
        <f t="shared" si="3"/>
        <v>2264</v>
      </c>
      <c r="P20" s="73">
        <f>'1) Claims Notified'!$I20</f>
        <v>2894</v>
      </c>
      <c r="Q20" s="79">
        <v>29707046.766919132</v>
      </c>
      <c r="R20" s="79">
        <v>3052596.12</v>
      </c>
      <c r="S20" s="79">
        <v>816506.11</v>
      </c>
      <c r="T20" s="79">
        <f t="shared" si="2"/>
        <v>171599717.97204405</v>
      </c>
      <c r="U20" s="73">
        <f>'6) Incurred (NY)'!$I20</f>
        <v>205175866.96896318</v>
      </c>
      <c r="W20" s="50">
        <v>4</v>
      </c>
    </row>
    <row r="21" spans="1:23" x14ac:dyDescent="0.25">
      <c r="A21" s="124"/>
      <c r="B21" s="225">
        <f>'1) Claims Notified'!B21</f>
        <v>2015</v>
      </c>
      <c r="C21" s="78">
        <v>879</v>
      </c>
      <c r="D21" s="79">
        <v>415</v>
      </c>
      <c r="E21" s="79">
        <f t="shared" si="0"/>
        <v>1695</v>
      </c>
      <c r="F21" s="73">
        <f>'1) Claims Notified'!$I21</f>
        <v>2989</v>
      </c>
      <c r="G21" s="79">
        <v>1223</v>
      </c>
      <c r="H21" s="79">
        <v>56</v>
      </c>
      <c r="I21" s="79">
        <f t="shared" si="1"/>
        <v>1710</v>
      </c>
      <c r="J21" s="73">
        <f>'1) Claims Notified'!$I21</f>
        <v>2989</v>
      </c>
      <c r="K21" s="76"/>
      <c r="L21" s="79">
        <v>569</v>
      </c>
      <c r="M21" s="79">
        <v>25</v>
      </c>
      <c r="N21" s="79">
        <v>8</v>
      </c>
      <c r="O21" s="79">
        <f t="shared" si="3"/>
        <v>2387</v>
      </c>
      <c r="P21" s="73">
        <f>'1) Claims Notified'!$I21</f>
        <v>2989</v>
      </c>
      <c r="Q21" s="79">
        <v>32362589.342295803</v>
      </c>
      <c r="R21" s="79">
        <v>2998710.9752606084</v>
      </c>
      <c r="S21" s="79">
        <v>687975.25244358426</v>
      </c>
      <c r="T21" s="79">
        <f t="shared" si="2"/>
        <v>190367031.88059646</v>
      </c>
      <c r="U21" s="73">
        <f>'6) Incurred (NY)'!$I21</f>
        <v>226416307.45059645</v>
      </c>
      <c r="W21" s="50">
        <v>4</v>
      </c>
    </row>
    <row r="22" spans="1:23" x14ac:dyDescent="0.25">
      <c r="A22" s="124"/>
      <c r="B22" s="225">
        <f>'1) Claims Notified'!B22</f>
        <v>2016</v>
      </c>
      <c r="C22" s="78">
        <v>800</v>
      </c>
      <c r="D22" s="79">
        <v>398</v>
      </c>
      <c r="E22" s="79">
        <f t="shared" si="0"/>
        <v>1599</v>
      </c>
      <c r="F22" s="73">
        <f>'1) Claims Notified'!$I22</f>
        <v>2797</v>
      </c>
      <c r="G22" s="79">
        <v>1130</v>
      </c>
      <c r="H22" s="79">
        <v>55</v>
      </c>
      <c r="I22" s="79">
        <f t="shared" si="1"/>
        <v>1612</v>
      </c>
      <c r="J22" s="73">
        <f>'1) Claims Notified'!$I22</f>
        <v>2797</v>
      </c>
      <c r="K22" s="76"/>
      <c r="L22" s="79">
        <v>583</v>
      </c>
      <c r="M22" s="79">
        <v>24</v>
      </c>
      <c r="N22" s="79">
        <v>8</v>
      </c>
      <c r="O22" s="79">
        <f t="shared" si="3"/>
        <v>2182</v>
      </c>
      <c r="P22" s="73">
        <f>'1) Claims Notified'!$I22</f>
        <v>2797</v>
      </c>
      <c r="Q22" s="79">
        <v>38060522.885275267</v>
      </c>
      <c r="R22" s="79">
        <v>1768173.0547247312</v>
      </c>
      <c r="S22" s="79">
        <v>495236.33000000007</v>
      </c>
      <c r="T22" s="79">
        <f t="shared" si="2"/>
        <v>192357992.68454981</v>
      </c>
      <c r="U22" s="73">
        <f>'6) Incurred (NY)'!$I22</f>
        <v>232681924.95454979</v>
      </c>
      <c r="W22" s="50">
        <v>4</v>
      </c>
    </row>
    <row r="23" spans="1:23" x14ac:dyDescent="0.25">
      <c r="A23" s="124"/>
      <c r="B23" s="225">
        <f>'1) Claims Notified'!B23</f>
        <v>2017</v>
      </c>
      <c r="C23" s="78">
        <v>746</v>
      </c>
      <c r="D23" s="79">
        <v>355</v>
      </c>
      <c r="E23" s="79">
        <f t="shared" si="0"/>
        <v>1432</v>
      </c>
      <c r="F23" s="73">
        <f>'1) Claims Notified'!$I23</f>
        <v>2533</v>
      </c>
      <c r="G23" s="79">
        <v>1033</v>
      </c>
      <c r="H23" s="79">
        <v>52</v>
      </c>
      <c r="I23" s="79">
        <f t="shared" si="1"/>
        <v>1448</v>
      </c>
      <c r="J23" s="73">
        <f>'1) Claims Notified'!$I23</f>
        <v>2533</v>
      </c>
      <c r="K23" s="76"/>
      <c r="L23" s="79">
        <v>473</v>
      </c>
      <c r="M23" s="79">
        <v>27</v>
      </c>
      <c r="N23" s="79">
        <v>12</v>
      </c>
      <c r="O23" s="79">
        <f t="shared" si="3"/>
        <v>2021</v>
      </c>
      <c r="P23" s="73">
        <f>'1) Claims Notified'!$I23</f>
        <v>2533</v>
      </c>
      <c r="Q23" s="79">
        <v>32195037.522596531</v>
      </c>
      <c r="R23" s="79">
        <v>3332541.1265562945</v>
      </c>
      <c r="S23" s="79">
        <v>1131765.060847169</v>
      </c>
      <c r="T23" s="79">
        <f t="shared" si="2"/>
        <v>200650495.35431874</v>
      </c>
      <c r="U23" s="73">
        <f>'6) Incurred (NY)'!$I23</f>
        <v>237309839.06431872</v>
      </c>
      <c r="W23" s="50">
        <v>4</v>
      </c>
    </row>
    <row r="24" spans="1:23" x14ac:dyDescent="0.25">
      <c r="A24" s="124"/>
      <c r="B24" s="225">
        <f>'1) Claims Notified'!B24</f>
        <v>2018</v>
      </c>
      <c r="C24" s="78">
        <v>757</v>
      </c>
      <c r="D24" s="79">
        <v>373</v>
      </c>
      <c r="E24" s="79">
        <f t="shared" si="0"/>
        <v>1460</v>
      </c>
      <c r="F24" s="73">
        <f>'1) Claims Notified'!$I24</f>
        <v>2590</v>
      </c>
      <c r="G24" s="79">
        <v>1065</v>
      </c>
      <c r="H24" s="79">
        <v>42</v>
      </c>
      <c r="I24" s="79">
        <f t="shared" si="1"/>
        <v>1483</v>
      </c>
      <c r="J24" s="73">
        <f>'1) Claims Notified'!$I24</f>
        <v>2590</v>
      </c>
      <c r="K24" s="76"/>
      <c r="L24" s="79">
        <v>530</v>
      </c>
      <c r="M24" s="79">
        <v>22</v>
      </c>
      <c r="N24" s="79">
        <v>10</v>
      </c>
      <c r="O24" s="79">
        <f t="shared" si="3"/>
        <v>2028</v>
      </c>
      <c r="P24" s="73">
        <f>'1) Claims Notified'!$I24</f>
        <v>2590</v>
      </c>
      <c r="Q24" s="79">
        <v>39782530.526518986</v>
      </c>
      <c r="R24" s="79">
        <v>3511747.2706167521</v>
      </c>
      <c r="S24" s="79">
        <v>1836536.5628642654</v>
      </c>
      <c r="T24" s="79">
        <f t="shared" si="2"/>
        <v>225007889.09795344</v>
      </c>
      <c r="U24" s="73">
        <f>'6) Incurred (NY)'!$I24</f>
        <v>270138703.45795345</v>
      </c>
      <c r="W24" s="50">
        <v>4</v>
      </c>
    </row>
    <row r="25" spans="1:23" x14ac:dyDescent="0.25">
      <c r="A25" s="124"/>
      <c r="B25" s="226">
        <f>'1) Claims Notified'!B25</f>
        <v>2019</v>
      </c>
      <c r="C25" s="80">
        <v>716.69226329074297</v>
      </c>
      <c r="D25" s="81">
        <v>358.61677461013164</v>
      </c>
      <c r="E25" s="79">
        <f t="shared" si="0"/>
        <v>1358.4545454545455</v>
      </c>
      <c r="F25" s="74">
        <f>'1) Claims Notified'!$I25</f>
        <v>2433.76358335542</v>
      </c>
      <c r="G25" s="81">
        <v>949.26822157434401</v>
      </c>
      <c r="H25" s="81">
        <v>49.59475218658892</v>
      </c>
      <c r="I25" s="79">
        <f t="shared" si="1"/>
        <v>1434.9006095944869</v>
      </c>
      <c r="J25" s="74">
        <f>'1) Claims Notified'!$I25</f>
        <v>2433.76358335542</v>
      </c>
      <c r="K25" s="76"/>
      <c r="L25" s="81">
        <v>488.872397443826</v>
      </c>
      <c r="M25" s="81">
        <v>32.21091380275054</v>
      </c>
      <c r="N25" s="81">
        <v>13.176163972082339</v>
      </c>
      <c r="O25" s="79">
        <f t="shared" si="3"/>
        <v>1899.5041081367613</v>
      </c>
      <c r="P25" s="74">
        <f>'1) Claims Notified'!$I25</f>
        <v>2433.76358335542</v>
      </c>
      <c r="Q25" s="81">
        <v>36598454.805405259</v>
      </c>
      <c r="R25" s="81">
        <v>5787000.8261778001</v>
      </c>
      <c r="S25" s="81">
        <v>471069.66188633034</v>
      </c>
      <c r="T25" s="79">
        <f t="shared" si="2"/>
        <v>206525293.82626867</v>
      </c>
      <c r="U25" s="73">
        <f>'6) Incurred (NY)'!$I25</f>
        <v>249381819.11973804</v>
      </c>
      <c r="W25" s="51">
        <v>4</v>
      </c>
    </row>
    <row r="26" spans="1:23" s="71" customFormat="1" x14ac:dyDescent="0.25">
      <c r="A26" s="67"/>
      <c r="B26" s="227" t="s">
        <v>6</v>
      </c>
      <c r="C26" s="68">
        <f t="shared" ref="C26:D26" si="4">SUM(C6:C25)</f>
        <v>10200.692263290743</v>
      </c>
      <c r="D26" s="69">
        <f t="shared" si="4"/>
        <v>6835.6167746101319</v>
      </c>
      <c r="E26" s="69">
        <f>F26-SUM(C26:D26)</f>
        <v>24799.454545454548</v>
      </c>
      <c r="F26" s="24">
        <f>SUM(F6:F25)</f>
        <v>41835.763583355423</v>
      </c>
      <c r="G26" s="68">
        <f t="shared" ref="G26:H26" si="5">SUM(G6:G25)</f>
        <v>15252.268221574344</v>
      </c>
      <c r="H26" s="69">
        <f t="shared" si="5"/>
        <v>760.59475218658895</v>
      </c>
      <c r="I26" s="69">
        <f>J26-SUM(G26:H26)</f>
        <v>25822.90060959449</v>
      </c>
      <c r="J26" s="24">
        <f>SUM(J6:J25)</f>
        <v>41835.763583355423</v>
      </c>
      <c r="K26" s="70"/>
      <c r="L26" s="68">
        <f t="shared" ref="L26:N26" si="6">SUM(L6:L25)</f>
        <v>6595.8723974438262</v>
      </c>
      <c r="M26" s="69">
        <f t="shared" si="6"/>
        <v>430.21091380275055</v>
      </c>
      <c r="N26" s="69">
        <f t="shared" si="6"/>
        <v>145.17616397208235</v>
      </c>
      <c r="O26" s="69">
        <f>P26-SUM(L26:N26)</f>
        <v>34664.504108136767</v>
      </c>
      <c r="P26" s="24">
        <f>SUM(P6:P25)</f>
        <v>41835.763583355423</v>
      </c>
      <c r="Q26" s="68">
        <f t="shared" ref="Q26:S26" si="7">SUM(Q6:Q25)</f>
        <v>400620144.86138284</v>
      </c>
      <c r="R26" s="69">
        <f t="shared" si="7"/>
        <v>38889781.914091229</v>
      </c>
      <c r="S26" s="69">
        <f t="shared" si="7"/>
        <v>9768572.7449144684</v>
      </c>
      <c r="T26" s="69">
        <f>U26-SUM(Q26:S26)</f>
        <v>2720555282.2640834</v>
      </c>
      <c r="U26" s="24">
        <f>SUM(U6:U25)</f>
        <v>3169833781.784472</v>
      </c>
    </row>
    <row r="27" spans="1:23" x14ac:dyDescent="0.25">
      <c r="A27" s="124"/>
      <c r="B27" s="223"/>
      <c r="C27" s="82"/>
      <c r="D27" s="82"/>
      <c r="E27" s="82"/>
      <c r="F27" s="82"/>
      <c r="G27" s="82"/>
      <c r="H27" s="82"/>
      <c r="I27" s="82"/>
      <c r="J27" s="82"/>
      <c r="K27" s="82"/>
      <c r="L27" s="82"/>
      <c r="M27" s="82"/>
      <c r="N27" s="82"/>
      <c r="O27" s="82"/>
      <c r="P27" s="82"/>
      <c r="Q27" s="82"/>
      <c r="R27" s="82"/>
      <c r="S27" s="82"/>
      <c r="T27" s="82"/>
      <c r="U27" s="82"/>
    </row>
    <row r="28" spans="1:23" s="6" customFormat="1" x14ac:dyDescent="0.25">
      <c r="A28" s="124"/>
      <c r="C28" s="72"/>
      <c r="D28" s="72"/>
      <c r="E28" s="72"/>
      <c r="F28" s="72"/>
      <c r="G28" s="72"/>
      <c r="H28" s="72"/>
      <c r="I28" s="72"/>
      <c r="J28" s="72"/>
      <c r="K28" s="72"/>
      <c r="L28" s="72"/>
      <c r="M28" s="34"/>
      <c r="N28" s="72"/>
      <c r="O28" s="72"/>
      <c r="P28" s="72"/>
      <c r="Q28" s="72"/>
      <c r="R28" s="72"/>
      <c r="S28" s="72"/>
    </row>
    <row r="29" spans="1:23" x14ac:dyDescent="0.25">
      <c r="B29" s="14"/>
      <c r="M29" s="34"/>
    </row>
    <row r="30" spans="1:23" x14ac:dyDescent="0.25">
      <c r="B30" s="15"/>
      <c r="M30" s="34"/>
    </row>
    <row r="31" spans="1:23" x14ac:dyDescent="0.25">
      <c r="B31" s="2" t="s">
        <v>12</v>
      </c>
    </row>
    <row r="32" spans="1:23" x14ac:dyDescent="0.25">
      <c r="B32" s="1" t="s">
        <v>95</v>
      </c>
    </row>
    <row r="33" spans="2:2" x14ac:dyDescent="0.25">
      <c r="B33" s="1" t="s">
        <v>85</v>
      </c>
    </row>
    <row r="34" spans="2:2" x14ac:dyDescent="0.25">
      <c r="B34" s="1" t="s">
        <v>14</v>
      </c>
    </row>
    <row r="35" spans="2:2" x14ac:dyDescent="0.25">
      <c r="B35" s="1" t="s">
        <v>50</v>
      </c>
    </row>
    <row r="36" spans="2:2" x14ac:dyDescent="0.25">
      <c r="B36" s="1" t="s">
        <v>51</v>
      </c>
    </row>
    <row r="37" spans="2:2" x14ac:dyDescent="0.25">
      <c r="B37" s="1" t="s">
        <v>52</v>
      </c>
    </row>
    <row r="38" spans="2:2"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sheetData>
  <sheetProtection sheet="1" objects="1" scenarios="1"/>
  <mergeCells count="5">
    <mergeCell ref="C4:F4"/>
    <mergeCell ref="G4:J4"/>
    <mergeCell ref="K4:K5"/>
    <mergeCell ref="L4:P4"/>
    <mergeCell ref="Q4:U4"/>
  </mergeCells>
  <pageMargins left="0.78740157480314965" right="0.78740157480314965" top="0.78740157480314965" bottom="0.78740157480314965" header="0.51181102362204722" footer="0.51181102362204722"/>
  <pageSetup paperSize="9" orientation="landscape" r:id="rId1"/>
  <headerFooter alignWithMargins="0">
    <oddHeader xml:space="preserve">&amp;L </oddHeader>
    <oddFooter xml:space="preserve">&amp;L&amp;F, &amp;A&amp;R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FFFF00"/>
  </sheetPr>
  <dimension ref="A1:Q39"/>
  <sheetViews>
    <sheetView showGridLines="0" showRowColHeaders="0" zoomScale="70" zoomScaleNormal="70" workbookViewId="0">
      <selection activeCell="N30" sqref="N30"/>
    </sheetView>
  </sheetViews>
  <sheetFormatPr defaultColWidth="0" defaultRowHeight="13.2" zeroHeight="1" x14ac:dyDescent="0.25"/>
  <cols>
    <col min="1" max="1" width="3.6640625" customWidth="1"/>
    <col min="2" max="2" width="11.77734375" customWidth="1"/>
    <col min="3" max="16" width="15.33203125" customWidth="1"/>
    <col min="17" max="17" width="4.33203125" customWidth="1"/>
    <col min="18" max="16384" width="8.77734375" hidden="1"/>
  </cols>
  <sheetData>
    <row r="1" spans="1:17" ht="15.6" x14ac:dyDescent="0.3">
      <c r="A1" s="46" t="s">
        <v>101</v>
      </c>
    </row>
    <row r="2" spans="1:17" x14ac:dyDescent="0.25"/>
    <row r="3" spans="1:17" x14ac:dyDescent="0.25"/>
    <row r="4" spans="1:17" x14ac:dyDescent="0.25"/>
    <row r="5" spans="1:17" ht="30" customHeight="1" x14ac:dyDescent="0.25">
      <c r="A5" s="154"/>
      <c r="B5" s="154"/>
      <c r="C5" s="259" t="s">
        <v>102</v>
      </c>
      <c r="D5" s="260"/>
      <c r="E5" s="260"/>
      <c r="F5" s="260"/>
      <c r="G5" s="261"/>
      <c r="H5" s="259" t="s">
        <v>103</v>
      </c>
      <c r="I5" s="260"/>
      <c r="J5" s="260"/>
      <c r="K5" s="260"/>
      <c r="L5" s="261"/>
      <c r="M5" s="259" t="s">
        <v>104</v>
      </c>
      <c r="N5" s="260"/>
      <c r="O5" s="260"/>
      <c r="P5" s="261"/>
      <c r="Q5" s="154"/>
    </row>
    <row r="6" spans="1:17" s="185" customFormat="1" ht="26.4" x14ac:dyDescent="0.25">
      <c r="B6" s="158">
        <v>2000</v>
      </c>
      <c r="C6" s="187" t="s">
        <v>47</v>
      </c>
      <c r="D6" s="159" t="s">
        <v>48</v>
      </c>
      <c r="E6" s="93" t="s">
        <v>49</v>
      </c>
      <c r="F6" s="159" t="s">
        <v>43</v>
      </c>
      <c r="G6" s="186" t="s">
        <v>44</v>
      </c>
      <c r="H6" s="187" t="s">
        <v>47</v>
      </c>
      <c r="I6" s="159" t="s">
        <v>48</v>
      </c>
      <c r="J6" s="93" t="s">
        <v>49</v>
      </c>
      <c r="K6" s="159" t="s">
        <v>43</v>
      </c>
      <c r="L6" s="186" t="s">
        <v>44</v>
      </c>
      <c r="M6" s="187" t="s">
        <v>41</v>
      </c>
      <c r="N6" s="93" t="s">
        <v>42</v>
      </c>
      <c r="O6" s="159" t="s">
        <v>43</v>
      </c>
      <c r="P6" s="160" t="s">
        <v>44</v>
      </c>
      <c r="Q6" s="184"/>
    </row>
    <row r="7" spans="1:17" x14ac:dyDescent="0.25">
      <c r="B7" s="221">
        <f>'10) Mesothelioma info (NY)'!B6</f>
        <v>2000</v>
      </c>
      <c r="C7" s="161">
        <v>3</v>
      </c>
      <c r="D7" s="161">
        <v>0</v>
      </c>
      <c r="E7" s="161">
        <v>0</v>
      </c>
      <c r="F7" s="161">
        <f t="shared" ref="F7:F26" si="0">G7-SUM(C7:E7)</f>
        <v>315</v>
      </c>
      <c r="G7" s="162">
        <f>'5) Settled At Cost (SY)'!$I6</f>
        <v>318</v>
      </c>
      <c r="H7" s="161">
        <v>0</v>
      </c>
      <c r="I7" s="161">
        <v>0</v>
      </c>
      <c r="J7" s="161">
        <v>0</v>
      </c>
      <c r="K7" s="188">
        <f t="shared" ref="K7:K26" si="1">L7-SUM(H7:J7)</f>
        <v>14081167.489999998</v>
      </c>
      <c r="L7" s="189">
        <f>'8) Paid on Settled (SY)'!$I6</f>
        <v>14081167.489999998</v>
      </c>
      <c r="M7" s="163">
        <v>0</v>
      </c>
      <c r="N7" s="161">
        <v>0</v>
      </c>
      <c r="O7" s="161">
        <v>318</v>
      </c>
      <c r="P7" s="189">
        <f>'5) Settled At Cost (SY)'!$I6</f>
        <v>318</v>
      </c>
      <c r="Q7" s="72"/>
    </row>
    <row r="8" spans="1:17" x14ac:dyDescent="0.25">
      <c r="B8" s="221">
        <f>'10) Mesothelioma info (NY)'!B7</f>
        <v>2001</v>
      </c>
      <c r="C8" s="161">
        <v>1</v>
      </c>
      <c r="D8" s="161">
        <v>0</v>
      </c>
      <c r="E8" s="161">
        <v>0</v>
      </c>
      <c r="F8" s="161">
        <f t="shared" si="0"/>
        <v>207</v>
      </c>
      <c r="G8" s="164">
        <f>'5) Settled At Cost (SY)'!$I7</f>
        <v>208</v>
      </c>
      <c r="H8" s="161">
        <v>0</v>
      </c>
      <c r="I8" s="161">
        <v>0</v>
      </c>
      <c r="J8" s="161">
        <v>0</v>
      </c>
      <c r="K8" s="188">
        <f t="shared" si="1"/>
        <v>11627137.939999999</v>
      </c>
      <c r="L8" s="190">
        <f>'8) Paid on Settled (SY)'!$I7</f>
        <v>11627137.939999999</v>
      </c>
      <c r="M8" s="163">
        <v>0</v>
      </c>
      <c r="N8" s="161">
        <v>0</v>
      </c>
      <c r="O8" s="161">
        <v>208</v>
      </c>
      <c r="P8" s="190">
        <f>'5) Settled At Cost (SY)'!$I7</f>
        <v>208</v>
      </c>
      <c r="Q8" s="72"/>
    </row>
    <row r="9" spans="1:17" x14ac:dyDescent="0.25">
      <c r="B9" s="221">
        <f>'10) Mesothelioma info (NY)'!B8</f>
        <v>2002</v>
      </c>
      <c r="C9" s="161">
        <v>37</v>
      </c>
      <c r="D9" s="161">
        <v>0</v>
      </c>
      <c r="E9" s="161">
        <v>0</v>
      </c>
      <c r="F9" s="161">
        <f t="shared" si="0"/>
        <v>298</v>
      </c>
      <c r="G9" s="164">
        <f>'5) Settled At Cost (SY)'!$I8</f>
        <v>335</v>
      </c>
      <c r="H9" s="161">
        <v>2366492.2600000002</v>
      </c>
      <c r="I9" s="161">
        <v>0</v>
      </c>
      <c r="J9" s="161">
        <v>0</v>
      </c>
      <c r="K9" s="188">
        <f t="shared" si="1"/>
        <v>18979149.98</v>
      </c>
      <c r="L9" s="190">
        <f>'8) Paid on Settled (SY)'!$I8</f>
        <v>21345642.240000002</v>
      </c>
      <c r="M9" s="163">
        <v>29.675000000000004</v>
      </c>
      <c r="N9" s="161">
        <v>8.3249999999999975</v>
      </c>
      <c r="O9" s="161">
        <v>297</v>
      </c>
      <c r="P9" s="190">
        <f>'5) Settled At Cost (SY)'!$I8</f>
        <v>335</v>
      </c>
      <c r="Q9" s="72"/>
    </row>
    <row r="10" spans="1:17" x14ac:dyDescent="0.25">
      <c r="B10" s="221">
        <f>'10) Mesothelioma info (NY)'!B9</f>
        <v>2003</v>
      </c>
      <c r="C10" s="161">
        <v>44</v>
      </c>
      <c r="D10" s="161">
        <v>1</v>
      </c>
      <c r="E10" s="161">
        <v>2</v>
      </c>
      <c r="F10" s="161">
        <f t="shared" si="0"/>
        <v>366</v>
      </c>
      <c r="G10" s="164">
        <f>'5) Settled At Cost (SY)'!$I9</f>
        <v>413</v>
      </c>
      <c r="H10" s="161">
        <v>1740671.5899999999</v>
      </c>
      <c r="I10" s="161">
        <v>208277.69</v>
      </c>
      <c r="J10" s="161">
        <v>114340.19</v>
      </c>
      <c r="K10" s="188">
        <f t="shared" si="1"/>
        <v>21759988.550000001</v>
      </c>
      <c r="L10" s="190">
        <f>'8) Paid on Settled (SY)'!$I9</f>
        <v>23823278.02</v>
      </c>
      <c r="M10" s="163">
        <v>39.763636363636365</v>
      </c>
      <c r="N10" s="161">
        <v>13.236363636363636</v>
      </c>
      <c r="O10" s="161">
        <v>360</v>
      </c>
      <c r="P10" s="190">
        <f>'5) Settled At Cost (SY)'!$I9</f>
        <v>413</v>
      </c>
      <c r="Q10" s="72"/>
    </row>
    <row r="11" spans="1:17" x14ac:dyDescent="0.25">
      <c r="B11" s="221">
        <f>'10) Mesothelioma info (NY)'!B10</f>
        <v>2004</v>
      </c>
      <c r="C11" s="161">
        <v>76</v>
      </c>
      <c r="D11" s="161">
        <v>3</v>
      </c>
      <c r="E11" s="161">
        <v>2</v>
      </c>
      <c r="F11" s="161">
        <f t="shared" si="0"/>
        <v>701</v>
      </c>
      <c r="G11" s="164">
        <f>'5) Settled At Cost (SY)'!$I10</f>
        <v>782</v>
      </c>
      <c r="H11" s="161">
        <v>4718860.6899999995</v>
      </c>
      <c r="I11" s="161">
        <v>82556.56</v>
      </c>
      <c r="J11" s="161">
        <v>50273.509999999995</v>
      </c>
      <c r="K11" s="188">
        <f t="shared" si="1"/>
        <v>47683636.809999995</v>
      </c>
      <c r="L11" s="190">
        <f>'8) Paid on Settled (SY)'!$I10</f>
        <v>52535327.569999993</v>
      </c>
      <c r="M11" s="163">
        <v>60.206896551724142</v>
      </c>
      <c r="N11" s="161">
        <v>40.793103448275858</v>
      </c>
      <c r="O11" s="161">
        <v>681</v>
      </c>
      <c r="P11" s="190">
        <f>'5) Settled At Cost (SY)'!$I10</f>
        <v>782</v>
      </c>
      <c r="Q11" s="72"/>
    </row>
    <row r="12" spans="1:17" x14ac:dyDescent="0.25">
      <c r="B12" s="221">
        <f>'10) Mesothelioma info (NY)'!B11</f>
        <v>2005</v>
      </c>
      <c r="C12" s="161">
        <v>87.163043478260875</v>
      </c>
      <c r="D12" s="161">
        <v>3.8695652173913042</v>
      </c>
      <c r="E12" s="161">
        <v>0.96739130434782605</v>
      </c>
      <c r="F12" s="161">
        <f t="shared" si="0"/>
        <v>537</v>
      </c>
      <c r="G12" s="164">
        <f>'5) Settled At Cost (SY)'!$I11</f>
        <v>629</v>
      </c>
      <c r="H12" s="161">
        <v>7249351.919999999</v>
      </c>
      <c r="I12" s="161">
        <v>81007.61</v>
      </c>
      <c r="J12" s="161">
        <v>6249.25</v>
      </c>
      <c r="K12" s="188">
        <f t="shared" si="1"/>
        <v>32793152.819999993</v>
      </c>
      <c r="L12" s="190">
        <f>'8) Paid on Settled (SY)'!$I11</f>
        <v>40129761.599999994</v>
      </c>
      <c r="M12" s="163">
        <v>53.021276595744681</v>
      </c>
      <c r="N12" s="161">
        <v>46.978723404255319</v>
      </c>
      <c r="O12" s="161">
        <v>529</v>
      </c>
      <c r="P12" s="190">
        <f>'5) Settled At Cost (SY)'!$I11</f>
        <v>629</v>
      </c>
      <c r="Q12" s="72"/>
    </row>
    <row r="13" spans="1:17" x14ac:dyDescent="0.25">
      <c r="B13" s="221">
        <f>'10) Mesothelioma info (NY)'!B12</f>
        <v>2006</v>
      </c>
      <c r="C13" s="161">
        <v>108</v>
      </c>
      <c r="D13" s="161">
        <v>4</v>
      </c>
      <c r="E13" s="161">
        <v>5</v>
      </c>
      <c r="F13" s="161">
        <f t="shared" si="0"/>
        <v>557</v>
      </c>
      <c r="G13" s="164">
        <f>'5) Settled At Cost (SY)'!$I12</f>
        <v>674</v>
      </c>
      <c r="H13" s="161">
        <v>6472605.7032447178</v>
      </c>
      <c r="I13" s="161">
        <v>218802.67988504574</v>
      </c>
      <c r="J13" s="161">
        <v>287504.54687023634</v>
      </c>
      <c r="K13" s="188">
        <f t="shared" si="1"/>
        <v>42803206.659999005</v>
      </c>
      <c r="L13" s="190">
        <f>'8) Paid on Settled (SY)'!$I12</f>
        <v>49782119.589999005</v>
      </c>
      <c r="M13" s="163">
        <v>68.773584905660371</v>
      </c>
      <c r="N13" s="161">
        <v>61.226415094339622</v>
      </c>
      <c r="O13" s="161">
        <v>544</v>
      </c>
      <c r="P13" s="190">
        <f>'5) Settled At Cost (SY)'!$I12</f>
        <v>674</v>
      </c>
      <c r="Q13" s="72"/>
    </row>
    <row r="14" spans="1:17" x14ac:dyDescent="0.25">
      <c r="B14" s="221">
        <f>'10) Mesothelioma info (NY)'!B13</f>
        <v>2007</v>
      </c>
      <c r="C14" s="161">
        <v>121</v>
      </c>
      <c r="D14" s="161">
        <v>8</v>
      </c>
      <c r="E14" s="161">
        <v>3</v>
      </c>
      <c r="F14" s="161">
        <f t="shared" si="0"/>
        <v>1006</v>
      </c>
      <c r="G14" s="164">
        <f>'5) Settled At Cost (SY)'!$I13</f>
        <v>1138</v>
      </c>
      <c r="H14" s="161">
        <v>6445975.3457446108</v>
      </c>
      <c r="I14" s="161">
        <v>306599.23556266166</v>
      </c>
      <c r="J14" s="161">
        <v>147011.35869272743</v>
      </c>
      <c r="K14" s="188">
        <f t="shared" si="1"/>
        <v>81457255.802539662</v>
      </c>
      <c r="L14" s="190">
        <f>'8) Paid on Settled (SY)'!$I13</f>
        <v>88356841.742539659</v>
      </c>
      <c r="M14" s="163">
        <v>46.862068965517238</v>
      </c>
      <c r="N14" s="161">
        <v>104.13793103448276</v>
      </c>
      <c r="O14" s="161">
        <v>987</v>
      </c>
      <c r="P14" s="190">
        <f>'5) Settled At Cost (SY)'!$I13</f>
        <v>1138</v>
      </c>
      <c r="Q14" s="72"/>
    </row>
    <row r="15" spans="1:17" x14ac:dyDescent="0.25">
      <c r="B15" s="221">
        <f>'10) Mesothelioma info (NY)'!B14</f>
        <v>2008</v>
      </c>
      <c r="C15" s="161">
        <v>192</v>
      </c>
      <c r="D15" s="161">
        <v>17</v>
      </c>
      <c r="E15" s="161">
        <v>10</v>
      </c>
      <c r="F15" s="161">
        <f t="shared" si="0"/>
        <v>1379</v>
      </c>
      <c r="G15" s="164">
        <f>'5) Settled At Cost (SY)'!$I14</f>
        <v>1598</v>
      </c>
      <c r="H15" s="161">
        <v>13890033.220000008</v>
      </c>
      <c r="I15" s="161">
        <v>946696.05</v>
      </c>
      <c r="J15" s="161">
        <v>600877.33000000007</v>
      </c>
      <c r="K15" s="188">
        <f t="shared" si="1"/>
        <v>110382667.9811822</v>
      </c>
      <c r="L15" s="190">
        <f>'8) Paid on Settled (SY)'!$I14</f>
        <v>125820274.58118221</v>
      </c>
      <c r="M15" s="163">
        <v>76.199052132701425</v>
      </c>
      <c r="N15" s="161">
        <v>162.80094786729859</v>
      </c>
      <c r="O15" s="161">
        <v>1359</v>
      </c>
      <c r="P15" s="190">
        <f>'5) Settled At Cost (SY)'!$I14</f>
        <v>1598</v>
      </c>
      <c r="Q15" s="72"/>
    </row>
    <row r="16" spans="1:17" x14ac:dyDescent="0.25">
      <c r="B16" s="221">
        <f>'10) Mesothelioma info (NY)'!B15</f>
        <v>2009</v>
      </c>
      <c r="C16" s="161">
        <v>180</v>
      </c>
      <c r="D16" s="161">
        <v>9</v>
      </c>
      <c r="E16" s="161">
        <v>3</v>
      </c>
      <c r="F16" s="161">
        <f t="shared" si="0"/>
        <v>1507</v>
      </c>
      <c r="G16" s="164">
        <f>'5) Settled At Cost (SY)'!$I15</f>
        <v>1699</v>
      </c>
      <c r="H16" s="161">
        <v>13448269.149999997</v>
      </c>
      <c r="I16" s="161">
        <v>858139.00000000012</v>
      </c>
      <c r="J16" s="161">
        <v>218447.21</v>
      </c>
      <c r="K16" s="188">
        <f t="shared" si="1"/>
        <v>131076556.80885823</v>
      </c>
      <c r="L16" s="190">
        <f>'8) Paid on Settled (SY)'!$I15</f>
        <v>145601412.16885823</v>
      </c>
      <c r="M16" s="163">
        <v>68.306358381502889</v>
      </c>
      <c r="N16" s="161">
        <v>145.69364161849711</v>
      </c>
      <c r="O16" s="161">
        <v>1485</v>
      </c>
      <c r="P16" s="190">
        <f>'5) Settled At Cost (SY)'!$I15</f>
        <v>1699</v>
      </c>
      <c r="Q16" s="72"/>
    </row>
    <row r="17" spans="2:17" x14ac:dyDescent="0.25">
      <c r="B17" s="221">
        <f>'10) Mesothelioma info (NY)'!B16</f>
        <v>2010</v>
      </c>
      <c r="C17" s="161">
        <v>192</v>
      </c>
      <c r="D17" s="161">
        <v>22</v>
      </c>
      <c r="E17" s="161">
        <v>1</v>
      </c>
      <c r="F17" s="161">
        <f t="shared" si="0"/>
        <v>1232</v>
      </c>
      <c r="G17" s="164">
        <f>'5) Settled At Cost (SY)'!$I16</f>
        <v>1447</v>
      </c>
      <c r="H17" s="161">
        <v>15650441.700000001</v>
      </c>
      <c r="I17" s="161">
        <v>1894415.9899999995</v>
      </c>
      <c r="J17" s="161">
        <v>19509.990000000002</v>
      </c>
      <c r="K17" s="188">
        <f t="shared" si="1"/>
        <v>110637822.32838866</v>
      </c>
      <c r="L17" s="190">
        <f>'8) Paid on Settled (SY)'!$I16</f>
        <v>128202190.00838865</v>
      </c>
      <c r="M17" s="163">
        <v>80.437158469945359</v>
      </c>
      <c r="N17" s="161">
        <v>143.56284153005464</v>
      </c>
      <c r="O17" s="161">
        <v>1223</v>
      </c>
      <c r="P17" s="190">
        <f>'5) Settled At Cost (SY)'!$I16</f>
        <v>1447</v>
      </c>
      <c r="Q17" s="72"/>
    </row>
    <row r="18" spans="2:17" x14ac:dyDescent="0.25">
      <c r="B18" s="221">
        <f>'10) Mesothelioma info (NY)'!B17</f>
        <v>2011</v>
      </c>
      <c r="C18" s="161">
        <v>189</v>
      </c>
      <c r="D18" s="161">
        <v>15</v>
      </c>
      <c r="E18" s="161">
        <v>2</v>
      </c>
      <c r="F18" s="161">
        <f t="shared" si="0"/>
        <v>1410</v>
      </c>
      <c r="G18" s="164">
        <f>'5) Settled At Cost (SY)'!$I17</f>
        <v>1616</v>
      </c>
      <c r="H18" s="161">
        <v>11701825.390000004</v>
      </c>
      <c r="I18" s="161">
        <v>1499406.12</v>
      </c>
      <c r="J18" s="161">
        <v>65486.659999999996</v>
      </c>
      <c r="K18" s="188">
        <f t="shared" si="1"/>
        <v>121664216.49280734</v>
      </c>
      <c r="L18" s="190">
        <f>'8) Paid on Settled (SY)'!$I17</f>
        <v>134930934.66280735</v>
      </c>
      <c r="M18" s="163">
        <v>104.98295454545455</v>
      </c>
      <c r="N18" s="161">
        <v>106.01704545454545</v>
      </c>
      <c r="O18" s="161">
        <v>1405</v>
      </c>
      <c r="P18" s="190">
        <f>'5) Settled At Cost (SY)'!$I17</f>
        <v>1616</v>
      </c>
      <c r="Q18" s="72"/>
    </row>
    <row r="19" spans="2:17" x14ac:dyDescent="0.25">
      <c r="B19" s="221">
        <f>'10) Mesothelioma info (NY)'!B18</f>
        <v>2012</v>
      </c>
      <c r="C19" s="161">
        <v>229</v>
      </c>
      <c r="D19" s="161">
        <v>21</v>
      </c>
      <c r="E19" s="161">
        <v>1</v>
      </c>
      <c r="F19" s="161">
        <f t="shared" si="0"/>
        <v>1622</v>
      </c>
      <c r="G19" s="164">
        <f>'5) Settled At Cost (SY)'!$I18</f>
        <v>1873</v>
      </c>
      <c r="H19" s="161">
        <v>16722132.010802791</v>
      </c>
      <c r="I19" s="161">
        <v>2146024.1928689815</v>
      </c>
      <c r="J19" s="161">
        <v>90764.066328228437</v>
      </c>
      <c r="K19" s="188">
        <f t="shared" si="1"/>
        <v>154057864.07841885</v>
      </c>
      <c r="L19" s="190">
        <f>'8) Paid on Settled (SY)'!$I18</f>
        <v>173016784.34841886</v>
      </c>
      <c r="M19" s="163">
        <v>118.27751196172248</v>
      </c>
      <c r="N19" s="161">
        <v>142.7224880382775</v>
      </c>
      <c r="O19" s="161">
        <v>1612</v>
      </c>
      <c r="P19" s="190">
        <f>'5) Settled At Cost (SY)'!$I18</f>
        <v>1873</v>
      </c>
      <c r="Q19" s="72"/>
    </row>
    <row r="20" spans="2:17" x14ac:dyDescent="0.25">
      <c r="B20" s="221">
        <f>'10) Mesothelioma info (NY)'!B19</f>
        <v>2013</v>
      </c>
      <c r="C20" s="161">
        <v>261</v>
      </c>
      <c r="D20" s="161">
        <v>13</v>
      </c>
      <c r="E20" s="161">
        <v>4</v>
      </c>
      <c r="F20" s="161">
        <f t="shared" si="0"/>
        <v>1438</v>
      </c>
      <c r="G20" s="164">
        <f>'5) Settled At Cost (SY)'!$I19</f>
        <v>1716</v>
      </c>
      <c r="H20" s="161">
        <v>18356752.469999995</v>
      </c>
      <c r="I20" s="161">
        <v>2192030.6799999997</v>
      </c>
      <c r="J20" s="161">
        <v>162948.01999999999</v>
      </c>
      <c r="K20" s="188">
        <f t="shared" si="1"/>
        <v>140214242.26980838</v>
      </c>
      <c r="L20" s="190">
        <f>'8) Paid on Settled (SY)'!$I19</f>
        <v>160925973.43980837</v>
      </c>
      <c r="M20" s="163">
        <v>143</v>
      </c>
      <c r="N20" s="161">
        <v>140</v>
      </c>
      <c r="O20" s="161">
        <v>1433</v>
      </c>
      <c r="P20" s="190">
        <f>'5) Settled At Cost (SY)'!$I19</f>
        <v>1716</v>
      </c>
      <c r="Q20" s="72"/>
    </row>
    <row r="21" spans="2:17" x14ac:dyDescent="0.25">
      <c r="B21" s="221">
        <f>'10) Mesothelioma info (NY)'!B20</f>
        <v>2014</v>
      </c>
      <c r="C21" s="161">
        <v>240</v>
      </c>
      <c r="D21" s="161">
        <v>23</v>
      </c>
      <c r="E21" s="161">
        <v>7</v>
      </c>
      <c r="F21" s="161">
        <f t="shared" si="0"/>
        <v>1457</v>
      </c>
      <c r="G21" s="164">
        <f>'5) Settled At Cost (SY)'!$I20</f>
        <v>1727</v>
      </c>
      <c r="H21" s="161">
        <v>15019781.74</v>
      </c>
      <c r="I21" s="161">
        <v>1450314.57</v>
      </c>
      <c r="J21" s="161">
        <v>657245.74</v>
      </c>
      <c r="K21" s="188">
        <f t="shared" si="1"/>
        <v>143585987.56468141</v>
      </c>
      <c r="L21" s="190">
        <f>'8) Paid on Settled (SY)'!$I20</f>
        <v>160713329.61468142</v>
      </c>
      <c r="M21" s="163">
        <v>180.09756097560975</v>
      </c>
      <c r="N21" s="161">
        <v>117.90243902439025</v>
      </c>
      <c r="O21" s="161">
        <v>1429</v>
      </c>
      <c r="P21" s="190">
        <f>'5) Settled At Cost (SY)'!$I20</f>
        <v>1727</v>
      </c>
      <c r="Q21" s="72"/>
    </row>
    <row r="22" spans="2:17" x14ac:dyDescent="0.25">
      <c r="B22" s="221">
        <f>'10) Mesothelioma info (NY)'!B21</f>
        <v>2015</v>
      </c>
      <c r="C22" s="161">
        <v>286</v>
      </c>
      <c r="D22" s="161">
        <v>13</v>
      </c>
      <c r="E22" s="161">
        <v>6</v>
      </c>
      <c r="F22" s="161">
        <f t="shared" si="0"/>
        <v>1669</v>
      </c>
      <c r="G22" s="164">
        <f>'5) Settled At Cost (SY)'!$I21</f>
        <v>1974</v>
      </c>
      <c r="H22" s="161">
        <v>20613218.350000001</v>
      </c>
      <c r="I22" s="161">
        <v>2418095.8200000003</v>
      </c>
      <c r="J22" s="161">
        <v>722561.08</v>
      </c>
      <c r="K22" s="188">
        <f t="shared" si="1"/>
        <v>155697542.39285535</v>
      </c>
      <c r="L22" s="190">
        <f>'8) Paid on Settled (SY)'!$I21</f>
        <v>179451417.64285535</v>
      </c>
      <c r="M22" s="163">
        <v>145.62702702702703</v>
      </c>
      <c r="N22" s="161">
        <v>184.37297297297297</v>
      </c>
      <c r="O22" s="161">
        <v>1644</v>
      </c>
      <c r="P22" s="190">
        <f>'5) Settled At Cost (SY)'!$I21</f>
        <v>1974</v>
      </c>
      <c r="Q22" s="72"/>
    </row>
    <row r="23" spans="2:17" x14ac:dyDescent="0.25">
      <c r="B23" s="221">
        <f>'10) Mesothelioma info (NY)'!B22</f>
        <v>2016</v>
      </c>
      <c r="C23" s="161">
        <v>322</v>
      </c>
      <c r="D23" s="161">
        <v>23</v>
      </c>
      <c r="E23" s="161">
        <v>7</v>
      </c>
      <c r="F23" s="161">
        <f t="shared" si="0"/>
        <v>1927</v>
      </c>
      <c r="G23" s="164">
        <f>'5) Settled At Cost (SY)'!$I22</f>
        <v>2279</v>
      </c>
      <c r="H23" s="161">
        <v>27570340.070000008</v>
      </c>
      <c r="I23" s="161">
        <v>2375901.8899999997</v>
      </c>
      <c r="J23" s="161">
        <v>567525.14</v>
      </c>
      <c r="K23" s="188">
        <f t="shared" si="1"/>
        <v>190495288.81848329</v>
      </c>
      <c r="L23" s="190">
        <f>'8) Paid on Settled (SY)'!$I22</f>
        <v>221009055.91848332</v>
      </c>
      <c r="M23" s="163">
        <v>158.47058823529412</v>
      </c>
      <c r="N23" s="161">
        <v>204.52941176470588</v>
      </c>
      <c r="O23" s="161">
        <v>1916</v>
      </c>
      <c r="P23" s="190">
        <f>'5) Settled At Cost (SY)'!$I22</f>
        <v>2279</v>
      </c>
      <c r="Q23" s="72"/>
    </row>
    <row r="24" spans="2:17" x14ac:dyDescent="0.25">
      <c r="B24" s="221">
        <f>'10) Mesothelioma info (NY)'!B23</f>
        <v>2017</v>
      </c>
      <c r="C24" s="161">
        <v>311</v>
      </c>
      <c r="D24" s="161">
        <v>20</v>
      </c>
      <c r="E24" s="161">
        <v>11</v>
      </c>
      <c r="F24" s="161">
        <f t="shared" si="0"/>
        <v>2130</v>
      </c>
      <c r="G24" s="164">
        <f>'5) Settled At Cost (SY)'!$I23</f>
        <v>2472</v>
      </c>
      <c r="H24" s="161">
        <v>24653769.46037557</v>
      </c>
      <c r="I24" s="161">
        <v>2774797.0554029802</v>
      </c>
      <c r="J24" s="161">
        <v>1136347.5911405894</v>
      </c>
      <c r="K24" s="188">
        <f t="shared" si="1"/>
        <v>218358925.62324032</v>
      </c>
      <c r="L24" s="190">
        <f>'8) Paid on Settled (SY)'!$I23</f>
        <v>246923839.73015946</v>
      </c>
      <c r="M24" s="163">
        <v>160.79227053140096</v>
      </c>
      <c r="N24" s="161">
        <v>186.20772946859904</v>
      </c>
      <c r="O24" s="161">
        <v>2125</v>
      </c>
      <c r="P24" s="190">
        <f>'5) Settled At Cost (SY)'!$I23</f>
        <v>2472</v>
      </c>
      <c r="Q24" s="72"/>
    </row>
    <row r="25" spans="2:17" x14ac:dyDescent="0.25">
      <c r="B25" s="221">
        <f>'10) Mesothelioma info (NY)'!B24</f>
        <v>2018</v>
      </c>
      <c r="C25" s="161">
        <v>288.18784530386745</v>
      </c>
      <c r="D25" s="161">
        <v>19.867403314917127</v>
      </c>
      <c r="E25" s="161">
        <v>8.9447513812154682</v>
      </c>
      <c r="F25" s="161">
        <f t="shared" si="0"/>
        <v>1725</v>
      </c>
      <c r="G25" s="164">
        <f>'5) Settled At Cost (SY)'!$I24</f>
        <v>2042</v>
      </c>
      <c r="H25" s="161">
        <v>23170483.630137417</v>
      </c>
      <c r="I25" s="161">
        <v>2842977.3149757241</v>
      </c>
      <c r="J25" s="161">
        <v>608902.53488685831</v>
      </c>
      <c r="K25" s="188">
        <f t="shared" si="1"/>
        <v>175903269.13331607</v>
      </c>
      <c r="L25" s="190">
        <f>'8) Paid on Settled (SY)'!$I24</f>
        <v>202525632.61331606</v>
      </c>
      <c r="M25" s="163">
        <v>130.66850828729281</v>
      </c>
      <c r="N25" s="161">
        <v>186.33149171270719</v>
      </c>
      <c r="O25" s="161">
        <v>1725</v>
      </c>
      <c r="P25" s="190">
        <f>'5) Settled At Cost (SY)'!$I24</f>
        <v>2042</v>
      </c>
      <c r="Q25" s="72"/>
    </row>
    <row r="26" spans="2:17" x14ac:dyDescent="0.25">
      <c r="B26" s="221">
        <f>'10) Mesothelioma info (NY)'!B25</f>
        <v>2019</v>
      </c>
      <c r="C26" s="165">
        <v>362.63416105358402</v>
      </c>
      <c r="D26" s="165">
        <v>15.85402633959988</v>
      </c>
      <c r="E26" s="165">
        <v>10.887905901276767</v>
      </c>
      <c r="F26" s="161">
        <f t="shared" si="0"/>
        <v>1707.1404717731248</v>
      </c>
      <c r="G26" s="166">
        <f>'5) Settled At Cost (SY)'!$I25</f>
        <v>2096.5165650675854</v>
      </c>
      <c r="H26" s="165">
        <v>35373733.323147044</v>
      </c>
      <c r="I26" s="165">
        <v>2437033.5736130858</v>
      </c>
      <c r="J26" s="165">
        <v>980595.24291916122</v>
      </c>
      <c r="K26" s="188">
        <f t="shared" si="1"/>
        <v>188266668.15950468</v>
      </c>
      <c r="L26" s="191">
        <f>'8) Paid on Settled (SY)'!$I25</f>
        <v>227058030.29918396</v>
      </c>
      <c r="M26" s="167">
        <v>147.22266049276854</v>
      </c>
      <c r="N26" s="165">
        <v>243.20299548390787</v>
      </c>
      <c r="O26" s="161">
        <v>1706.090909090909</v>
      </c>
      <c r="P26" s="191">
        <f>'5) Settled At Cost (SY)'!$I25</f>
        <v>2096.5165650675854</v>
      </c>
      <c r="Q26" s="72"/>
    </row>
    <row r="27" spans="2:17" x14ac:dyDescent="0.25">
      <c r="B27" s="222" t="s">
        <v>6</v>
      </c>
      <c r="C27" s="168">
        <f>SUM(C7:C26)</f>
        <v>3529.9850498357127</v>
      </c>
      <c r="D27" s="169">
        <f t="shared" ref="D27:J27" si="2">SUM(D7:D26)</f>
        <v>231.59099487190829</v>
      </c>
      <c r="E27" s="169">
        <f t="shared" si="2"/>
        <v>84.800048586840063</v>
      </c>
      <c r="F27" s="169">
        <f>G27-SUM(C27:E27)</f>
        <v>23190.140471773124</v>
      </c>
      <c r="G27" s="166">
        <f>SUM(G7:G26)</f>
        <v>27036.516565067584</v>
      </c>
      <c r="H27" s="168">
        <f t="shared" si="2"/>
        <v>265164738.02345216</v>
      </c>
      <c r="I27" s="169">
        <f t="shared" si="2"/>
        <v>24733076.032308478</v>
      </c>
      <c r="J27" s="169">
        <f t="shared" si="2"/>
        <v>6436589.460837801</v>
      </c>
      <c r="K27" s="169">
        <f>L27-SUM(H27:J27)</f>
        <v>2111525747.7040837</v>
      </c>
      <c r="L27" s="191">
        <f>SUM(L7:L26)</f>
        <v>2407860151.2206821</v>
      </c>
      <c r="M27" s="168">
        <f t="shared" ref="M27:N27" si="3">SUM(M7:M26)</f>
        <v>1812.3841144230025</v>
      </c>
      <c r="N27" s="169">
        <f t="shared" si="3"/>
        <v>2238.0415415536736</v>
      </c>
      <c r="O27" s="169">
        <f t="shared" ref="O27" si="4">P27-SUM(M27:N27)</f>
        <v>22986.090909090908</v>
      </c>
      <c r="P27" s="191">
        <f>SUM(P7:P26)</f>
        <v>27036.516565067584</v>
      </c>
      <c r="Q27" s="71"/>
    </row>
    <row r="28" spans="2:17" x14ac:dyDescent="0.25">
      <c r="C28" s="155"/>
      <c r="D28" s="156"/>
      <c r="E28" s="156"/>
      <c r="F28" s="156"/>
      <c r="G28" s="157"/>
      <c r="H28" s="155"/>
      <c r="I28" s="156"/>
      <c r="J28" s="156"/>
      <c r="K28" s="156"/>
      <c r="L28" s="157"/>
      <c r="M28" s="155"/>
      <c r="N28" s="156"/>
      <c r="O28" s="156"/>
      <c r="P28" s="157"/>
    </row>
    <row r="29" spans="2:17" x14ac:dyDescent="0.25"/>
    <row r="30" spans="2:17" x14ac:dyDescent="0.25"/>
    <row r="31" spans="2:17" x14ac:dyDescent="0.25">
      <c r="B31" s="2" t="s">
        <v>12</v>
      </c>
    </row>
    <row r="32" spans="2:17" x14ac:dyDescent="0.25">
      <c r="B32" s="1" t="s">
        <v>52</v>
      </c>
    </row>
    <row r="33" spans="2:2" x14ac:dyDescent="0.25">
      <c r="B33" s="1" t="s">
        <v>105</v>
      </c>
    </row>
    <row r="34" spans="2:2" x14ac:dyDescent="0.25">
      <c r="B34" s="1" t="s">
        <v>14</v>
      </c>
    </row>
    <row r="35" spans="2:2" x14ac:dyDescent="0.25">
      <c r="B35" s="1" t="s">
        <v>106</v>
      </c>
    </row>
    <row r="36" spans="2:2" x14ac:dyDescent="0.25"/>
    <row r="37" spans="2:2" hidden="1" x14ac:dyDescent="0.25"/>
    <row r="38" spans="2:2" hidden="1" x14ac:dyDescent="0.25"/>
    <row r="39" spans="2:2" hidden="1" x14ac:dyDescent="0.25"/>
  </sheetData>
  <sheetProtection sheet="1" objects="1" scenarios="1"/>
  <mergeCells count="3">
    <mergeCell ref="C5:G5"/>
    <mergeCell ref="H5:L5"/>
    <mergeCell ref="M5:P5"/>
  </mergeCells>
  <pageMargins left="0.7" right="0.7" top="0.75" bottom="0.75" header="0.3" footer="0.3"/>
  <pageSetup paperSize="9"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FF00"/>
  </sheetPr>
  <dimension ref="A1:P26"/>
  <sheetViews>
    <sheetView showGridLines="0" showRowColHeaders="0" zoomScale="90" zoomScaleNormal="90" workbookViewId="0">
      <selection activeCell="I16" sqref="I16"/>
    </sheetView>
  </sheetViews>
  <sheetFormatPr defaultColWidth="0" defaultRowHeight="13.2" zeroHeight="1" x14ac:dyDescent="0.25"/>
  <cols>
    <col min="1" max="1" width="3.6640625" customWidth="1"/>
    <col min="2" max="2" width="7.33203125" customWidth="1"/>
    <col min="3" max="3" width="20.6640625" customWidth="1"/>
    <col min="4" max="5" width="10.77734375" customWidth="1"/>
    <col min="6" max="16" width="8.77734375" customWidth="1"/>
    <col min="17" max="16384" width="8.77734375" hidden="1"/>
  </cols>
  <sheetData>
    <row r="1" spans="1:14" ht="15.6" x14ac:dyDescent="0.3">
      <c r="A1" s="46" t="s">
        <v>107</v>
      </c>
    </row>
    <row r="2" spans="1:14" x14ac:dyDescent="0.25"/>
    <row r="3" spans="1:14" s="22" customFormat="1" x14ac:dyDescent="0.25">
      <c r="B3" s="22" t="s">
        <v>117</v>
      </c>
    </row>
    <row r="4" spans="1:14" s="171" customFormat="1" ht="26.4" x14ac:dyDescent="0.25">
      <c r="B4" s="174"/>
      <c r="C4" s="175"/>
      <c r="D4" s="182" t="s">
        <v>108</v>
      </c>
      <c r="E4" s="183" t="s">
        <v>109</v>
      </c>
      <c r="F4" s="170"/>
      <c r="G4" s="172"/>
      <c r="H4" s="172"/>
      <c r="I4" s="172"/>
      <c r="J4" s="172"/>
      <c r="K4" s="172"/>
      <c r="L4" s="172"/>
      <c r="M4" s="172"/>
      <c r="N4" s="172"/>
    </row>
    <row r="5" spans="1:14" ht="15.6" x14ac:dyDescent="0.3">
      <c r="A5" s="46"/>
      <c r="B5" s="176" t="s">
        <v>110</v>
      </c>
      <c r="C5" s="177"/>
      <c r="D5" s="233">
        <v>7.6743123543123543E-2</v>
      </c>
      <c r="E5" s="234">
        <v>7.358480325644505E-2</v>
      </c>
      <c r="F5" s="170"/>
      <c r="G5" s="170"/>
      <c r="I5" s="170"/>
      <c r="J5" s="170"/>
      <c r="K5" s="170"/>
      <c r="L5" s="170"/>
      <c r="M5" s="170"/>
      <c r="N5" s="170"/>
    </row>
    <row r="6" spans="1:14" ht="15.6" x14ac:dyDescent="0.3">
      <c r="A6" s="46"/>
      <c r="B6" s="176" t="s">
        <v>111</v>
      </c>
      <c r="C6" s="178"/>
      <c r="D6" s="233">
        <v>7.6743123543123543E-2</v>
      </c>
      <c r="E6" s="234">
        <v>7.358480325644505E-2</v>
      </c>
      <c r="F6" s="170"/>
      <c r="G6" s="170"/>
      <c r="I6" s="170"/>
      <c r="J6" s="170"/>
      <c r="L6" s="170"/>
      <c r="M6" s="170"/>
      <c r="N6" s="170"/>
    </row>
    <row r="7" spans="1:14" ht="15.6" x14ac:dyDescent="0.3">
      <c r="A7" s="46"/>
      <c r="B7" s="237" t="s">
        <v>119</v>
      </c>
      <c r="C7" s="179"/>
      <c r="D7" s="180"/>
      <c r="E7" s="181"/>
      <c r="F7" s="170"/>
      <c r="G7" s="170"/>
      <c r="H7" s="170"/>
      <c r="I7" s="170"/>
      <c r="J7" s="170"/>
      <c r="L7" s="170"/>
      <c r="M7" s="170"/>
      <c r="N7" s="170"/>
    </row>
    <row r="8" spans="1:14" ht="15.6" x14ac:dyDescent="0.3">
      <c r="A8" s="46"/>
      <c r="B8" s="170"/>
      <c r="C8" s="170"/>
      <c r="D8" s="170"/>
      <c r="E8" s="170"/>
      <c r="F8" s="170"/>
      <c r="G8" s="170"/>
      <c r="H8" s="170"/>
      <c r="I8" s="170"/>
      <c r="J8" s="170"/>
      <c r="K8" s="170"/>
      <c r="L8" s="170"/>
      <c r="M8" s="170"/>
      <c r="N8" s="170"/>
    </row>
    <row r="9" spans="1:14" s="22" customFormat="1" x14ac:dyDescent="0.25">
      <c r="B9" s="67" t="s">
        <v>118</v>
      </c>
      <c r="C9" s="67"/>
      <c r="D9" s="67"/>
      <c r="E9" s="67"/>
      <c r="F9" s="67"/>
      <c r="G9" s="67"/>
      <c r="H9" s="67"/>
      <c r="I9" s="67"/>
      <c r="J9" s="67"/>
      <c r="K9" s="67"/>
      <c r="L9" s="67"/>
      <c r="M9" s="67"/>
      <c r="N9" s="67"/>
    </row>
    <row r="10" spans="1:14" ht="26.4" x14ac:dyDescent="0.25">
      <c r="B10" s="174"/>
      <c r="C10" s="175"/>
      <c r="D10" s="182" t="s">
        <v>108</v>
      </c>
      <c r="E10" s="183" t="s">
        <v>109</v>
      </c>
      <c r="F10" s="170"/>
      <c r="G10" s="170"/>
      <c r="H10" s="170"/>
      <c r="I10" s="170"/>
      <c r="J10" s="170"/>
      <c r="K10" s="170"/>
      <c r="L10" s="170"/>
      <c r="M10" s="170"/>
      <c r="N10" s="170"/>
    </row>
    <row r="11" spans="1:14" x14ac:dyDescent="0.25">
      <c r="B11" s="176" t="s">
        <v>110</v>
      </c>
      <c r="C11" s="177"/>
      <c r="D11" s="233">
        <v>4.251437513834623E-2</v>
      </c>
      <c r="E11" s="234">
        <v>3.4125192329512166E-2</v>
      </c>
      <c r="F11" s="170"/>
      <c r="G11" s="170"/>
      <c r="H11" s="170"/>
      <c r="I11" s="170"/>
      <c r="J11" s="170"/>
      <c r="K11" s="170"/>
      <c r="L11" s="170"/>
      <c r="M11" s="170"/>
      <c r="N11" s="170"/>
    </row>
    <row r="12" spans="1:14" x14ac:dyDescent="0.25">
      <c r="B12" s="176" t="s">
        <v>111</v>
      </c>
      <c r="C12" s="178"/>
      <c r="D12" s="233">
        <v>5.3142968922932791E-2</v>
      </c>
      <c r="E12" s="234">
        <v>3.4125192329512166E-2</v>
      </c>
      <c r="F12" s="170"/>
      <c r="G12" s="170"/>
      <c r="H12" s="170"/>
      <c r="I12" s="170"/>
      <c r="J12" s="170"/>
      <c r="K12" s="170"/>
      <c r="L12" s="170"/>
      <c r="M12" s="170"/>
      <c r="N12" s="170"/>
    </row>
    <row r="13" spans="1:14" x14ac:dyDescent="0.25">
      <c r="B13" s="237" t="s">
        <v>120</v>
      </c>
      <c r="C13" s="179"/>
      <c r="D13" s="180"/>
      <c r="E13" s="181"/>
      <c r="F13" s="170"/>
      <c r="G13" s="170"/>
      <c r="H13" s="170"/>
      <c r="I13" s="170"/>
      <c r="J13" s="177"/>
      <c r="K13" s="177"/>
      <c r="L13" s="170"/>
      <c r="M13" s="170"/>
      <c r="N13" s="170"/>
    </row>
    <row r="14" spans="1:14" x14ac:dyDescent="0.25">
      <c r="B14" s="170"/>
      <c r="C14" s="170"/>
      <c r="D14" s="170"/>
      <c r="E14" s="170"/>
      <c r="F14" s="170"/>
      <c r="G14" s="170"/>
      <c r="H14" s="170"/>
      <c r="I14" s="170"/>
      <c r="J14" s="170"/>
      <c r="K14" s="170"/>
      <c r="L14" s="170"/>
      <c r="M14" s="170"/>
      <c r="N14" s="170"/>
    </row>
    <row r="15" spans="1:14" x14ac:dyDescent="0.25">
      <c r="B15" s="262" t="s">
        <v>72</v>
      </c>
      <c r="C15" s="263"/>
      <c r="D15" s="173">
        <v>5</v>
      </c>
      <c r="E15" s="170"/>
      <c r="F15" s="170"/>
      <c r="G15" s="170"/>
      <c r="H15" s="170"/>
      <c r="I15" s="170"/>
      <c r="J15" s="170"/>
      <c r="K15" s="170"/>
      <c r="L15" s="170"/>
      <c r="M15" s="170"/>
      <c r="N15" s="170"/>
    </row>
    <row r="16" spans="1:14" x14ac:dyDescent="0.25"/>
    <row r="17" spans="2:2" x14ac:dyDescent="0.25">
      <c r="B17" s="2" t="s">
        <v>12</v>
      </c>
    </row>
    <row r="18" spans="2:2" x14ac:dyDescent="0.25">
      <c r="B18" s="1" t="s">
        <v>52</v>
      </c>
    </row>
    <row r="19" spans="2:2" ht="15" customHeight="1" x14ac:dyDescent="0.25"/>
    <row r="20" spans="2:2" hidden="1" x14ac:dyDescent="0.25"/>
    <row r="21" spans="2:2" hidden="1" x14ac:dyDescent="0.25"/>
    <row r="22" spans="2:2" hidden="1" x14ac:dyDescent="0.25"/>
    <row r="23" spans="2:2" hidden="1" x14ac:dyDescent="0.25"/>
    <row r="24" spans="2:2" hidden="1" x14ac:dyDescent="0.25"/>
    <row r="25" spans="2:2" hidden="1" x14ac:dyDescent="0.25"/>
    <row r="26" spans="2:2" hidden="1" x14ac:dyDescent="0.25"/>
  </sheetData>
  <sheetProtection sheet="1" objects="1" scenarios="1"/>
  <mergeCells count="1">
    <mergeCell ref="B15:C15"/>
  </mergeCell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autoPageBreaks="0"/>
  </sheetPr>
  <dimension ref="A1:BA103"/>
  <sheetViews>
    <sheetView showGridLines="0" showRowColHeaders="0" topLeftCell="A46" zoomScale="60" zoomScaleNormal="60" workbookViewId="0">
      <selection activeCell="AM50" sqref="AM50"/>
    </sheetView>
  </sheetViews>
  <sheetFormatPr defaultColWidth="0" defaultRowHeight="13.2" zeroHeight="1" x14ac:dyDescent="0.25"/>
  <cols>
    <col min="1" max="1" width="2" style="32" customWidth="1"/>
    <col min="2" max="2" width="14.109375" style="32" customWidth="1"/>
    <col min="3" max="7" width="17.109375" style="32" customWidth="1"/>
    <col min="8" max="9" width="2" style="32" customWidth="1"/>
    <col min="10" max="10" width="11.6640625" style="32" customWidth="1"/>
    <col min="11" max="15" width="17.109375" style="32" customWidth="1"/>
    <col min="16" max="17" width="2" style="32" customWidth="1"/>
    <col min="18" max="18" width="12.44140625" style="32" customWidth="1"/>
    <col min="19" max="23" width="17.109375" style="32" customWidth="1"/>
    <col min="24" max="25" width="2" style="32" customWidth="1"/>
    <col min="26" max="26" width="12.44140625" style="32" customWidth="1"/>
    <col min="27" max="31" width="17.109375" style="32" customWidth="1"/>
    <col min="32" max="33" width="2" style="32" customWidth="1"/>
    <col min="34" max="34" width="11.77734375" style="32" customWidth="1"/>
    <col min="35" max="39" width="17.109375" style="32" customWidth="1"/>
    <col min="40" max="40" width="9.109375" style="32" customWidth="1"/>
    <col min="41" max="53" width="0" style="32" hidden="1" customWidth="1"/>
    <col min="54" max="16384" width="9.109375" style="32" hidden="1"/>
  </cols>
  <sheetData>
    <row r="1" spans="2:39" x14ac:dyDescent="0.25"/>
    <row r="2" spans="2:39" x14ac:dyDescent="0.25">
      <c r="B2" s="124"/>
      <c r="C2" s="124"/>
      <c r="D2" s="124"/>
      <c r="E2" s="124"/>
    </row>
    <row r="3" spans="2:39" s="235" customFormat="1" ht="30" customHeight="1" x14ac:dyDescent="0.25">
      <c r="B3" s="242" t="s">
        <v>113</v>
      </c>
      <c r="C3" s="243"/>
      <c r="D3" s="243"/>
      <c r="E3" s="243"/>
      <c r="F3" s="243"/>
      <c r="G3" s="244"/>
      <c r="J3" s="242" t="s">
        <v>11</v>
      </c>
      <c r="K3" s="243"/>
      <c r="L3" s="243"/>
      <c r="M3" s="243"/>
      <c r="N3" s="243"/>
      <c r="O3" s="244"/>
      <c r="AE3" s="236"/>
      <c r="AF3" s="236"/>
      <c r="AG3" s="236"/>
      <c r="AH3"/>
      <c r="AI3"/>
      <c r="AJ3"/>
      <c r="AK3"/>
      <c r="AL3"/>
      <c r="AM3"/>
    </row>
    <row r="4" spans="2:39" ht="39.6" x14ac:dyDescent="0.25">
      <c r="B4" s="49" t="s">
        <v>0</v>
      </c>
      <c r="C4" s="93" t="s">
        <v>31</v>
      </c>
      <c r="D4" s="93" t="s">
        <v>2</v>
      </c>
      <c r="E4" s="93" t="s">
        <v>3</v>
      </c>
      <c r="F4" s="93" t="s">
        <v>7</v>
      </c>
      <c r="G4" s="101" t="s">
        <v>4</v>
      </c>
      <c r="J4" s="49" t="s">
        <v>0</v>
      </c>
      <c r="K4" s="93" t="s">
        <v>31</v>
      </c>
      <c r="L4" s="93" t="s">
        <v>2</v>
      </c>
      <c r="M4" s="93" t="s">
        <v>3</v>
      </c>
      <c r="N4" s="93" t="s">
        <v>7</v>
      </c>
      <c r="O4" s="101" t="s">
        <v>4</v>
      </c>
      <c r="AE4" s="130"/>
      <c r="AF4" s="130"/>
      <c r="AG4" s="130"/>
      <c r="AH4"/>
      <c r="AI4"/>
      <c r="AJ4"/>
      <c r="AK4"/>
      <c r="AL4"/>
      <c r="AM4"/>
    </row>
    <row r="5" spans="2:39" x14ac:dyDescent="0.25">
      <c r="B5" s="102">
        <v>2000</v>
      </c>
      <c r="C5" s="9">
        <v>15.612141652613827</v>
      </c>
      <c r="D5" s="8">
        <v>1824.0185497470488</v>
      </c>
      <c r="E5" s="8">
        <v>66.351602023608763</v>
      </c>
      <c r="F5" s="8">
        <v>92.371838111298473</v>
      </c>
      <c r="G5" s="10">
        <v>1087.6458684654299</v>
      </c>
      <c r="J5" s="102">
        <v>2000</v>
      </c>
      <c r="K5" s="103">
        <v>56.17</v>
      </c>
      <c r="L5" s="104">
        <v>64.37</v>
      </c>
      <c r="M5" s="104">
        <v>68.92</v>
      </c>
      <c r="N5" s="104">
        <v>64.06</v>
      </c>
      <c r="O5" s="105">
        <v>67.180000000000007</v>
      </c>
      <c r="AE5" s="130"/>
      <c r="AF5" s="130"/>
      <c r="AG5" s="130"/>
      <c r="AH5"/>
      <c r="AI5"/>
      <c r="AJ5"/>
      <c r="AK5"/>
      <c r="AL5"/>
      <c r="AM5"/>
    </row>
    <row r="6" spans="2:39" x14ac:dyDescent="0.25">
      <c r="B6" s="102">
        <v>2001</v>
      </c>
      <c r="C6" s="9">
        <v>43.547714514835604</v>
      </c>
      <c r="D6" s="8">
        <v>1891.6038492381717</v>
      </c>
      <c r="E6" s="8">
        <v>87.095429029671209</v>
      </c>
      <c r="F6" s="8">
        <v>175.55172413793105</v>
      </c>
      <c r="G6" s="10">
        <v>1196.2012830793906</v>
      </c>
      <c r="J6" s="102">
        <v>2001</v>
      </c>
      <c r="K6" s="103">
        <v>66.819999999999993</v>
      </c>
      <c r="L6" s="104">
        <v>66.72</v>
      </c>
      <c r="M6" s="104">
        <v>71.67</v>
      </c>
      <c r="N6" s="104">
        <v>59.53</v>
      </c>
      <c r="O6" s="105">
        <v>67.83</v>
      </c>
      <c r="AE6" s="130"/>
      <c r="AF6" s="130"/>
      <c r="AG6" s="130"/>
      <c r="AH6"/>
      <c r="AI6"/>
      <c r="AJ6"/>
      <c r="AK6"/>
      <c r="AL6"/>
      <c r="AM6"/>
    </row>
    <row r="7" spans="2:39" x14ac:dyDescent="0.25">
      <c r="B7" s="102">
        <v>2002</v>
      </c>
      <c r="C7" s="9">
        <v>37.890058479532165</v>
      </c>
      <c r="D7" s="8">
        <v>1970.2830409356725</v>
      </c>
      <c r="E7" s="8">
        <v>110.96374269005848</v>
      </c>
      <c r="F7" s="8">
        <v>161.0327485380117</v>
      </c>
      <c r="G7" s="10">
        <v>1190.8304093567251</v>
      </c>
      <c r="J7" s="102">
        <v>2002</v>
      </c>
      <c r="K7" s="103">
        <v>67.650000000000006</v>
      </c>
      <c r="L7" s="104">
        <v>68.599999999999994</v>
      </c>
      <c r="M7" s="104">
        <v>71.02</v>
      </c>
      <c r="N7" s="104">
        <v>62.32</v>
      </c>
      <c r="O7" s="105">
        <v>68.2</v>
      </c>
      <c r="AE7" s="130"/>
      <c r="AF7" s="130"/>
      <c r="AG7" s="130"/>
      <c r="AH7"/>
      <c r="AI7"/>
      <c r="AJ7"/>
      <c r="AK7"/>
      <c r="AL7"/>
      <c r="AM7"/>
    </row>
    <row r="8" spans="2:39" x14ac:dyDescent="0.25">
      <c r="B8" s="102">
        <v>2003</v>
      </c>
      <c r="C8" s="9">
        <v>13.799894819879043</v>
      </c>
      <c r="D8" s="8">
        <v>2161.2758348672101</v>
      </c>
      <c r="E8" s="8">
        <v>135.87588745727058</v>
      </c>
      <c r="F8" s="8">
        <v>350.30502235077569</v>
      </c>
      <c r="G8" s="10">
        <v>1375.7433605048645</v>
      </c>
      <c r="J8" s="102">
        <v>2003</v>
      </c>
      <c r="K8" s="103">
        <v>66.709999999999994</v>
      </c>
      <c r="L8" s="104">
        <v>68.489999999999995</v>
      </c>
      <c r="M8" s="104">
        <v>69.209999999999994</v>
      </c>
      <c r="N8" s="104">
        <v>66.430000000000007</v>
      </c>
      <c r="O8" s="105">
        <v>68.569999999999993</v>
      </c>
      <c r="AE8" s="130"/>
      <c r="AF8" s="130"/>
      <c r="AG8" s="130"/>
      <c r="AH8"/>
      <c r="AI8"/>
      <c r="AJ8"/>
      <c r="AK8"/>
      <c r="AL8"/>
      <c r="AM8"/>
    </row>
    <row r="9" spans="2:39" x14ac:dyDescent="0.25">
      <c r="B9" s="102">
        <v>2004</v>
      </c>
      <c r="C9" s="9">
        <v>34.973511742217369</v>
      </c>
      <c r="D9" s="8">
        <v>1946.8588203167667</v>
      </c>
      <c r="E9" s="8">
        <v>142.01365374112507</v>
      </c>
      <c r="F9" s="8">
        <v>417.5625341343528</v>
      </c>
      <c r="G9" s="10">
        <v>1339.591480065538</v>
      </c>
      <c r="J9" s="102">
        <v>2004</v>
      </c>
      <c r="K9" s="103">
        <v>68.44</v>
      </c>
      <c r="L9" s="104">
        <v>68.67</v>
      </c>
      <c r="M9" s="104">
        <v>71.17</v>
      </c>
      <c r="N9" s="104">
        <v>65.48</v>
      </c>
      <c r="O9" s="105">
        <v>69.69</v>
      </c>
      <c r="AE9" s="130"/>
      <c r="AF9" s="130"/>
      <c r="AG9" s="130"/>
      <c r="AH9"/>
      <c r="AI9"/>
      <c r="AJ9"/>
      <c r="AK9"/>
      <c r="AL9"/>
      <c r="AM9"/>
    </row>
    <row r="10" spans="2:39" x14ac:dyDescent="0.25">
      <c r="B10" s="102">
        <v>2005</v>
      </c>
      <c r="C10" s="9">
        <v>46.523912521028599</v>
      </c>
      <c r="D10" s="8">
        <v>2286.1634222542657</v>
      </c>
      <c r="E10" s="8">
        <v>157.96491228070175</v>
      </c>
      <c r="F10" s="8">
        <v>619.95818312905556</v>
      </c>
      <c r="G10" s="10">
        <v>1391.3895698149483</v>
      </c>
      <c r="J10" s="102">
        <v>2005</v>
      </c>
      <c r="K10" s="103">
        <v>66.52</v>
      </c>
      <c r="L10" s="104">
        <v>69.41</v>
      </c>
      <c r="M10" s="104">
        <v>70.34</v>
      </c>
      <c r="N10" s="104">
        <v>67.680000000000007</v>
      </c>
      <c r="O10" s="105">
        <v>69.819999999999993</v>
      </c>
      <c r="AE10" s="130"/>
      <c r="AF10" s="130"/>
      <c r="AG10" s="130"/>
      <c r="AH10"/>
      <c r="AI10"/>
      <c r="AJ10"/>
      <c r="AK10"/>
      <c r="AL10"/>
      <c r="AM10"/>
    </row>
    <row r="11" spans="2:39" x14ac:dyDescent="0.25">
      <c r="B11" s="102">
        <v>2006</v>
      </c>
      <c r="C11" s="9">
        <v>30.582065090142823</v>
      </c>
      <c r="D11" s="8">
        <v>1786.4144228517912</v>
      </c>
      <c r="E11" s="8">
        <v>228.83821119175838</v>
      </c>
      <c r="F11" s="8">
        <v>644.33247483025048</v>
      </c>
      <c r="G11" s="10">
        <v>1813.8328260360572</v>
      </c>
      <c r="J11" s="102">
        <v>2006</v>
      </c>
      <c r="K11" s="103">
        <v>66.23</v>
      </c>
      <c r="L11" s="104">
        <v>70.48</v>
      </c>
      <c r="M11" s="104">
        <v>71.86</v>
      </c>
      <c r="N11" s="104">
        <v>68.06</v>
      </c>
      <c r="O11" s="105">
        <v>70.040000000000006</v>
      </c>
      <c r="AE11" s="130"/>
      <c r="AF11" s="130"/>
      <c r="AG11" s="130"/>
      <c r="AH11"/>
      <c r="AI11"/>
      <c r="AJ11"/>
      <c r="AK11"/>
      <c r="AL11"/>
      <c r="AM11"/>
    </row>
    <row r="12" spans="2:39" x14ac:dyDescent="0.25">
      <c r="B12" s="102">
        <v>2007</v>
      </c>
      <c r="C12" s="9">
        <v>7.311853619729515</v>
      </c>
      <c r="D12" s="8">
        <v>1237.7923627684963</v>
      </c>
      <c r="E12" s="8">
        <v>246.51392203659506</v>
      </c>
      <c r="F12" s="8">
        <v>447.06762132060464</v>
      </c>
      <c r="G12" s="10">
        <v>2000.3142402545743</v>
      </c>
      <c r="J12" s="102">
        <v>2007</v>
      </c>
      <c r="K12" s="103">
        <v>65.19</v>
      </c>
      <c r="L12" s="104">
        <v>71.900000000000006</v>
      </c>
      <c r="M12" s="104">
        <v>72.17</v>
      </c>
      <c r="N12" s="104">
        <v>68.59</v>
      </c>
      <c r="O12" s="105">
        <v>70.41</v>
      </c>
      <c r="AE12" s="130"/>
      <c r="AF12" s="130"/>
      <c r="AG12" s="130"/>
      <c r="AH12"/>
      <c r="AI12"/>
      <c r="AJ12"/>
      <c r="AK12"/>
      <c r="AL12"/>
      <c r="AM12"/>
    </row>
    <row r="13" spans="2:39" x14ac:dyDescent="0.25">
      <c r="B13" s="102">
        <v>2008</v>
      </c>
      <c r="C13" s="9">
        <v>25.970347155255546</v>
      </c>
      <c r="D13" s="8">
        <v>1175.937319189971</v>
      </c>
      <c r="E13" s="8">
        <v>265.9363548698168</v>
      </c>
      <c r="F13" s="8">
        <v>478.89320154291227</v>
      </c>
      <c r="G13" s="10">
        <v>2362.2627772420442</v>
      </c>
      <c r="J13" s="102">
        <v>2008</v>
      </c>
      <c r="K13" s="103">
        <v>67.45</v>
      </c>
      <c r="L13" s="104">
        <v>72.87</v>
      </c>
      <c r="M13" s="104">
        <v>71.819999999999993</v>
      </c>
      <c r="N13" s="104">
        <v>69.44</v>
      </c>
      <c r="O13" s="105">
        <v>71.349999999999994</v>
      </c>
      <c r="AE13" s="130"/>
      <c r="AF13" s="130"/>
      <c r="AG13" s="130"/>
      <c r="AH13"/>
      <c r="AI13"/>
      <c r="AJ13"/>
      <c r="AK13"/>
      <c r="AL13"/>
      <c r="AM13"/>
    </row>
    <row r="14" spans="2:39" x14ac:dyDescent="0.25">
      <c r="B14" s="102">
        <v>2009</v>
      </c>
      <c r="C14" s="9">
        <v>85.465056884142101</v>
      </c>
      <c r="D14" s="8">
        <v>1117.2992802414674</v>
      </c>
      <c r="E14" s="8">
        <v>293.91641513814722</v>
      </c>
      <c r="F14" s="8">
        <v>535.71999071279311</v>
      </c>
      <c r="G14" s="10">
        <v>2456.5992570234503</v>
      </c>
      <c r="J14" s="102">
        <v>2009</v>
      </c>
      <c r="K14" s="103">
        <v>68.63</v>
      </c>
      <c r="L14" s="104">
        <v>73.319999999999993</v>
      </c>
      <c r="M14" s="104">
        <v>73.739999999999995</v>
      </c>
      <c r="N14" s="104">
        <v>70.37</v>
      </c>
      <c r="O14" s="105">
        <v>72.08</v>
      </c>
      <c r="AE14" s="130"/>
      <c r="AF14" s="130"/>
      <c r="AG14" s="130"/>
      <c r="AH14"/>
      <c r="AI14"/>
      <c r="AJ14"/>
      <c r="AK14"/>
      <c r="AL14"/>
      <c r="AM14"/>
    </row>
    <row r="15" spans="2:39" x14ac:dyDescent="0.25">
      <c r="B15" s="102">
        <v>2010</v>
      </c>
      <c r="C15" s="9">
        <v>69.168752697453598</v>
      </c>
      <c r="D15" s="8">
        <v>1289.4294346137247</v>
      </c>
      <c r="E15" s="8">
        <v>338.617177384549</v>
      </c>
      <c r="F15" s="8">
        <v>543.02632714717311</v>
      </c>
      <c r="G15" s="10">
        <v>2543.7583081570997</v>
      </c>
      <c r="J15" s="102">
        <v>2010</v>
      </c>
      <c r="K15" s="103">
        <v>69.83</v>
      </c>
      <c r="L15" s="104">
        <v>73.64</v>
      </c>
      <c r="M15" s="104">
        <v>73.36</v>
      </c>
      <c r="N15" s="104">
        <v>70.53</v>
      </c>
      <c r="O15" s="105">
        <v>72.510000000000005</v>
      </c>
      <c r="AE15" s="130"/>
      <c r="AF15" s="130"/>
      <c r="AG15" s="130"/>
      <c r="AH15"/>
      <c r="AI15"/>
      <c r="AJ15"/>
      <c r="AK15"/>
      <c r="AL15"/>
      <c r="AM15"/>
    </row>
    <row r="16" spans="2:39" x14ac:dyDescent="0.25">
      <c r="B16" s="102">
        <v>2011</v>
      </c>
      <c r="C16" s="9">
        <v>78.024489008870034</v>
      </c>
      <c r="D16" s="8">
        <v>1349.7223293482452</v>
      </c>
      <c r="E16" s="8">
        <v>427.61473197069034</v>
      </c>
      <c r="F16" s="8">
        <v>631.28904743540306</v>
      </c>
      <c r="G16" s="10">
        <v>2768.3494022367913</v>
      </c>
      <c r="J16" s="102">
        <v>2011</v>
      </c>
      <c r="K16" s="103">
        <v>68.760000000000005</v>
      </c>
      <c r="L16" s="104">
        <v>73.61</v>
      </c>
      <c r="M16" s="104">
        <v>73.84</v>
      </c>
      <c r="N16" s="104">
        <v>70.5</v>
      </c>
      <c r="O16" s="105">
        <v>72.59</v>
      </c>
      <c r="AE16" s="130"/>
      <c r="AF16" s="130"/>
      <c r="AG16" s="130"/>
      <c r="AH16"/>
      <c r="AI16"/>
      <c r="AJ16"/>
      <c r="AK16"/>
      <c r="AL16"/>
      <c r="AM16"/>
    </row>
    <row r="17" spans="2:45" x14ac:dyDescent="0.25">
      <c r="B17" s="102">
        <v>2012</v>
      </c>
      <c r="C17" s="9">
        <v>219.86196928635954</v>
      </c>
      <c r="D17" s="8">
        <v>1378.9499548328818</v>
      </c>
      <c r="E17" s="8">
        <v>444.78988256549235</v>
      </c>
      <c r="F17" s="8">
        <v>704.1662149954833</v>
      </c>
      <c r="G17" s="10">
        <v>2860.2319783197831</v>
      </c>
      <c r="J17" s="102">
        <v>2012</v>
      </c>
      <c r="K17" s="103">
        <v>69.739999999999995</v>
      </c>
      <c r="L17" s="104">
        <v>73.78</v>
      </c>
      <c r="M17" s="104">
        <v>74.16</v>
      </c>
      <c r="N17" s="104">
        <v>70.98</v>
      </c>
      <c r="O17" s="105">
        <v>72.959999999999994</v>
      </c>
      <c r="AE17" s="130"/>
      <c r="AF17" s="130"/>
      <c r="AG17" s="130"/>
      <c r="AH17"/>
      <c r="AI17"/>
      <c r="AJ17"/>
      <c r="AK17"/>
      <c r="AL17"/>
      <c r="AM17"/>
    </row>
    <row r="18" spans="2:45" x14ac:dyDescent="0.25">
      <c r="B18" s="102">
        <v>2013</v>
      </c>
      <c r="C18" s="9">
        <v>220.79935794542536</v>
      </c>
      <c r="D18" s="8">
        <v>1441.2728731942216</v>
      </c>
      <c r="E18" s="8">
        <v>378.80256821829857</v>
      </c>
      <c r="F18" s="8">
        <v>728.23274478330654</v>
      </c>
      <c r="G18" s="10">
        <v>2909.8924558587478</v>
      </c>
      <c r="J18" s="102">
        <v>2013</v>
      </c>
      <c r="K18" s="103">
        <v>69.88</v>
      </c>
      <c r="L18" s="104">
        <v>74.8</v>
      </c>
      <c r="M18" s="104">
        <v>74.239999999999995</v>
      </c>
      <c r="N18" s="104">
        <v>72.34</v>
      </c>
      <c r="O18" s="105">
        <v>73.23</v>
      </c>
      <c r="AE18" s="130"/>
      <c r="AF18" s="130"/>
      <c r="AG18" s="130"/>
      <c r="AH18"/>
      <c r="AI18"/>
      <c r="AJ18"/>
      <c r="AK18"/>
      <c r="AL18"/>
      <c r="AM18"/>
    </row>
    <row r="19" spans="2:45" x14ac:dyDescent="0.25">
      <c r="B19" s="102">
        <v>2014</v>
      </c>
      <c r="C19" s="9">
        <v>244.41210583544762</v>
      </c>
      <c r="D19" s="8">
        <v>1381.6353751359188</v>
      </c>
      <c r="E19" s="8">
        <v>393.88727799927511</v>
      </c>
      <c r="F19" s="8">
        <v>630.21964479884014</v>
      </c>
      <c r="G19" s="10">
        <v>2922.8455962305184</v>
      </c>
      <c r="J19" s="102">
        <v>2014</v>
      </c>
      <c r="K19" s="103">
        <v>70.92</v>
      </c>
      <c r="L19" s="104">
        <v>75.02</v>
      </c>
      <c r="M19" s="104">
        <v>75.34</v>
      </c>
      <c r="N19" s="104">
        <v>71.12</v>
      </c>
      <c r="O19" s="105">
        <v>73.88</v>
      </c>
      <c r="AE19" s="130"/>
      <c r="AF19" s="130"/>
      <c r="AG19" s="130"/>
      <c r="AH19"/>
      <c r="AI19"/>
      <c r="AJ19"/>
      <c r="AK19"/>
      <c r="AL19"/>
      <c r="AM19"/>
    </row>
    <row r="20" spans="2:45" x14ac:dyDescent="0.25">
      <c r="B20" s="102">
        <v>2015</v>
      </c>
      <c r="C20" s="9">
        <v>216.37162910971554</v>
      </c>
      <c r="D20" s="8">
        <v>1220.3764314739565</v>
      </c>
      <c r="E20" s="8">
        <v>365.00073882526783</v>
      </c>
      <c r="F20" s="8">
        <v>650.12596970816401</v>
      </c>
      <c r="G20" s="10">
        <v>3022.1252308828962</v>
      </c>
      <c r="J20" s="102">
        <v>2015</v>
      </c>
      <c r="K20" s="103">
        <v>71.709999999999994</v>
      </c>
      <c r="L20" s="104">
        <v>75.41</v>
      </c>
      <c r="M20" s="104">
        <v>74.89</v>
      </c>
      <c r="N20" s="104">
        <v>72.599999999999994</v>
      </c>
      <c r="O20" s="105">
        <v>74.05</v>
      </c>
      <c r="AE20" s="130"/>
      <c r="AF20" s="130"/>
      <c r="AG20" s="130"/>
      <c r="AH20"/>
      <c r="AI20"/>
      <c r="AJ20"/>
      <c r="AK20"/>
      <c r="AL20"/>
      <c r="AM20"/>
    </row>
    <row r="21" spans="2:45" x14ac:dyDescent="0.25">
      <c r="B21" s="102">
        <v>2016</v>
      </c>
      <c r="C21" s="9">
        <v>252.6539536741214</v>
      </c>
      <c r="D21" s="8">
        <v>1111.2747603833866</v>
      </c>
      <c r="E21" s="8">
        <v>312.04273162939296</v>
      </c>
      <c r="F21" s="8">
        <v>549.59784345047922</v>
      </c>
      <c r="G21" s="10">
        <v>2815.4307108626199</v>
      </c>
      <c r="J21" s="102">
        <v>2016</v>
      </c>
      <c r="K21" s="103">
        <v>72.260000000000005</v>
      </c>
      <c r="L21" s="104">
        <v>76.099999999999994</v>
      </c>
      <c r="M21" s="104">
        <v>76.510000000000005</v>
      </c>
      <c r="N21" s="104">
        <v>73.52</v>
      </c>
      <c r="O21" s="105">
        <v>74.75</v>
      </c>
      <c r="AE21" s="130"/>
      <c r="AF21" s="130"/>
      <c r="AG21" s="130"/>
      <c r="AH21"/>
      <c r="AI21"/>
      <c r="AJ21"/>
      <c r="AK21"/>
      <c r="AL21"/>
      <c r="AM21"/>
    </row>
    <row r="22" spans="2:45" x14ac:dyDescent="0.25">
      <c r="B22" s="102">
        <v>2017</v>
      </c>
      <c r="C22" s="9">
        <v>327.44616349571396</v>
      </c>
      <c r="D22" s="8">
        <v>1080.0685762074013</v>
      </c>
      <c r="E22" s="8">
        <v>307.29563035751619</v>
      </c>
      <c r="F22" s="8">
        <v>552.12460798661925</v>
      </c>
      <c r="G22" s="10">
        <v>2552.0650219527492</v>
      </c>
      <c r="J22" s="102">
        <v>2017</v>
      </c>
      <c r="K22" s="103">
        <v>72.41</v>
      </c>
      <c r="L22" s="104">
        <v>76.650000000000006</v>
      </c>
      <c r="M22" s="104">
        <v>76.790000000000006</v>
      </c>
      <c r="N22" s="104">
        <v>73.89</v>
      </c>
      <c r="O22" s="105">
        <v>75.06</v>
      </c>
      <c r="AE22" s="130"/>
      <c r="AF22" s="130"/>
      <c r="AG22" s="130"/>
      <c r="AH22"/>
      <c r="AI22"/>
      <c r="AJ22"/>
      <c r="AK22"/>
      <c r="AL22"/>
      <c r="AM22"/>
    </row>
    <row r="23" spans="2:45" x14ac:dyDescent="0.25">
      <c r="B23" s="102">
        <v>2018</v>
      </c>
      <c r="C23" s="9">
        <v>225.74631268436579</v>
      </c>
      <c r="D23" s="8">
        <v>1070.2793931731985</v>
      </c>
      <c r="E23" s="8">
        <v>272.1049304677623</v>
      </c>
      <c r="F23" s="8">
        <v>604.67762326169407</v>
      </c>
      <c r="G23" s="10">
        <v>2610.1917404129795</v>
      </c>
      <c r="J23" s="102">
        <v>2018</v>
      </c>
      <c r="K23" s="103">
        <v>72.87</v>
      </c>
      <c r="L23" s="104">
        <v>77.08</v>
      </c>
      <c r="M23" s="104">
        <v>76.849999999999994</v>
      </c>
      <c r="N23" s="104">
        <v>72.5</v>
      </c>
      <c r="O23" s="105">
        <v>75.8</v>
      </c>
      <c r="AE23" s="130"/>
      <c r="AF23" s="130"/>
      <c r="AG23" s="130"/>
      <c r="AH23"/>
      <c r="AI23"/>
      <c r="AJ23"/>
      <c r="AK23"/>
      <c r="AL23"/>
      <c r="AM23"/>
    </row>
    <row r="24" spans="2:45" x14ac:dyDescent="0.25">
      <c r="B24" s="106">
        <v>2019</v>
      </c>
      <c r="C24" s="11">
        <v>284.18927158223778</v>
      </c>
      <c r="D24" s="12">
        <v>1143.5326072161563</v>
      </c>
      <c r="E24" s="12">
        <v>342.9986295144621</v>
      </c>
      <c r="F24" s="12">
        <v>485.06876676131566</v>
      </c>
      <c r="G24" s="13">
        <v>2458.5801921932543</v>
      </c>
      <c r="J24" s="106">
        <v>2019</v>
      </c>
      <c r="K24" s="107">
        <v>74.28</v>
      </c>
      <c r="L24" s="108">
        <v>78.73</v>
      </c>
      <c r="M24" s="108">
        <v>76.56</v>
      </c>
      <c r="N24" s="108">
        <v>75.75</v>
      </c>
      <c r="O24" s="109">
        <v>77.37</v>
      </c>
      <c r="AE24" s="130"/>
      <c r="AF24" s="130"/>
      <c r="AG24" s="130"/>
      <c r="AH24"/>
      <c r="AI24"/>
      <c r="AJ24"/>
      <c r="AK24"/>
      <c r="AL24"/>
      <c r="AM24"/>
    </row>
    <row r="25" spans="2:45" x14ac:dyDescent="0.25">
      <c r="B25" s="110"/>
      <c r="C25" s="8"/>
      <c r="D25" s="8"/>
      <c r="E25" s="8"/>
      <c r="F25" s="8"/>
      <c r="G25" s="8"/>
      <c r="H25" s="8"/>
      <c r="I25" s="8"/>
      <c r="J25" s="8"/>
      <c r="K25" s="8"/>
      <c r="L25" s="8"/>
      <c r="M25" s="8"/>
      <c r="N25" s="8"/>
      <c r="O25" s="8"/>
      <c r="P25" s="8"/>
      <c r="Q25" s="8"/>
      <c r="R25" s="8"/>
      <c r="AE25" s="130"/>
      <c r="AF25" s="130"/>
      <c r="AG25" s="130"/>
      <c r="AH25" s="130"/>
      <c r="AI25" s="130"/>
      <c r="AJ25" s="130"/>
      <c r="AK25" s="130"/>
      <c r="AL25" s="130"/>
      <c r="AM25" s="130"/>
    </row>
    <row r="26" spans="2:45" x14ac:dyDescent="0.25">
      <c r="J26" s="111" t="s">
        <v>38</v>
      </c>
      <c r="K26" s="112">
        <v>72.705999999999989</v>
      </c>
      <c r="L26" s="112">
        <v>76.794000000000011</v>
      </c>
      <c r="M26" s="112">
        <v>76.319999999999993</v>
      </c>
      <c r="N26" s="112">
        <v>73.652000000000001</v>
      </c>
      <c r="O26" s="112">
        <v>75.406000000000006</v>
      </c>
    </row>
    <row r="27" spans="2:45" x14ac:dyDescent="0.25">
      <c r="J27" s="111"/>
      <c r="K27" s="33"/>
      <c r="L27" s="33"/>
      <c r="M27" s="33"/>
      <c r="N27" s="33"/>
      <c r="O27" s="33"/>
    </row>
    <row r="28" spans="2:45" x14ac:dyDescent="0.25">
      <c r="B28" s="239" t="s">
        <v>34</v>
      </c>
      <c r="C28" s="240"/>
      <c r="D28" s="240"/>
      <c r="E28" s="240"/>
      <c r="F28" s="240"/>
      <c r="G28" s="241"/>
      <c r="J28" s="239" t="s">
        <v>55</v>
      </c>
      <c r="K28" s="240"/>
      <c r="L28" s="240"/>
      <c r="M28" s="240"/>
      <c r="N28" s="240"/>
      <c r="O28" s="241"/>
      <c r="R28" s="239" t="s">
        <v>54</v>
      </c>
      <c r="S28" s="240"/>
      <c r="T28" s="240"/>
      <c r="U28" s="240"/>
      <c r="V28" s="240"/>
      <c r="W28" s="241"/>
      <c r="Z28" s="239" t="s">
        <v>56</v>
      </c>
      <c r="AA28" s="240"/>
      <c r="AB28" s="240"/>
      <c r="AC28" s="240"/>
      <c r="AD28" s="240"/>
      <c r="AE28" s="241"/>
      <c r="AH28" s="239" t="s">
        <v>57</v>
      </c>
      <c r="AI28" s="240"/>
      <c r="AJ28" s="240"/>
      <c r="AK28" s="240"/>
      <c r="AL28" s="240"/>
      <c r="AM28" s="241"/>
    </row>
    <row r="29" spans="2:45" ht="39.6" x14ac:dyDescent="0.25">
      <c r="B29" s="49" t="s">
        <v>0</v>
      </c>
      <c r="C29" s="93" t="s">
        <v>31</v>
      </c>
      <c r="D29" s="93" t="s">
        <v>2</v>
      </c>
      <c r="E29" s="93" t="s">
        <v>3</v>
      </c>
      <c r="F29" s="93" t="s">
        <v>7</v>
      </c>
      <c r="G29" s="101" t="s">
        <v>4</v>
      </c>
      <c r="J29" s="49" t="s">
        <v>0</v>
      </c>
      <c r="K29" s="93" t="s">
        <v>31</v>
      </c>
      <c r="L29" s="93" t="s">
        <v>2</v>
      </c>
      <c r="M29" s="93" t="s">
        <v>3</v>
      </c>
      <c r="N29" s="93" t="s">
        <v>7</v>
      </c>
      <c r="O29" s="101" t="s">
        <v>4</v>
      </c>
      <c r="R29" s="49" t="s">
        <v>0</v>
      </c>
      <c r="S29" s="93" t="s">
        <v>31</v>
      </c>
      <c r="T29" s="93" t="s">
        <v>2</v>
      </c>
      <c r="U29" s="93" t="s">
        <v>3</v>
      </c>
      <c r="V29" s="93" t="s">
        <v>7</v>
      </c>
      <c r="W29" s="101" t="s">
        <v>4</v>
      </c>
      <c r="Z29" s="49" t="s">
        <v>0</v>
      </c>
      <c r="AA29" s="93" t="s">
        <v>31</v>
      </c>
      <c r="AB29" s="93" t="s">
        <v>2</v>
      </c>
      <c r="AC29" s="93" t="s">
        <v>3</v>
      </c>
      <c r="AD29" s="93" t="s">
        <v>7</v>
      </c>
      <c r="AE29" s="101" t="s">
        <v>4</v>
      </c>
      <c r="AH29" s="49" t="s">
        <v>0</v>
      </c>
      <c r="AI29" s="93" t="s">
        <v>31</v>
      </c>
      <c r="AJ29" s="93" t="s">
        <v>2</v>
      </c>
      <c r="AK29" s="93" t="s">
        <v>3</v>
      </c>
      <c r="AL29" s="93" t="s">
        <v>7</v>
      </c>
      <c r="AM29" s="101" t="s">
        <v>4</v>
      </c>
    </row>
    <row r="30" spans="2:45" x14ac:dyDescent="0.25">
      <c r="B30" s="102">
        <v>2000</v>
      </c>
      <c r="C30" s="9">
        <v>9699.5300000000007</v>
      </c>
      <c r="D30" s="8">
        <v>11551.06487874465</v>
      </c>
      <c r="E30" s="8">
        <v>29457.928039215687</v>
      </c>
      <c r="F30" s="8">
        <v>12048.704788732395</v>
      </c>
      <c r="G30" s="10">
        <v>52572.844294258372</v>
      </c>
      <c r="J30" s="102">
        <v>2000</v>
      </c>
      <c r="K30" s="9">
        <v>11639.436</v>
      </c>
      <c r="L30" s="8">
        <v>19256.353103448273</v>
      </c>
      <c r="M30" s="8">
        <v>35770.341190476189</v>
      </c>
      <c r="N30" s="8">
        <v>16451.116153846153</v>
      </c>
      <c r="O30" s="10">
        <v>71003.065961227781</v>
      </c>
      <c r="R30" s="102">
        <v>2000</v>
      </c>
      <c r="S30" s="113">
        <v>0.16666666666666666</v>
      </c>
      <c r="T30" s="114">
        <v>0.40014265335235377</v>
      </c>
      <c r="U30" s="114">
        <v>0.17647058823529413</v>
      </c>
      <c r="V30" s="114">
        <v>0.26760563380281688</v>
      </c>
      <c r="W30" s="115">
        <v>0.25956937799043062</v>
      </c>
      <c r="Z30" s="102">
        <v>2000</v>
      </c>
      <c r="AA30" s="113">
        <v>0</v>
      </c>
      <c r="AB30" s="114">
        <v>0</v>
      </c>
      <c r="AC30" s="114">
        <v>0</v>
      </c>
      <c r="AD30" s="114">
        <v>1.4084507042253502E-2</v>
      </c>
      <c r="AE30" s="115">
        <v>0</v>
      </c>
      <c r="AH30" s="102">
        <v>2000</v>
      </c>
      <c r="AI30" s="113">
        <v>0.83333333333333337</v>
      </c>
      <c r="AJ30" s="114">
        <v>0.59985734664764623</v>
      </c>
      <c r="AK30" s="114">
        <v>0.82352941176470584</v>
      </c>
      <c r="AL30" s="114">
        <v>0.71830985915492962</v>
      </c>
      <c r="AM30" s="115">
        <v>0.74043062200956933</v>
      </c>
      <c r="AN30" s="129"/>
      <c r="AO30" s="116"/>
      <c r="AP30" s="116"/>
      <c r="AQ30" s="116"/>
      <c r="AR30" s="116"/>
      <c r="AS30" s="116"/>
    </row>
    <row r="31" spans="2:45" x14ac:dyDescent="0.25">
      <c r="B31" s="102">
        <v>2001</v>
      </c>
      <c r="C31" s="9">
        <v>7206.1821875000005</v>
      </c>
      <c r="D31" s="8">
        <v>12718.967413062854</v>
      </c>
      <c r="E31" s="8">
        <v>27343.277968750001</v>
      </c>
      <c r="F31" s="8">
        <v>16921.393333333333</v>
      </c>
      <c r="G31" s="10">
        <v>56325.451080773608</v>
      </c>
      <c r="J31" s="102">
        <v>2001</v>
      </c>
      <c r="K31" s="9">
        <v>9223.9132000000009</v>
      </c>
      <c r="L31" s="8">
        <v>20996.870194961244</v>
      </c>
      <c r="M31" s="8">
        <v>31817.632545454548</v>
      </c>
      <c r="N31" s="8">
        <v>21828.597400000002</v>
      </c>
      <c r="O31" s="10">
        <v>72595.412756598234</v>
      </c>
      <c r="R31" s="102">
        <v>2001</v>
      </c>
      <c r="S31" s="113">
        <v>0.21875</v>
      </c>
      <c r="T31" s="114">
        <v>0.39424460431654679</v>
      </c>
      <c r="U31" s="114">
        <v>0.140625</v>
      </c>
      <c r="V31" s="114">
        <v>0.22480620155038761</v>
      </c>
      <c r="W31" s="115">
        <v>0.22411831626848691</v>
      </c>
      <c r="Z31" s="102">
        <v>2001</v>
      </c>
      <c r="AA31" s="113">
        <v>0</v>
      </c>
      <c r="AB31" s="114">
        <v>2.1582733812949284E-3</v>
      </c>
      <c r="AC31" s="114">
        <v>0</v>
      </c>
      <c r="AD31" s="114">
        <v>7.7519379844961378E-3</v>
      </c>
      <c r="AE31" s="115">
        <v>0</v>
      </c>
      <c r="AH31" s="102">
        <v>2001</v>
      </c>
      <c r="AI31" s="113">
        <v>0.78125</v>
      </c>
      <c r="AJ31" s="114">
        <v>0.60359712230215823</v>
      </c>
      <c r="AK31" s="114">
        <v>0.859375</v>
      </c>
      <c r="AL31" s="114">
        <v>0.76744186046511631</v>
      </c>
      <c r="AM31" s="115">
        <v>0.77588168373151312</v>
      </c>
      <c r="AN31" s="129"/>
      <c r="AO31" s="116"/>
      <c r="AP31" s="116"/>
      <c r="AQ31" s="116"/>
      <c r="AR31" s="116"/>
      <c r="AS31" s="116"/>
    </row>
    <row r="32" spans="2:45" x14ac:dyDescent="0.25">
      <c r="B32" s="102">
        <v>2002</v>
      </c>
      <c r="C32" s="9">
        <v>6902.8450000000003</v>
      </c>
      <c r="D32" s="8">
        <v>18107.378028846157</v>
      </c>
      <c r="E32" s="8">
        <v>25753.820401638339</v>
      </c>
      <c r="F32" s="8">
        <v>14158.730756302521</v>
      </c>
      <c r="G32" s="10">
        <v>55733.746397727271</v>
      </c>
      <c r="J32" s="102">
        <v>2002</v>
      </c>
      <c r="K32" s="9">
        <v>9663.9830000000002</v>
      </c>
      <c r="L32" s="8">
        <v>31574.062766467072</v>
      </c>
      <c r="M32" s="8">
        <v>30168.761041919195</v>
      </c>
      <c r="N32" s="8">
        <v>17550.926666666666</v>
      </c>
      <c r="O32" s="10">
        <v>76157.91433229814</v>
      </c>
      <c r="R32" s="102">
        <v>2002</v>
      </c>
      <c r="S32" s="113">
        <v>0.2857142857142857</v>
      </c>
      <c r="T32" s="114">
        <v>0.42651098901098899</v>
      </c>
      <c r="U32" s="114">
        <v>0.14634146341463414</v>
      </c>
      <c r="V32" s="114">
        <v>0.19327731092436976</v>
      </c>
      <c r="W32" s="115">
        <v>0.26818181818181819</v>
      </c>
      <c r="Z32" s="102">
        <v>2002</v>
      </c>
      <c r="AA32" s="113">
        <v>0</v>
      </c>
      <c r="AB32" s="114">
        <v>1.3736263736263687E-3</v>
      </c>
      <c r="AC32" s="114">
        <v>0</v>
      </c>
      <c r="AD32" s="114">
        <v>0</v>
      </c>
      <c r="AE32" s="115">
        <v>2.2727272727273151E-3</v>
      </c>
      <c r="AH32" s="102">
        <v>2002</v>
      </c>
      <c r="AI32" s="113">
        <v>0.7142857142857143</v>
      </c>
      <c r="AJ32" s="114">
        <v>0.57211538461538458</v>
      </c>
      <c r="AK32" s="114">
        <v>0.85365853658536583</v>
      </c>
      <c r="AL32" s="114">
        <v>0.80672268907563027</v>
      </c>
      <c r="AM32" s="115">
        <v>0.7295454545454545</v>
      </c>
      <c r="AN32" s="129"/>
      <c r="AO32" s="116"/>
      <c r="AP32" s="116"/>
      <c r="AQ32" s="116"/>
      <c r="AR32" s="116"/>
      <c r="AS32" s="116"/>
    </row>
    <row r="33" spans="2:45" x14ac:dyDescent="0.25">
      <c r="B33" s="102">
        <v>2003</v>
      </c>
      <c r="C33" s="9">
        <v>8660.2599999999984</v>
      </c>
      <c r="D33" s="8">
        <v>11452.267391944988</v>
      </c>
      <c r="E33" s="8">
        <v>27907.204843749998</v>
      </c>
      <c r="F33" s="8">
        <v>14072.069818181819</v>
      </c>
      <c r="G33" s="10">
        <v>58445.794797449744</v>
      </c>
      <c r="J33" s="102">
        <v>2003</v>
      </c>
      <c r="K33" s="9">
        <v>10234.852727272726</v>
      </c>
      <c r="L33" s="8">
        <v>20187.719835497832</v>
      </c>
      <c r="M33" s="8">
        <v>42525.264523809521</v>
      </c>
      <c r="N33" s="8">
        <v>18139.7775</v>
      </c>
      <c r="O33" s="10">
        <v>77528.915104907748</v>
      </c>
      <c r="R33" s="102">
        <v>2003</v>
      </c>
      <c r="S33" s="113">
        <v>0.15384615384615385</v>
      </c>
      <c r="T33" s="114">
        <v>0.43271119842829076</v>
      </c>
      <c r="U33" s="114">
        <v>0.34375</v>
      </c>
      <c r="V33" s="114">
        <v>0.22424242424242424</v>
      </c>
      <c r="W33" s="115">
        <v>0.24614197530864199</v>
      </c>
      <c r="Z33" s="102">
        <v>2003</v>
      </c>
      <c r="AA33" s="113">
        <v>0</v>
      </c>
      <c r="AB33" s="114">
        <v>9.8231827111983083E-4</v>
      </c>
      <c r="AC33" s="114">
        <v>7.8125E-3</v>
      </c>
      <c r="AD33" s="114">
        <v>0</v>
      </c>
      <c r="AE33" s="115">
        <v>1.5432098765432167E-3</v>
      </c>
      <c r="AH33" s="102">
        <v>2003</v>
      </c>
      <c r="AI33" s="113">
        <v>0.84615384615384615</v>
      </c>
      <c r="AJ33" s="114">
        <v>0.56630648330058941</v>
      </c>
      <c r="AK33" s="114">
        <v>0.6484375</v>
      </c>
      <c r="AL33" s="114">
        <v>0.77575757575757576</v>
      </c>
      <c r="AM33" s="115">
        <v>0.75231481481481477</v>
      </c>
      <c r="AN33" s="129"/>
      <c r="AO33" s="116"/>
      <c r="AP33" s="116"/>
      <c r="AQ33" s="116"/>
      <c r="AR33" s="116"/>
      <c r="AS33" s="116"/>
    </row>
    <row r="34" spans="2:45" x14ac:dyDescent="0.25">
      <c r="B34" s="102">
        <v>2004</v>
      </c>
      <c r="C34" s="9">
        <v>8266.6545454545467</v>
      </c>
      <c r="D34" s="8">
        <v>13260.699236062195</v>
      </c>
      <c r="E34" s="8">
        <v>33204.597089552241</v>
      </c>
      <c r="F34" s="8">
        <v>15453.593096446702</v>
      </c>
      <c r="G34" s="10">
        <v>58717.57492088608</v>
      </c>
      <c r="J34" s="102">
        <v>2004</v>
      </c>
      <c r="K34" s="9">
        <v>11366.650000000001</v>
      </c>
      <c r="L34" s="8">
        <v>22681.475322761871</v>
      </c>
      <c r="M34" s="8">
        <v>44943.596060606062</v>
      </c>
      <c r="N34" s="8">
        <v>20431.93181208054</v>
      </c>
      <c r="O34" s="10">
        <v>78125.278631578956</v>
      </c>
      <c r="R34" s="102">
        <v>2004</v>
      </c>
      <c r="S34" s="113">
        <v>0.27272727272727271</v>
      </c>
      <c r="T34" s="114">
        <v>0.41535111594991836</v>
      </c>
      <c r="U34" s="114">
        <v>0.26119402985074625</v>
      </c>
      <c r="V34" s="114">
        <v>0.24365482233502539</v>
      </c>
      <c r="W34" s="115">
        <v>0.24841772151898733</v>
      </c>
      <c r="Z34" s="102">
        <v>2004</v>
      </c>
      <c r="AA34" s="113">
        <v>0</v>
      </c>
      <c r="AB34" s="114">
        <v>7.0767555797496273E-3</v>
      </c>
      <c r="AC34" s="114">
        <v>7.4626865671642006E-3</v>
      </c>
      <c r="AD34" s="114">
        <v>2.5380710659897998E-3</v>
      </c>
      <c r="AE34" s="115">
        <v>1.5822784810126667E-3</v>
      </c>
      <c r="AH34" s="102">
        <v>2004</v>
      </c>
      <c r="AI34" s="113">
        <v>0.72727272727272729</v>
      </c>
      <c r="AJ34" s="114">
        <v>0.57757212847033201</v>
      </c>
      <c r="AK34" s="114">
        <v>0.73134328358208955</v>
      </c>
      <c r="AL34" s="114">
        <v>0.75380710659898476</v>
      </c>
      <c r="AM34" s="115">
        <v>0.75</v>
      </c>
      <c r="AN34" s="129"/>
      <c r="AO34" s="116"/>
      <c r="AP34" s="116"/>
      <c r="AQ34" s="116"/>
      <c r="AR34" s="116"/>
      <c r="AS34" s="116"/>
    </row>
    <row r="35" spans="2:45" x14ac:dyDescent="0.25">
      <c r="B35" s="102">
        <v>2005</v>
      </c>
      <c r="C35" s="9">
        <v>4920.5962790697677</v>
      </c>
      <c r="D35" s="8">
        <v>12811.617449124366</v>
      </c>
      <c r="E35" s="8">
        <v>25320.552465753422</v>
      </c>
      <c r="F35" s="8">
        <v>11537.232844677137</v>
      </c>
      <c r="G35" s="10">
        <v>64877.40183514775</v>
      </c>
      <c r="J35" s="102">
        <v>2005</v>
      </c>
      <c r="K35" s="9">
        <v>6411.6860606060609</v>
      </c>
      <c r="L35" s="8">
        <v>23830.059568661782</v>
      </c>
      <c r="M35" s="8">
        <v>35546.160192307689</v>
      </c>
      <c r="N35" s="8">
        <v>18312.560720221605</v>
      </c>
      <c r="O35" s="10">
        <v>87272.320878661092</v>
      </c>
      <c r="R35" s="102">
        <v>2005</v>
      </c>
      <c r="S35" s="113">
        <v>0.23255813953488372</v>
      </c>
      <c r="T35" s="114">
        <v>0.46237576904874583</v>
      </c>
      <c r="U35" s="114">
        <v>0.28767123287671231</v>
      </c>
      <c r="V35" s="114">
        <v>0.36998254799301922</v>
      </c>
      <c r="W35" s="115">
        <v>0.25660964230171074</v>
      </c>
      <c r="Z35" s="102">
        <v>2005</v>
      </c>
      <c r="AA35" s="113">
        <v>0</v>
      </c>
      <c r="AB35" s="114">
        <v>2.2243256034074732E-2</v>
      </c>
      <c r="AC35" s="114">
        <v>0</v>
      </c>
      <c r="AD35" s="114">
        <v>5.2356020942407877E-3</v>
      </c>
      <c r="AE35" s="115">
        <v>5.4432348367029482E-3</v>
      </c>
      <c r="AH35" s="102">
        <v>2005</v>
      </c>
      <c r="AI35" s="113">
        <v>0.76744186046511631</v>
      </c>
      <c r="AJ35" s="114">
        <v>0.51538097491717938</v>
      </c>
      <c r="AK35" s="114">
        <v>0.71232876712328763</v>
      </c>
      <c r="AL35" s="114">
        <v>0.62478184991273999</v>
      </c>
      <c r="AM35" s="115">
        <v>0.73794712286158637</v>
      </c>
      <c r="AN35" s="129"/>
      <c r="AO35" s="116"/>
      <c r="AP35" s="116"/>
      <c r="AQ35" s="116"/>
      <c r="AR35" s="116"/>
      <c r="AS35" s="116"/>
    </row>
    <row r="36" spans="2:45" x14ac:dyDescent="0.25">
      <c r="B36" s="102">
        <v>2006</v>
      </c>
      <c r="C36" s="9">
        <v>4084.839655172414</v>
      </c>
      <c r="D36" s="8">
        <v>17421.946278163119</v>
      </c>
      <c r="E36" s="8">
        <v>33787.248409754226</v>
      </c>
      <c r="F36" s="8">
        <v>14780.592468044189</v>
      </c>
      <c r="G36" s="10">
        <v>68400.829525610578</v>
      </c>
      <c r="J36" s="102">
        <v>2006</v>
      </c>
      <c r="K36" s="9">
        <v>7403.7718750000004</v>
      </c>
      <c r="L36" s="8">
        <v>31940.234843299051</v>
      </c>
      <c r="M36" s="8">
        <v>51271.558775641024</v>
      </c>
      <c r="N36" s="8">
        <v>25367.814601053367</v>
      </c>
      <c r="O36" s="10">
        <v>88458.215627105397</v>
      </c>
      <c r="R36" s="102">
        <v>2006</v>
      </c>
      <c r="S36" s="113">
        <v>0.44827586206896552</v>
      </c>
      <c r="T36" s="114">
        <v>0.45454545454545453</v>
      </c>
      <c r="U36" s="114">
        <v>0.34101382488479265</v>
      </c>
      <c r="V36" s="114">
        <v>0.41734860883797054</v>
      </c>
      <c r="W36" s="115">
        <v>0.22674418604651161</v>
      </c>
      <c r="Z36" s="102">
        <v>2006</v>
      </c>
      <c r="AA36" s="113">
        <v>0</v>
      </c>
      <c r="AB36" s="114">
        <v>8.8547815820543274E-3</v>
      </c>
      <c r="AC36" s="114">
        <v>0</v>
      </c>
      <c r="AD36" s="114">
        <v>6.5466448445171688E-3</v>
      </c>
      <c r="AE36" s="115">
        <v>4.0697674418604946E-3</v>
      </c>
      <c r="AH36" s="102">
        <v>2006</v>
      </c>
      <c r="AI36" s="113">
        <v>0.55172413793103448</v>
      </c>
      <c r="AJ36" s="114">
        <v>0.5365997638724912</v>
      </c>
      <c r="AK36" s="114">
        <v>0.65898617511520741</v>
      </c>
      <c r="AL36" s="114">
        <v>0.5761047463175123</v>
      </c>
      <c r="AM36" s="115">
        <v>0.76918604651162792</v>
      </c>
      <c r="AN36" s="129"/>
      <c r="AO36" s="116"/>
      <c r="AP36" s="116"/>
      <c r="AQ36" s="116"/>
      <c r="AR36" s="116"/>
      <c r="AS36" s="116"/>
    </row>
    <row r="37" spans="2:45" x14ac:dyDescent="0.25">
      <c r="B37" s="102">
        <v>2007</v>
      </c>
      <c r="C37" s="9">
        <v>3004.0042857142857</v>
      </c>
      <c r="D37" s="8">
        <v>14986.183699705001</v>
      </c>
      <c r="E37" s="8">
        <v>28831.739184145481</v>
      </c>
      <c r="F37" s="8">
        <v>18391.763090654207</v>
      </c>
      <c r="G37" s="10">
        <v>71362.16420299001</v>
      </c>
      <c r="J37" s="102">
        <v>2007</v>
      </c>
      <c r="K37" s="9">
        <v>7009.3433333333332</v>
      </c>
      <c r="L37" s="8">
        <v>25405.762066023501</v>
      </c>
      <c r="M37" s="8">
        <v>42526.815296614586</v>
      </c>
      <c r="N37" s="8">
        <v>29262.730865427511</v>
      </c>
      <c r="O37" s="10">
        <v>94704.466007433046</v>
      </c>
      <c r="R37" s="102">
        <v>2007</v>
      </c>
      <c r="S37" s="113">
        <v>0.5714285714285714</v>
      </c>
      <c r="T37" s="114">
        <v>0.41012658227848103</v>
      </c>
      <c r="U37" s="114">
        <v>0.32203389830508472</v>
      </c>
      <c r="V37" s="114">
        <v>0.37149532710280375</v>
      </c>
      <c r="W37" s="115">
        <v>0.24647519582245431</v>
      </c>
      <c r="Z37" s="102">
        <v>2007</v>
      </c>
      <c r="AA37" s="113">
        <v>0</v>
      </c>
      <c r="AB37" s="114">
        <v>5.0632911392405333E-3</v>
      </c>
      <c r="AC37" s="114">
        <v>0</v>
      </c>
      <c r="AD37" s="114">
        <v>4.6728971962616273E-3</v>
      </c>
      <c r="AE37" s="115">
        <v>3.1331592689295418E-3</v>
      </c>
      <c r="AH37" s="102">
        <v>2007</v>
      </c>
      <c r="AI37" s="113">
        <v>0.42857142857142855</v>
      </c>
      <c r="AJ37" s="114">
        <v>0.58481012658227849</v>
      </c>
      <c r="AK37" s="114">
        <v>0.67796610169491522</v>
      </c>
      <c r="AL37" s="114">
        <v>0.62383177570093462</v>
      </c>
      <c r="AM37" s="115">
        <v>0.75039164490861621</v>
      </c>
      <c r="AN37" s="129"/>
      <c r="AO37" s="116"/>
      <c r="AP37" s="116"/>
      <c r="AQ37" s="116"/>
      <c r="AR37" s="116"/>
      <c r="AS37" s="116"/>
    </row>
    <row r="38" spans="2:45" x14ac:dyDescent="0.25">
      <c r="B38" s="102">
        <v>2008</v>
      </c>
      <c r="C38" s="9">
        <v>3039.7871373333328</v>
      </c>
      <c r="D38" s="8">
        <v>17138.436731367787</v>
      </c>
      <c r="E38" s="8">
        <v>22702.746124641926</v>
      </c>
      <c r="F38" s="8">
        <v>18409.085509779467</v>
      </c>
      <c r="G38" s="10">
        <v>71272.430663994717</v>
      </c>
      <c r="J38" s="102">
        <v>2008</v>
      </c>
      <c r="K38" s="9">
        <v>6332.8898694444433</v>
      </c>
      <c r="L38" s="8">
        <v>27636.339572518995</v>
      </c>
      <c r="M38" s="8">
        <v>40082.089709712644</v>
      </c>
      <c r="N38" s="8">
        <v>28865.947006831066</v>
      </c>
      <c r="O38" s="10">
        <v>92666.384979945098</v>
      </c>
      <c r="R38" s="102">
        <v>2008</v>
      </c>
      <c r="S38" s="113">
        <v>0.52</v>
      </c>
      <c r="T38" s="114">
        <v>0.37985865724381623</v>
      </c>
      <c r="U38" s="114">
        <v>0.43359375</v>
      </c>
      <c r="V38" s="114">
        <v>0.36225596529284165</v>
      </c>
      <c r="W38" s="115">
        <v>0.23087071240105542</v>
      </c>
      <c r="Z38" s="102">
        <v>2008</v>
      </c>
      <c r="AA38" s="113">
        <v>0</v>
      </c>
      <c r="AB38" s="114">
        <v>6.1837455830389132E-3</v>
      </c>
      <c r="AC38" s="114">
        <v>3.90625E-3</v>
      </c>
      <c r="AD38" s="114">
        <v>0</v>
      </c>
      <c r="AE38" s="115">
        <v>1.3192612137202797E-3</v>
      </c>
      <c r="AH38" s="102">
        <v>2008</v>
      </c>
      <c r="AI38" s="113">
        <v>0.48</v>
      </c>
      <c r="AJ38" s="114">
        <v>0.61395759717314491</v>
      </c>
      <c r="AK38" s="114">
        <v>0.5625</v>
      </c>
      <c r="AL38" s="114">
        <v>0.63774403470715835</v>
      </c>
      <c r="AM38" s="115">
        <v>0.76781002638522422</v>
      </c>
      <c r="AN38" s="129"/>
      <c r="AO38" s="116"/>
      <c r="AP38" s="116"/>
      <c r="AQ38" s="116"/>
      <c r="AR38" s="116"/>
      <c r="AS38" s="116"/>
    </row>
    <row r="39" spans="2:45" x14ac:dyDescent="0.25">
      <c r="B39" s="102">
        <v>2009</v>
      </c>
      <c r="C39" s="9">
        <v>3779.0391349593497</v>
      </c>
      <c r="D39" s="8">
        <v>16827.810228459264</v>
      </c>
      <c r="E39" s="8">
        <v>29229.317390839245</v>
      </c>
      <c r="F39" s="8">
        <v>18347.572947519457</v>
      </c>
      <c r="G39" s="10">
        <v>70280.935379769071</v>
      </c>
      <c r="J39" s="102">
        <v>2009</v>
      </c>
      <c r="K39" s="9">
        <v>5080.0198207650274</v>
      </c>
      <c r="L39" s="8">
        <v>27332.443280164141</v>
      </c>
      <c r="M39" s="8">
        <v>48773.180498323476</v>
      </c>
      <c r="N39" s="8">
        <v>28491.397265936561</v>
      </c>
      <c r="O39" s="10">
        <v>92646.624547044572</v>
      </c>
      <c r="R39" s="102">
        <v>2009</v>
      </c>
      <c r="S39" s="113">
        <v>0.25609756097560976</v>
      </c>
      <c r="T39" s="114">
        <v>0.38432835820895522</v>
      </c>
      <c r="U39" s="114">
        <v>0.40070921985815605</v>
      </c>
      <c r="V39" s="114">
        <v>0.35603112840466927</v>
      </c>
      <c r="W39" s="115">
        <v>0.24140857021637674</v>
      </c>
      <c r="Z39" s="102">
        <v>2009</v>
      </c>
      <c r="AA39" s="113">
        <v>1.2195121951219523E-2</v>
      </c>
      <c r="AB39" s="114">
        <v>2.7985074626866169E-3</v>
      </c>
      <c r="AC39" s="114">
        <v>1.4184397163120588E-2</v>
      </c>
      <c r="AD39" s="114">
        <v>5.8365758754863606E-3</v>
      </c>
      <c r="AE39" s="115">
        <v>4.6669495120916782E-3</v>
      </c>
      <c r="AH39" s="102">
        <v>2009</v>
      </c>
      <c r="AI39" s="113">
        <v>0.73170731707317072</v>
      </c>
      <c r="AJ39" s="114">
        <v>0.61287313432835822</v>
      </c>
      <c r="AK39" s="114">
        <v>0.58510638297872342</v>
      </c>
      <c r="AL39" s="114">
        <v>0.63813229571984431</v>
      </c>
      <c r="AM39" s="115">
        <v>0.75392448027153158</v>
      </c>
      <c r="AN39" s="129"/>
      <c r="AO39" s="116"/>
      <c r="AP39" s="116"/>
      <c r="AQ39" s="116"/>
      <c r="AR39" s="116"/>
      <c r="AS39" s="116"/>
    </row>
    <row r="40" spans="2:45" x14ac:dyDescent="0.25">
      <c r="B40" s="102">
        <v>2010</v>
      </c>
      <c r="C40" s="9">
        <v>3220.5648414179109</v>
      </c>
      <c r="D40" s="8">
        <v>16459.759604136645</v>
      </c>
      <c r="E40" s="8">
        <v>27089.486774415651</v>
      </c>
      <c r="F40" s="8">
        <v>15841.555329562736</v>
      </c>
      <c r="G40" s="10">
        <v>73320.784012363118</v>
      </c>
      <c r="J40" s="102">
        <v>2010</v>
      </c>
      <c r="K40" s="9">
        <v>5018.0894040697676</v>
      </c>
      <c r="L40" s="8">
        <v>28123.446984359329</v>
      </c>
      <c r="M40" s="8">
        <v>45333.426846981296</v>
      </c>
      <c r="N40" s="8">
        <v>25797.703106346748</v>
      </c>
      <c r="O40" s="10">
        <v>98722.62940243863</v>
      </c>
      <c r="R40" s="102">
        <v>2010</v>
      </c>
      <c r="S40" s="113">
        <v>0.35820895522388058</v>
      </c>
      <c r="T40" s="114">
        <v>0.41473178542834266</v>
      </c>
      <c r="U40" s="114">
        <v>0.40243902439024393</v>
      </c>
      <c r="V40" s="114">
        <v>0.38593155893536124</v>
      </c>
      <c r="W40" s="115">
        <v>0.25730519480519481</v>
      </c>
      <c r="Z40" s="102">
        <v>2010</v>
      </c>
      <c r="AA40" s="113">
        <v>0</v>
      </c>
      <c r="AB40" s="114">
        <v>5.6044835868694909E-3</v>
      </c>
      <c r="AC40" s="114">
        <v>6.0975609756097615E-3</v>
      </c>
      <c r="AD40" s="114">
        <v>3.8022813688213253E-3</v>
      </c>
      <c r="AE40" s="115">
        <v>6.0876623376623362E-3</v>
      </c>
      <c r="AH40" s="102">
        <v>2010</v>
      </c>
      <c r="AI40" s="113">
        <v>0.64179104477611937</v>
      </c>
      <c r="AJ40" s="114">
        <v>0.57966373098478785</v>
      </c>
      <c r="AK40" s="114">
        <v>0.59146341463414631</v>
      </c>
      <c r="AL40" s="114">
        <v>0.61026615969581754</v>
      </c>
      <c r="AM40" s="115">
        <v>0.7366071428571429</v>
      </c>
      <c r="AN40" s="129"/>
      <c r="AO40" s="116"/>
      <c r="AP40" s="116"/>
      <c r="AQ40" s="116"/>
      <c r="AR40" s="116"/>
      <c r="AS40" s="116"/>
    </row>
    <row r="41" spans="2:45" x14ac:dyDescent="0.25">
      <c r="B41" s="102">
        <v>2011</v>
      </c>
      <c r="C41" s="9">
        <v>2989.0557212121212</v>
      </c>
      <c r="D41" s="8">
        <v>16865.973366654074</v>
      </c>
      <c r="E41" s="8">
        <v>25172.272146147767</v>
      </c>
      <c r="F41" s="8">
        <v>20216.231162426429</v>
      </c>
      <c r="G41" s="10">
        <v>72098.888864573601</v>
      </c>
      <c r="J41" s="102">
        <v>2011</v>
      </c>
      <c r="K41" s="9">
        <v>4697.087561904762</v>
      </c>
      <c r="L41" s="8">
        <v>28473.354276784823</v>
      </c>
      <c r="M41" s="8">
        <v>40856.534021824453</v>
      </c>
      <c r="N41" s="8">
        <v>30945.238364107285</v>
      </c>
      <c r="O41" s="10">
        <v>97079.43044751852</v>
      </c>
      <c r="R41" s="102">
        <v>2011</v>
      </c>
      <c r="S41" s="113">
        <v>0.36363636363636365</v>
      </c>
      <c r="T41" s="114">
        <v>0.40765765765765766</v>
      </c>
      <c r="U41" s="114">
        <v>0.38388625592417064</v>
      </c>
      <c r="V41" s="114">
        <v>0.3467094703049759</v>
      </c>
      <c r="W41" s="115">
        <v>0.25732064421669104</v>
      </c>
      <c r="Z41" s="102">
        <v>2011</v>
      </c>
      <c r="AA41" s="113">
        <v>0</v>
      </c>
      <c r="AB41" s="114">
        <v>1.0510510510510551E-2</v>
      </c>
      <c r="AC41" s="114">
        <v>1.1848341232227444E-2</v>
      </c>
      <c r="AD41" s="114">
        <v>1.4446227929374E-2</v>
      </c>
      <c r="AE41" s="115">
        <v>1.0614934114202002E-2</v>
      </c>
      <c r="AH41" s="102">
        <v>2011</v>
      </c>
      <c r="AI41" s="113">
        <v>0.63636363636363635</v>
      </c>
      <c r="AJ41" s="114">
        <v>0.58183183183183185</v>
      </c>
      <c r="AK41" s="114">
        <v>0.60426540284360186</v>
      </c>
      <c r="AL41" s="114">
        <v>0.6388443017656501</v>
      </c>
      <c r="AM41" s="115">
        <v>0.7320644216691069</v>
      </c>
      <c r="AN41" s="129"/>
      <c r="AO41" s="116"/>
      <c r="AP41" s="116"/>
      <c r="AQ41" s="116"/>
      <c r="AR41" s="116"/>
      <c r="AS41" s="116"/>
    </row>
    <row r="42" spans="2:45" x14ac:dyDescent="0.25">
      <c r="B42" s="102">
        <v>2012</v>
      </c>
      <c r="C42" s="9">
        <v>3701.1038703149002</v>
      </c>
      <c r="D42" s="8">
        <v>16912.027757169977</v>
      </c>
      <c r="E42" s="8">
        <v>27294.6199806568</v>
      </c>
      <c r="F42" s="8">
        <v>19880.059038692903</v>
      </c>
      <c r="G42" s="10">
        <v>72154.597861600021</v>
      </c>
      <c r="J42" s="102">
        <v>2012</v>
      </c>
      <c r="K42" s="9">
        <v>5181.54541844086</v>
      </c>
      <c r="L42" s="8">
        <v>27765.102264786896</v>
      </c>
      <c r="M42" s="8">
        <v>50135.306156938641</v>
      </c>
      <c r="N42" s="8">
        <v>29149.031712851407</v>
      </c>
      <c r="O42" s="10">
        <v>99996.283634411797</v>
      </c>
      <c r="R42" s="102">
        <v>2012</v>
      </c>
      <c r="S42" s="113">
        <v>0.2857142857142857</v>
      </c>
      <c r="T42" s="114">
        <v>0.3908890521675239</v>
      </c>
      <c r="U42" s="114">
        <v>0.45558086560364464</v>
      </c>
      <c r="V42" s="114">
        <v>0.31798561151079136</v>
      </c>
      <c r="W42" s="115">
        <v>0.27842720510095642</v>
      </c>
      <c r="Z42" s="102">
        <v>2012</v>
      </c>
      <c r="AA42" s="113">
        <v>4.6082949308755561E-3</v>
      </c>
      <c r="AB42" s="114">
        <v>1.6899338721528268E-2</v>
      </c>
      <c r="AC42" s="114">
        <v>6.8337129840546629E-3</v>
      </c>
      <c r="AD42" s="114">
        <v>1.0071942446043147E-2</v>
      </c>
      <c r="AE42" s="115">
        <v>1.6294721927027966E-2</v>
      </c>
      <c r="AH42" s="102">
        <v>2012</v>
      </c>
      <c r="AI42" s="113">
        <v>0.70967741935483875</v>
      </c>
      <c r="AJ42" s="114">
        <v>0.59221160911094783</v>
      </c>
      <c r="AK42" s="114">
        <v>0.5375854214123007</v>
      </c>
      <c r="AL42" s="114">
        <v>0.67194244604316544</v>
      </c>
      <c r="AM42" s="115">
        <v>0.70527807297201561</v>
      </c>
      <c r="AN42" s="129"/>
      <c r="AO42" s="116"/>
      <c r="AP42" s="116"/>
      <c r="AQ42" s="116"/>
      <c r="AR42" s="116"/>
      <c r="AS42" s="116"/>
    </row>
    <row r="43" spans="2:45" x14ac:dyDescent="0.25">
      <c r="B43" s="102">
        <v>2013</v>
      </c>
      <c r="C43" s="9">
        <v>5104.4104987003057</v>
      </c>
      <c r="D43" s="8">
        <v>14641.557986079877</v>
      </c>
      <c r="E43" s="8">
        <v>19716.812063034758</v>
      </c>
      <c r="F43" s="8">
        <v>18794.734705111267</v>
      </c>
      <c r="G43" s="10">
        <v>72907.379704235049</v>
      </c>
      <c r="J43" s="102">
        <v>2013</v>
      </c>
      <c r="K43" s="9">
        <v>7369.2813822295802</v>
      </c>
      <c r="L43" s="8">
        <v>26988.260381077285</v>
      </c>
      <c r="M43" s="8">
        <v>34783.432601768865</v>
      </c>
      <c r="N43" s="8">
        <v>28449.293164157894</v>
      </c>
      <c r="O43" s="10">
        <v>102177.02531232551</v>
      </c>
      <c r="R43" s="102">
        <v>2013</v>
      </c>
      <c r="S43" s="113">
        <v>0.30733944954128439</v>
      </c>
      <c r="T43" s="114">
        <v>0.45748418833450455</v>
      </c>
      <c r="U43" s="114">
        <v>0.43315508021390375</v>
      </c>
      <c r="V43" s="114">
        <v>0.33936022253129344</v>
      </c>
      <c r="W43" s="115">
        <v>0.28646014618865295</v>
      </c>
      <c r="Z43" s="102">
        <v>2013</v>
      </c>
      <c r="AA43" s="113">
        <v>9.1743119266054496E-3</v>
      </c>
      <c r="AB43" s="114">
        <v>1.8973998594518648E-2</v>
      </c>
      <c r="AC43" s="114">
        <v>1.8716577540106916E-2</v>
      </c>
      <c r="AD43" s="114">
        <v>2.9207232267037586E-2</v>
      </c>
      <c r="AE43" s="115">
        <v>2.05360250609119E-2</v>
      </c>
      <c r="AH43" s="102">
        <v>2013</v>
      </c>
      <c r="AI43" s="113">
        <v>0.6834862385321101</v>
      </c>
      <c r="AJ43" s="114">
        <v>0.5235418130709768</v>
      </c>
      <c r="AK43" s="114">
        <v>0.54812834224598928</v>
      </c>
      <c r="AL43" s="114">
        <v>0.63143254520166903</v>
      </c>
      <c r="AM43" s="115">
        <v>0.69300382875043509</v>
      </c>
      <c r="AN43" s="129"/>
      <c r="AO43" s="116"/>
      <c r="AP43" s="116"/>
      <c r="AQ43" s="116"/>
      <c r="AR43" s="116"/>
      <c r="AS43" s="116"/>
    </row>
    <row r="44" spans="2:45" x14ac:dyDescent="0.25">
      <c r="B44" s="102">
        <v>2014</v>
      </c>
      <c r="C44" s="9">
        <v>5444.1428377754828</v>
      </c>
      <c r="D44" s="8">
        <v>13764.433591111598</v>
      </c>
      <c r="E44" s="8">
        <v>21420.299168354704</v>
      </c>
      <c r="F44" s="8">
        <v>16734.03072540048</v>
      </c>
      <c r="G44" s="10">
        <v>70896.982366607874</v>
      </c>
      <c r="J44" s="102">
        <v>2014</v>
      </c>
      <c r="K44" s="9">
        <v>8082.7151333844586</v>
      </c>
      <c r="L44" s="8">
        <v>24109.788927836962</v>
      </c>
      <c r="M44" s="8">
        <v>36964.233078134224</v>
      </c>
      <c r="N44" s="8">
        <v>26039.987961720446</v>
      </c>
      <c r="O44" s="10">
        <v>100724.52968530347</v>
      </c>
      <c r="R44" s="102">
        <v>2014</v>
      </c>
      <c r="S44" s="113">
        <v>0.32644628099173556</v>
      </c>
      <c r="T44" s="114">
        <v>0.42909356725146197</v>
      </c>
      <c r="U44" s="114">
        <v>0.42051282051282052</v>
      </c>
      <c r="V44" s="114">
        <v>0.35737179487179488</v>
      </c>
      <c r="W44" s="115">
        <v>0.29612992398064963</v>
      </c>
      <c r="Z44" s="102">
        <v>2014</v>
      </c>
      <c r="AA44" s="113">
        <v>1.2396694214875992E-2</v>
      </c>
      <c r="AB44" s="114">
        <v>4.3128654970760238E-2</v>
      </c>
      <c r="AC44" s="114">
        <v>3.0769230769230771E-2</v>
      </c>
      <c r="AD44" s="114">
        <v>3.8461538461538436E-2</v>
      </c>
      <c r="AE44" s="115">
        <v>5.3213545266067697E-2</v>
      </c>
      <c r="AH44" s="102">
        <v>2014</v>
      </c>
      <c r="AI44" s="113">
        <v>0.66115702479338845</v>
      </c>
      <c r="AJ44" s="114">
        <v>0.52777777777777779</v>
      </c>
      <c r="AK44" s="114">
        <v>0.54871794871794877</v>
      </c>
      <c r="AL44" s="114">
        <v>0.60416666666666663</v>
      </c>
      <c r="AM44" s="115">
        <v>0.65065653075328267</v>
      </c>
      <c r="AN44" s="129"/>
      <c r="AO44" s="116"/>
      <c r="AP44" s="116"/>
      <c r="AQ44" s="116"/>
      <c r="AR44" s="116"/>
      <c r="AS44" s="116"/>
    </row>
    <row r="45" spans="2:45" x14ac:dyDescent="0.25">
      <c r="B45" s="102">
        <v>2015</v>
      </c>
      <c r="C45" s="9">
        <v>5652.820933528038</v>
      </c>
      <c r="D45" s="8">
        <v>15906.613377140293</v>
      </c>
      <c r="E45" s="8">
        <v>19721.033809048942</v>
      </c>
      <c r="F45" s="8">
        <v>19608.683645742614</v>
      </c>
      <c r="G45" s="10">
        <v>75749.851940647859</v>
      </c>
      <c r="J45" s="102">
        <v>2015</v>
      </c>
      <c r="K45" s="9">
        <v>8960.7679983333346</v>
      </c>
      <c r="L45" s="8">
        <v>26481.768753390807</v>
      </c>
      <c r="M45" s="8">
        <v>36509.195923418811</v>
      </c>
      <c r="N45" s="8">
        <v>28786.26389089612</v>
      </c>
      <c r="O45" s="10">
        <v>104822.36456046133</v>
      </c>
      <c r="R45" s="102">
        <v>2015</v>
      </c>
      <c r="S45" s="113">
        <v>0.36915887850467288</v>
      </c>
      <c r="T45" s="114">
        <v>0.39933719966859982</v>
      </c>
      <c r="U45" s="114">
        <v>0.45983379501385041</v>
      </c>
      <c r="V45" s="114">
        <v>0.3188180404354588</v>
      </c>
      <c r="W45" s="115">
        <v>0.27735028437604548</v>
      </c>
      <c r="Z45" s="102">
        <v>2015</v>
      </c>
      <c r="AA45" s="113">
        <v>4.6728971962616828E-2</v>
      </c>
      <c r="AB45" s="114">
        <v>6.5451532725766315E-2</v>
      </c>
      <c r="AC45" s="114">
        <v>0.10803324099722988</v>
      </c>
      <c r="AD45" s="114">
        <v>9.4867807153965811E-2</v>
      </c>
      <c r="AE45" s="115">
        <v>0.10270993643358983</v>
      </c>
      <c r="AH45" s="102">
        <v>2015</v>
      </c>
      <c r="AI45" s="113">
        <v>0.58411214953271029</v>
      </c>
      <c r="AJ45" s="114">
        <v>0.53521126760563376</v>
      </c>
      <c r="AK45" s="114">
        <v>0.43213296398891965</v>
      </c>
      <c r="AL45" s="114">
        <v>0.58631415241057538</v>
      </c>
      <c r="AM45" s="115">
        <v>0.61993977919036469</v>
      </c>
      <c r="AN45" s="129"/>
      <c r="AO45" s="116"/>
      <c r="AP45" s="116"/>
      <c r="AQ45" s="116"/>
      <c r="AR45" s="116"/>
      <c r="AS45" s="116"/>
    </row>
    <row r="46" spans="2:45" x14ac:dyDescent="0.25">
      <c r="B46" s="102">
        <v>2016</v>
      </c>
      <c r="C46" s="9">
        <v>6739.3086364209821</v>
      </c>
      <c r="D46" s="8">
        <v>18872.917651366231</v>
      </c>
      <c r="E46" s="8">
        <v>32892.479682741941</v>
      </c>
      <c r="F46" s="8">
        <v>22912.798983287546</v>
      </c>
      <c r="G46" s="10">
        <v>83189.819433160461</v>
      </c>
      <c r="J46" s="102">
        <v>2016</v>
      </c>
      <c r="K46" s="9">
        <v>11202.426938686534</v>
      </c>
      <c r="L46" s="8">
        <v>29979.426024616288</v>
      </c>
      <c r="M46" s="8">
        <v>53950.628051058207</v>
      </c>
      <c r="N46" s="8">
        <v>32326.584612080107</v>
      </c>
      <c r="O46" s="10">
        <v>114678.12959810242</v>
      </c>
      <c r="R46" s="102">
        <v>2016</v>
      </c>
      <c r="S46" s="113">
        <v>0.39840637450199201</v>
      </c>
      <c r="T46" s="114">
        <v>0.3704710144927536</v>
      </c>
      <c r="U46" s="114">
        <v>0.39032258064516129</v>
      </c>
      <c r="V46" s="114">
        <v>0.29120879120879123</v>
      </c>
      <c r="W46" s="115">
        <v>0.27457990704326063</v>
      </c>
      <c r="Z46" s="102">
        <v>2016</v>
      </c>
      <c r="AA46" s="113">
        <v>7.9681274900398447E-2</v>
      </c>
      <c r="AB46" s="114">
        <v>0.19927536231884058</v>
      </c>
      <c r="AC46" s="114">
        <v>0.18387096774193545</v>
      </c>
      <c r="AD46" s="114">
        <v>0.18498168498168499</v>
      </c>
      <c r="AE46" s="115">
        <v>0.21058276725062564</v>
      </c>
      <c r="AH46" s="102">
        <v>2016</v>
      </c>
      <c r="AI46" s="113">
        <v>0.52191235059760954</v>
      </c>
      <c r="AJ46" s="114">
        <v>0.43025362318840582</v>
      </c>
      <c r="AK46" s="114">
        <v>0.4258064516129032</v>
      </c>
      <c r="AL46" s="114">
        <v>0.52380952380952384</v>
      </c>
      <c r="AM46" s="115">
        <v>0.51483732570611374</v>
      </c>
      <c r="AN46" s="129"/>
      <c r="AO46" s="116"/>
      <c r="AP46" s="116"/>
      <c r="AQ46" s="116"/>
      <c r="AR46" s="116"/>
      <c r="AS46" s="116"/>
    </row>
    <row r="47" spans="2:45" x14ac:dyDescent="0.25">
      <c r="B47" s="102">
        <v>2017</v>
      </c>
      <c r="C47" s="9">
        <v>8588.1049394102574</v>
      </c>
      <c r="D47" s="8">
        <v>21530.964647861783</v>
      </c>
      <c r="E47" s="8">
        <v>52656.715601420772</v>
      </c>
      <c r="F47" s="8">
        <v>21038.147643613138</v>
      </c>
      <c r="G47" s="10">
        <v>93687.263744302691</v>
      </c>
      <c r="J47" s="102">
        <v>2017</v>
      </c>
      <c r="K47" s="9">
        <v>12350.150908443953</v>
      </c>
      <c r="L47" s="8">
        <v>31106.730596371744</v>
      </c>
      <c r="M47" s="8">
        <v>79901.981385240477</v>
      </c>
      <c r="N47" s="8">
        <v>28822.262271750002</v>
      </c>
      <c r="O47" s="10">
        <v>121947.50208855022</v>
      </c>
      <c r="R47" s="102">
        <v>2017</v>
      </c>
      <c r="S47" s="113">
        <v>0.30461538461538462</v>
      </c>
      <c r="T47" s="114">
        <v>0.30783582089552236</v>
      </c>
      <c r="U47" s="114">
        <v>0.34098360655737703</v>
      </c>
      <c r="V47" s="114">
        <v>0.27007299270072993</v>
      </c>
      <c r="W47" s="115">
        <v>0.23174101855507304</v>
      </c>
      <c r="Z47" s="102">
        <v>2017</v>
      </c>
      <c r="AA47" s="113">
        <v>0.23384615384615381</v>
      </c>
      <c r="AB47" s="114">
        <v>0.35727611940298509</v>
      </c>
      <c r="AC47" s="114">
        <v>0.42295081967213111</v>
      </c>
      <c r="AD47" s="114">
        <v>0.38503649635036497</v>
      </c>
      <c r="AE47" s="115">
        <v>0.41571259376233716</v>
      </c>
      <c r="AH47" s="102">
        <v>2017</v>
      </c>
      <c r="AI47" s="113">
        <v>0.46153846153846156</v>
      </c>
      <c r="AJ47" s="114">
        <v>0.33488805970149255</v>
      </c>
      <c r="AK47" s="114">
        <v>0.23606557377049181</v>
      </c>
      <c r="AL47" s="114">
        <v>0.3448905109489051</v>
      </c>
      <c r="AM47" s="115">
        <v>0.35254638768258983</v>
      </c>
      <c r="AN47" s="129"/>
      <c r="AO47" s="116"/>
      <c r="AP47" s="116"/>
      <c r="AQ47" s="116"/>
      <c r="AR47" s="116"/>
      <c r="AS47" s="116"/>
    </row>
    <row r="48" spans="2:45" x14ac:dyDescent="0.25">
      <c r="B48" s="102">
        <v>2018</v>
      </c>
      <c r="C48" s="9">
        <v>12723.588205357144</v>
      </c>
      <c r="D48" s="8">
        <v>22933.11546328407</v>
      </c>
      <c r="E48" s="8">
        <v>58208.380224475302</v>
      </c>
      <c r="F48" s="8">
        <v>25390.791441388887</v>
      </c>
      <c r="G48" s="10">
        <v>104300.65770577354</v>
      </c>
      <c r="J48" s="102">
        <v>2018</v>
      </c>
      <c r="K48" s="9">
        <v>15746.319104972377</v>
      </c>
      <c r="L48" s="8">
        <v>29414.213311603482</v>
      </c>
      <c r="M48" s="8">
        <v>77420.013106444982</v>
      </c>
      <c r="N48" s="8">
        <v>32975.053819985565</v>
      </c>
      <c r="O48" s="10">
        <v>124144.62475089772</v>
      </c>
      <c r="R48" s="102">
        <v>2018</v>
      </c>
      <c r="S48" s="113">
        <v>0.19196428571428573</v>
      </c>
      <c r="T48" s="114">
        <v>0.22033898305084745</v>
      </c>
      <c r="U48" s="114">
        <v>0.24814814814814815</v>
      </c>
      <c r="V48" s="114">
        <v>0.23</v>
      </c>
      <c r="W48" s="115">
        <v>0.15984555984555984</v>
      </c>
      <c r="Z48" s="102">
        <v>2018</v>
      </c>
      <c r="AA48" s="113">
        <v>0.4508928571428571</v>
      </c>
      <c r="AB48" s="114">
        <v>0.62429378531073443</v>
      </c>
      <c r="AC48" s="114">
        <v>0.625925925925926</v>
      </c>
      <c r="AD48" s="114">
        <v>0.61166666666666669</v>
      </c>
      <c r="AE48" s="115">
        <v>0.65559845559845553</v>
      </c>
      <c r="AH48" s="102">
        <v>2018</v>
      </c>
      <c r="AI48" s="113">
        <v>0.35714285714285715</v>
      </c>
      <c r="AJ48" s="114">
        <v>0.15536723163841809</v>
      </c>
      <c r="AK48" s="114">
        <v>0.12592592592592591</v>
      </c>
      <c r="AL48" s="114">
        <v>0.15833333333333333</v>
      </c>
      <c r="AM48" s="115">
        <v>0.18455598455598454</v>
      </c>
      <c r="AN48" s="129"/>
      <c r="AO48" s="116"/>
      <c r="AP48" s="116"/>
      <c r="AQ48" s="116"/>
      <c r="AR48" s="116"/>
      <c r="AS48" s="116"/>
    </row>
    <row r="49" spans="2:45" x14ac:dyDescent="0.25">
      <c r="B49" s="106">
        <v>2019</v>
      </c>
      <c r="C49" s="11">
        <v>15205.053417499868</v>
      </c>
      <c r="D49" s="12">
        <v>27481.743751811522</v>
      </c>
      <c r="E49" s="12">
        <v>73871.380404596493</v>
      </c>
      <c r="F49" s="12">
        <v>27743.45961194023</v>
      </c>
      <c r="G49" s="13">
        <v>102467.5612805071</v>
      </c>
      <c r="J49" s="106">
        <v>2019</v>
      </c>
      <c r="K49" s="11">
        <v>16789.275637556813</v>
      </c>
      <c r="L49" s="12">
        <v>29416.327958756934</v>
      </c>
      <c r="M49" s="12">
        <v>78042.879216405825</v>
      </c>
      <c r="N49" s="12">
        <v>29542.951809025482</v>
      </c>
      <c r="O49" s="13">
        <v>109765.32702418357</v>
      </c>
      <c r="R49" s="106">
        <v>2019</v>
      </c>
      <c r="S49" s="117">
        <v>9.4359176313307702E-2</v>
      </c>
      <c r="T49" s="118">
        <v>6.5765659454769115E-2</v>
      </c>
      <c r="U49" s="118">
        <v>5.3451369986519094E-2</v>
      </c>
      <c r="V49" s="118">
        <v>6.0911049400808416E-2</v>
      </c>
      <c r="W49" s="119">
        <v>6.6485163771877007E-2</v>
      </c>
      <c r="Z49" s="106">
        <v>2019</v>
      </c>
      <c r="AA49" s="117">
        <v>0.85569937715689215</v>
      </c>
      <c r="AB49" s="118">
        <v>0.84585054827934836</v>
      </c>
      <c r="AC49" s="118">
        <v>0.91709671048677244</v>
      </c>
      <c r="AD49" s="118">
        <v>0.89535467140919722</v>
      </c>
      <c r="AE49" s="119">
        <v>0.88618483456192643</v>
      </c>
      <c r="AH49" s="106">
        <v>2019</v>
      </c>
      <c r="AI49" s="117">
        <v>4.9941446529800086E-2</v>
      </c>
      <c r="AJ49" s="118">
        <v>8.8383792265882583E-2</v>
      </c>
      <c r="AK49" s="118">
        <v>2.9451919526708514E-2</v>
      </c>
      <c r="AL49" s="118">
        <v>4.373427918999432E-2</v>
      </c>
      <c r="AM49" s="119">
        <v>4.7330001666196574E-2</v>
      </c>
      <c r="AN49" s="129"/>
      <c r="AO49" s="116"/>
      <c r="AP49" s="116"/>
      <c r="AQ49" s="116"/>
      <c r="AR49" s="116"/>
      <c r="AS49" s="116"/>
    </row>
    <row r="50" spans="2:45" x14ac:dyDescent="0.25">
      <c r="B50" s="110"/>
      <c r="C50" s="8"/>
      <c r="D50" s="8"/>
      <c r="E50" s="8"/>
      <c r="F50" s="8"/>
      <c r="G50" s="8"/>
      <c r="H50" s="8"/>
      <c r="I50" s="8"/>
      <c r="J50" s="8"/>
      <c r="K50" s="8"/>
      <c r="L50" s="8"/>
      <c r="M50" s="8"/>
      <c r="N50" s="8"/>
      <c r="O50" s="8"/>
      <c r="R50" s="110"/>
      <c r="S50" s="114"/>
      <c r="T50" s="114"/>
      <c r="U50" s="114"/>
      <c r="V50" s="114"/>
      <c r="W50" s="114"/>
      <c r="Z50" s="110"/>
      <c r="AA50" s="114"/>
      <c r="AB50" s="114"/>
      <c r="AC50" s="114"/>
      <c r="AD50" s="114"/>
      <c r="AE50" s="114"/>
      <c r="AH50" s="110"/>
      <c r="AI50" s="114"/>
      <c r="AJ50" s="114"/>
      <c r="AK50" s="114"/>
      <c r="AL50" s="114"/>
      <c r="AM50" s="114"/>
      <c r="AN50" s="33"/>
      <c r="AO50" s="116"/>
      <c r="AP50" s="116"/>
      <c r="AQ50" s="116"/>
      <c r="AR50" s="116"/>
      <c r="AS50" s="116"/>
    </row>
    <row r="51" spans="2:45" x14ac:dyDescent="0.25">
      <c r="J51" s="111"/>
      <c r="K51" s="112"/>
      <c r="L51" s="112"/>
      <c r="M51" s="112"/>
      <c r="N51" s="112"/>
      <c r="O51" s="112"/>
      <c r="R51" s="110"/>
      <c r="S51" s="114"/>
      <c r="T51" s="114"/>
      <c r="U51" s="114"/>
      <c r="V51" s="114"/>
      <c r="W51" s="114"/>
      <c r="Z51" s="110"/>
      <c r="AA51" s="114"/>
      <c r="AB51" s="114"/>
      <c r="AC51" s="114"/>
      <c r="AD51" s="114"/>
      <c r="AE51" s="114"/>
      <c r="AH51" s="110"/>
      <c r="AI51" s="114"/>
      <c r="AJ51" s="114"/>
      <c r="AK51" s="114"/>
      <c r="AL51" s="114"/>
      <c r="AM51" s="114"/>
      <c r="AN51" s="33"/>
      <c r="AO51" s="116"/>
      <c r="AP51" s="116"/>
      <c r="AQ51" s="116"/>
      <c r="AR51" s="116"/>
      <c r="AS51" s="116"/>
    </row>
    <row r="52" spans="2:45" x14ac:dyDescent="0.25">
      <c r="J52" s="111"/>
      <c r="K52" s="33"/>
      <c r="L52" s="33"/>
      <c r="M52" s="33"/>
      <c r="N52" s="33"/>
      <c r="O52" s="33"/>
      <c r="R52" s="110"/>
      <c r="S52" s="114"/>
      <c r="T52" s="114"/>
      <c r="U52" s="114"/>
      <c r="V52" s="114"/>
      <c r="W52" s="114"/>
      <c r="Z52" s="110"/>
      <c r="AA52" s="114"/>
      <c r="AB52" s="114"/>
      <c r="AC52" s="114"/>
      <c r="AD52" s="114"/>
      <c r="AE52" s="114"/>
      <c r="AH52" s="110"/>
      <c r="AI52" s="114"/>
      <c r="AJ52" s="114"/>
      <c r="AK52" s="114"/>
      <c r="AL52" s="114"/>
      <c r="AM52" s="114"/>
      <c r="AN52" s="33"/>
      <c r="AO52" s="116"/>
      <c r="AP52" s="116"/>
      <c r="AQ52" s="116"/>
      <c r="AR52" s="116"/>
      <c r="AS52" s="116"/>
    </row>
    <row r="53" spans="2:45" x14ac:dyDescent="0.25">
      <c r="B53" s="239" t="s">
        <v>91</v>
      </c>
      <c r="C53" s="240"/>
      <c r="D53" s="240"/>
      <c r="E53" s="240"/>
      <c r="F53" s="240"/>
      <c r="G53" s="241"/>
      <c r="J53" s="239" t="s">
        <v>92</v>
      </c>
      <c r="K53" s="240"/>
      <c r="L53" s="240"/>
      <c r="M53" s="240"/>
      <c r="N53" s="240"/>
      <c r="O53" s="241"/>
      <c r="R53" s="110"/>
      <c r="S53" s="114"/>
      <c r="T53" s="114"/>
      <c r="U53" s="114"/>
      <c r="V53" s="114"/>
      <c r="W53" s="114"/>
      <c r="Z53" s="110"/>
      <c r="AA53" s="114"/>
      <c r="AB53" s="114"/>
      <c r="AC53" s="114"/>
      <c r="AD53" s="114"/>
      <c r="AE53" s="114"/>
      <c r="AH53" s="110"/>
      <c r="AI53" s="114"/>
      <c r="AJ53" s="114"/>
      <c r="AK53" s="114"/>
      <c r="AL53" s="114"/>
      <c r="AM53" s="114"/>
      <c r="AN53" s="33"/>
      <c r="AO53" s="116"/>
      <c r="AP53" s="116"/>
      <c r="AQ53" s="116"/>
      <c r="AR53" s="116"/>
      <c r="AS53" s="116"/>
    </row>
    <row r="54" spans="2:45" ht="39.6" x14ac:dyDescent="0.25">
      <c r="B54" s="49" t="s">
        <v>0</v>
      </c>
      <c r="C54" s="93" t="s">
        <v>31</v>
      </c>
      <c r="D54" s="93" t="s">
        <v>2</v>
      </c>
      <c r="E54" s="93" t="s">
        <v>3</v>
      </c>
      <c r="F54" s="93" t="s">
        <v>7</v>
      </c>
      <c r="G54" s="101" t="s">
        <v>4</v>
      </c>
      <c r="J54" s="49" t="s">
        <v>0</v>
      </c>
      <c r="K54" s="93" t="s">
        <v>31</v>
      </c>
      <c r="L54" s="93" t="s">
        <v>2</v>
      </c>
      <c r="M54" s="93" t="s">
        <v>3</v>
      </c>
      <c r="N54" s="93" t="s">
        <v>7</v>
      </c>
      <c r="O54" s="101" t="s">
        <v>4</v>
      </c>
      <c r="R54" s="110"/>
      <c r="S54" s="114"/>
      <c r="T54" s="114"/>
      <c r="U54" s="114"/>
      <c r="V54" s="114"/>
      <c r="W54" s="114"/>
      <c r="Z54" s="110"/>
      <c r="AA54" s="114"/>
      <c r="AB54" s="114"/>
      <c r="AC54" s="114"/>
      <c r="AD54" s="114"/>
      <c r="AE54" s="114"/>
      <c r="AH54" s="110"/>
      <c r="AI54" s="114"/>
      <c r="AJ54" s="114"/>
      <c r="AK54" s="114"/>
      <c r="AL54" s="114"/>
      <c r="AM54" s="114"/>
      <c r="AN54" s="33"/>
      <c r="AO54" s="116"/>
      <c r="AP54" s="116"/>
      <c r="AQ54" s="116"/>
      <c r="AR54" s="116"/>
      <c r="AS54" s="116"/>
    </row>
    <row r="55" spans="2:45" x14ac:dyDescent="0.25">
      <c r="B55" s="102">
        <v>2000</v>
      </c>
      <c r="C55" s="9">
        <v>9699.5300000000007</v>
      </c>
      <c r="D55" s="8">
        <v>11551.06487874465</v>
      </c>
      <c r="E55" s="8">
        <v>29457.928039215687</v>
      </c>
      <c r="F55" s="8">
        <v>11859.169142857145</v>
      </c>
      <c r="G55" s="10">
        <v>52572.844294258372</v>
      </c>
      <c r="J55" s="102">
        <v>2000</v>
      </c>
      <c r="K55" s="9">
        <v>11639.436</v>
      </c>
      <c r="L55" s="8">
        <v>19256.353103448273</v>
      </c>
      <c r="M55" s="8">
        <v>35770.341190476189</v>
      </c>
      <c r="N55" s="8">
        <v>16277.290980392159</v>
      </c>
      <c r="O55" s="10">
        <v>71003.065961227781</v>
      </c>
      <c r="R55" s="110"/>
      <c r="S55" s="114"/>
      <c r="T55" s="114"/>
      <c r="U55" s="114"/>
      <c r="V55" s="114"/>
      <c r="W55" s="114"/>
      <c r="Z55" s="110"/>
      <c r="AA55" s="114"/>
      <c r="AB55" s="114"/>
      <c r="AC55" s="114"/>
      <c r="AD55" s="114"/>
      <c r="AE55" s="114"/>
      <c r="AH55" s="110"/>
      <c r="AI55" s="114"/>
      <c r="AJ55" s="114"/>
      <c r="AK55" s="114"/>
      <c r="AL55" s="114"/>
      <c r="AM55" s="114"/>
      <c r="AN55" s="33"/>
      <c r="AO55" s="116"/>
      <c r="AP55" s="116"/>
      <c r="AQ55" s="116"/>
      <c r="AR55" s="116"/>
      <c r="AS55" s="116"/>
    </row>
    <row r="56" spans="2:45" x14ac:dyDescent="0.25">
      <c r="B56" s="102">
        <v>2001</v>
      </c>
      <c r="C56" s="9">
        <v>7311.7446875000005</v>
      </c>
      <c r="D56" s="8">
        <v>12749.177223204353</v>
      </c>
      <c r="E56" s="8">
        <v>27343.277968750001</v>
      </c>
      <c r="F56" s="8">
        <v>16987.1015625</v>
      </c>
      <c r="G56" s="10">
        <v>56325.451080773608</v>
      </c>
      <c r="J56" s="102">
        <v>2001</v>
      </c>
      <c r="K56" s="9">
        <v>9359.0331999999999</v>
      </c>
      <c r="L56" s="8">
        <v>21076.410975666789</v>
      </c>
      <c r="M56" s="8">
        <v>31817.632545454548</v>
      </c>
      <c r="N56" s="8">
        <v>21963.121212121212</v>
      </c>
      <c r="O56" s="10">
        <v>72595.412756598234</v>
      </c>
      <c r="R56" s="110"/>
      <c r="S56" s="114"/>
      <c r="T56" s="114"/>
      <c r="U56" s="114"/>
      <c r="V56" s="114"/>
      <c r="W56" s="114"/>
      <c r="Z56" s="110"/>
      <c r="AA56" s="114"/>
      <c r="AB56" s="114"/>
      <c r="AC56" s="114"/>
      <c r="AD56" s="114"/>
      <c r="AE56" s="114"/>
      <c r="AH56" s="110"/>
      <c r="AI56" s="114"/>
      <c r="AJ56" s="114"/>
      <c r="AK56" s="114"/>
      <c r="AL56" s="114"/>
      <c r="AM56" s="114"/>
      <c r="AN56" s="33"/>
      <c r="AO56" s="116"/>
      <c r="AP56" s="116"/>
      <c r="AQ56" s="116"/>
      <c r="AR56" s="116"/>
      <c r="AS56" s="116"/>
    </row>
    <row r="57" spans="2:45" x14ac:dyDescent="0.25">
      <c r="B57" s="102">
        <v>2002</v>
      </c>
      <c r="C57" s="9">
        <v>6902.8450000000003</v>
      </c>
      <c r="D57" s="8">
        <v>18097.00933287483</v>
      </c>
      <c r="E57" s="8">
        <v>25753.820401638339</v>
      </c>
      <c r="F57" s="8">
        <v>14158.730756302521</v>
      </c>
      <c r="G57" s="10">
        <v>55591.139988610485</v>
      </c>
      <c r="J57" s="102">
        <v>2002</v>
      </c>
      <c r="K57" s="9">
        <v>9663.9830000000002</v>
      </c>
      <c r="L57" s="8">
        <v>31588.297202881156</v>
      </c>
      <c r="M57" s="8">
        <v>30168.761041919195</v>
      </c>
      <c r="N57" s="8">
        <v>17550.926666666666</v>
      </c>
      <c r="O57" s="10">
        <v>76026.51232087228</v>
      </c>
      <c r="R57" s="110"/>
      <c r="S57" s="114"/>
      <c r="T57" s="114"/>
      <c r="U57" s="114"/>
      <c r="V57" s="114"/>
      <c r="W57" s="114"/>
      <c r="Z57" s="110"/>
      <c r="AA57" s="114"/>
      <c r="AB57" s="114"/>
      <c r="AC57" s="114"/>
      <c r="AD57" s="114"/>
      <c r="AE57" s="114"/>
      <c r="AH57" s="110"/>
      <c r="AI57" s="114"/>
      <c r="AJ57" s="114"/>
      <c r="AK57" s="114"/>
      <c r="AL57" s="114"/>
      <c r="AM57" s="114"/>
      <c r="AN57" s="33"/>
      <c r="AO57" s="116"/>
      <c r="AP57" s="116"/>
      <c r="AQ57" s="116"/>
      <c r="AR57" s="116"/>
      <c r="AS57" s="116"/>
    </row>
    <row r="58" spans="2:45" x14ac:dyDescent="0.25">
      <c r="B58" s="102">
        <v>2003</v>
      </c>
      <c r="C58" s="9">
        <v>8660.2599999999984</v>
      </c>
      <c r="D58" s="8">
        <v>11434.792704031464</v>
      </c>
      <c r="E58" s="8">
        <v>27632.488661417323</v>
      </c>
      <c r="F58" s="8">
        <v>14072.069818181819</v>
      </c>
      <c r="G58" s="10">
        <v>58519.949812592633</v>
      </c>
      <c r="J58" s="102">
        <v>2003</v>
      </c>
      <c r="K58" s="9">
        <v>10234.852727272726</v>
      </c>
      <c r="L58" s="8">
        <v>20172.045411968778</v>
      </c>
      <c r="M58" s="8">
        <v>42281.036867469877</v>
      </c>
      <c r="N58" s="8">
        <v>18139.7775</v>
      </c>
      <c r="O58" s="10">
        <v>77666.476982046021</v>
      </c>
      <c r="R58" s="110"/>
      <c r="S58" s="114"/>
      <c r="T58" s="114"/>
      <c r="U58" s="114"/>
      <c r="V58" s="114"/>
      <c r="W58" s="114"/>
      <c r="Z58" s="110"/>
      <c r="AA58" s="114"/>
      <c r="AB58" s="114"/>
      <c r="AC58" s="114"/>
      <c r="AD58" s="114"/>
      <c r="AE58" s="114"/>
      <c r="AH58" s="110"/>
      <c r="AI58" s="114"/>
      <c r="AJ58" s="114"/>
      <c r="AK58" s="114"/>
      <c r="AL58" s="114"/>
      <c r="AM58" s="114"/>
      <c r="AN58" s="33"/>
      <c r="AO58" s="116"/>
      <c r="AP58" s="116"/>
      <c r="AQ58" s="116"/>
      <c r="AR58" s="116"/>
      <c r="AS58" s="116"/>
    </row>
    <row r="59" spans="2:45" x14ac:dyDescent="0.25">
      <c r="B59" s="102">
        <v>2004</v>
      </c>
      <c r="C59" s="9">
        <v>8266.6545454545467</v>
      </c>
      <c r="D59" s="8">
        <v>13142.006807724278</v>
      </c>
      <c r="E59" s="8">
        <v>32325.411954887219</v>
      </c>
      <c r="F59" s="8">
        <v>15470.667124681935</v>
      </c>
      <c r="G59" s="10">
        <v>58803.585079239303</v>
      </c>
      <c r="J59" s="102">
        <v>2004</v>
      </c>
      <c r="K59" s="9">
        <v>11366.650000000001</v>
      </c>
      <c r="L59" s="8">
        <v>22592.856189716382</v>
      </c>
      <c r="M59" s="8">
        <v>43870.201938775514</v>
      </c>
      <c r="N59" s="8">
        <v>20471.286801346803</v>
      </c>
      <c r="O59" s="10">
        <v>78280.7219092827</v>
      </c>
      <c r="R59" s="110"/>
      <c r="S59" s="114"/>
      <c r="T59" s="114"/>
      <c r="U59" s="114"/>
      <c r="V59" s="114"/>
      <c r="W59" s="114"/>
      <c r="Z59" s="110"/>
      <c r="AA59" s="114"/>
      <c r="AB59" s="114"/>
      <c r="AC59" s="114"/>
      <c r="AD59" s="114"/>
      <c r="AE59" s="114"/>
      <c r="AH59" s="110"/>
      <c r="AI59" s="114"/>
      <c r="AJ59" s="114"/>
      <c r="AK59" s="114"/>
      <c r="AL59" s="114"/>
      <c r="AM59" s="114"/>
      <c r="AN59" s="33"/>
      <c r="AO59" s="116"/>
      <c r="AP59" s="116"/>
      <c r="AQ59" s="116"/>
      <c r="AR59" s="116"/>
      <c r="AS59" s="116"/>
    </row>
    <row r="60" spans="2:45" x14ac:dyDescent="0.25">
      <c r="B60" s="102">
        <v>2005</v>
      </c>
      <c r="C60" s="9">
        <v>4920.5962790697677</v>
      </c>
      <c r="D60" s="8">
        <v>13036.491858663983</v>
      </c>
      <c r="E60" s="8">
        <v>25320.552465753422</v>
      </c>
      <c r="F60" s="8">
        <v>10957.815771929825</v>
      </c>
      <c r="G60" s="10">
        <v>64460.076567630967</v>
      </c>
      <c r="J60" s="102">
        <v>2005</v>
      </c>
      <c r="K60" s="9">
        <v>6411.6860606060609</v>
      </c>
      <c r="L60" s="8">
        <v>24732.224224058577</v>
      </c>
      <c r="M60" s="8">
        <v>35546.160192307689</v>
      </c>
      <c r="N60" s="8">
        <v>17446.801648044693</v>
      </c>
      <c r="O60" s="10">
        <v>86875.066311907285</v>
      </c>
      <c r="R60" s="110"/>
      <c r="S60" s="114"/>
      <c r="T60" s="114"/>
      <c r="U60" s="114"/>
      <c r="V60" s="114"/>
      <c r="W60" s="114"/>
      <c r="Z60" s="110"/>
      <c r="AA60" s="114"/>
      <c r="AB60" s="114"/>
      <c r="AC60" s="114"/>
      <c r="AD60" s="114"/>
      <c r="AE60" s="114"/>
      <c r="AH60" s="110"/>
      <c r="AI60" s="114"/>
      <c r="AJ60" s="114"/>
      <c r="AK60" s="114"/>
      <c r="AL60" s="114"/>
      <c r="AM60" s="114"/>
      <c r="AN60" s="33"/>
      <c r="AO60" s="116"/>
      <c r="AP60" s="116"/>
      <c r="AQ60" s="116"/>
      <c r="AR60" s="116"/>
      <c r="AS60" s="116"/>
    </row>
    <row r="61" spans="2:45" x14ac:dyDescent="0.25">
      <c r="B61" s="102">
        <v>2006</v>
      </c>
      <c r="C61" s="9">
        <v>4084.839655172414</v>
      </c>
      <c r="D61" s="8">
        <v>16947.027667356553</v>
      </c>
      <c r="E61" s="8">
        <v>33635.957580683564</v>
      </c>
      <c r="F61" s="8">
        <v>14331.460892847335</v>
      </c>
      <c r="G61" s="10">
        <v>68191.604826666851</v>
      </c>
      <c r="J61" s="102">
        <v>2006</v>
      </c>
      <c r="K61" s="9">
        <v>7403.7718750000004</v>
      </c>
      <c r="L61" s="8">
        <v>31302.595658406659</v>
      </c>
      <c r="M61" s="8">
        <v>51041.977587470865</v>
      </c>
      <c r="N61" s="8">
        <v>24713.627164654354</v>
      </c>
      <c r="O61" s="10">
        <v>88293.438449040288</v>
      </c>
      <c r="R61" s="110"/>
      <c r="S61" s="114"/>
      <c r="T61" s="114"/>
      <c r="U61" s="114"/>
      <c r="V61" s="114"/>
      <c r="W61" s="114"/>
      <c r="Z61" s="110"/>
      <c r="AA61" s="114"/>
      <c r="AB61" s="114"/>
      <c r="AC61" s="114"/>
      <c r="AD61" s="114"/>
      <c r="AE61" s="114"/>
      <c r="AH61" s="110"/>
      <c r="AI61" s="114"/>
      <c r="AJ61" s="114"/>
      <c r="AK61" s="114"/>
      <c r="AL61" s="114"/>
      <c r="AM61" s="114"/>
      <c r="AN61" s="33"/>
      <c r="AO61" s="116"/>
      <c r="AP61" s="116"/>
      <c r="AQ61" s="116"/>
      <c r="AR61" s="116"/>
      <c r="AS61" s="116"/>
    </row>
    <row r="62" spans="2:45" x14ac:dyDescent="0.25">
      <c r="B62" s="102">
        <v>2007</v>
      </c>
      <c r="C62" s="9">
        <v>3004.0042857142857</v>
      </c>
      <c r="D62" s="8">
        <v>14999.504118127456</v>
      </c>
      <c r="E62" s="8">
        <v>28773.263922387006</v>
      </c>
      <c r="F62" s="8">
        <v>17784.126651897499</v>
      </c>
      <c r="G62" s="10">
        <v>69051.420937274612</v>
      </c>
      <c r="J62" s="102">
        <v>2007</v>
      </c>
      <c r="K62" s="9">
        <v>7009.3433333333332</v>
      </c>
      <c r="L62" s="8">
        <v>25518.636876294764</v>
      </c>
      <c r="M62" s="8">
        <v>42440.564285520835</v>
      </c>
      <c r="N62" s="8">
        <v>28374.673983926343</v>
      </c>
      <c r="O62" s="10">
        <v>91732.19385473711</v>
      </c>
      <c r="R62" s="110"/>
      <c r="S62" s="114"/>
      <c r="T62" s="114"/>
      <c r="U62" s="114"/>
      <c r="V62" s="114"/>
      <c r="W62" s="114"/>
      <c r="Z62" s="110"/>
      <c r="AA62" s="114"/>
      <c r="AB62" s="114"/>
      <c r="AC62" s="114"/>
      <c r="AD62" s="114"/>
      <c r="AE62" s="114"/>
      <c r="AH62" s="110"/>
      <c r="AI62" s="114"/>
      <c r="AJ62" s="114"/>
      <c r="AK62" s="114"/>
      <c r="AL62" s="114"/>
      <c r="AM62" s="114"/>
      <c r="AN62" s="33"/>
      <c r="AO62" s="116"/>
      <c r="AP62" s="116"/>
      <c r="AQ62" s="116"/>
      <c r="AR62" s="116"/>
      <c r="AS62" s="116"/>
    </row>
    <row r="63" spans="2:45" x14ac:dyDescent="0.25">
      <c r="B63" s="102">
        <v>2008</v>
      </c>
      <c r="C63" s="9">
        <v>2952.6184899999994</v>
      </c>
      <c r="D63" s="8">
        <v>16849.140964977782</v>
      </c>
      <c r="E63" s="8">
        <v>22761.864501339871</v>
      </c>
      <c r="F63" s="8">
        <v>18344.860206489513</v>
      </c>
      <c r="G63" s="10">
        <v>71180.420137167472</v>
      </c>
      <c r="J63" s="102">
        <v>2008</v>
      </c>
      <c r="K63" s="9">
        <v>6151.2885208333319</v>
      </c>
      <c r="L63" s="8">
        <v>27273.789331798565</v>
      </c>
      <c r="M63" s="8">
        <v>40307.468387789355</v>
      </c>
      <c r="N63" s="8">
        <v>28765.239983645122</v>
      </c>
      <c r="O63" s="10">
        <v>92583.467429271099</v>
      </c>
      <c r="R63" s="110"/>
      <c r="S63" s="114"/>
      <c r="T63" s="114"/>
      <c r="U63" s="114"/>
      <c r="V63" s="114"/>
      <c r="W63" s="114"/>
      <c r="Z63" s="110"/>
      <c r="AA63" s="114"/>
      <c r="AB63" s="114"/>
      <c r="AC63" s="114"/>
      <c r="AD63" s="114"/>
      <c r="AE63" s="114"/>
      <c r="AH63" s="110"/>
      <c r="AI63" s="114"/>
      <c r="AJ63" s="114"/>
      <c r="AK63" s="114"/>
      <c r="AL63" s="114"/>
      <c r="AM63" s="114"/>
      <c r="AN63" s="33"/>
      <c r="AO63" s="116"/>
      <c r="AP63" s="116"/>
      <c r="AQ63" s="116"/>
      <c r="AR63" s="116"/>
      <c r="AS63" s="116"/>
    </row>
    <row r="64" spans="2:45" x14ac:dyDescent="0.25">
      <c r="B64" s="102">
        <v>2009</v>
      </c>
      <c r="C64" s="9">
        <v>3597.7982270576126</v>
      </c>
      <c r="D64" s="8">
        <v>16802.278781345496</v>
      </c>
      <c r="E64" s="8">
        <v>27753.207326798558</v>
      </c>
      <c r="F64" s="8">
        <v>18342.428311040447</v>
      </c>
      <c r="G64" s="10">
        <v>70063.691518257619</v>
      </c>
      <c r="J64" s="102">
        <v>2009</v>
      </c>
      <c r="K64" s="9">
        <v>4857.0276065277767</v>
      </c>
      <c r="L64" s="8">
        <v>27338.867606177071</v>
      </c>
      <c r="M64" s="8">
        <v>46759.949314242418</v>
      </c>
      <c r="N64" s="8">
        <v>28576.161179700208</v>
      </c>
      <c r="O64" s="10">
        <v>92498.266911554514</v>
      </c>
      <c r="R64" s="110"/>
      <c r="S64" s="114"/>
      <c r="T64" s="114"/>
      <c r="U64" s="114"/>
      <c r="V64" s="114"/>
      <c r="W64" s="114"/>
      <c r="Z64" s="122"/>
      <c r="AA64" s="114"/>
      <c r="AB64" s="114"/>
      <c r="AC64" s="114"/>
      <c r="AD64" s="114"/>
      <c r="AE64" s="114"/>
      <c r="AH64" s="110"/>
      <c r="AI64" s="114"/>
      <c r="AJ64" s="114"/>
      <c r="AK64" s="114"/>
      <c r="AL64" s="114"/>
      <c r="AM64" s="114"/>
      <c r="AN64" s="33"/>
      <c r="AO64" s="116"/>
      <c r="AP64" s="116"/>
      <c r="AQ64" s="116"/>
      <c r="AR64" s="116"/>
      <c r="AS64" s="116"/>
    </row>
    <row r="65" spans="2:45" x14ac:dyDescent="0.25">
      <c r="B65" s="102">
        <v>2010</v>
      </c>
      <c r="C65" s="9">
        <v>3149.3849640547269</v>
      </c>
      <c r="D65" s="8">
        <v>16315.850020853464</v>
      </c>
      <c r="E65" s="8">
        <v>27140.425411017382</v>
      </c>
      <c r="F65" s="8">
        <v>15528.023864821882</v>
      </c>
      <c r="G65" s="10">
        <v>73122.075761568107</v>
      </c>
      <c r="J65" s="102">
        <v>2010</v>
      </c>
      <c r="K65" s="9">
        <v>4907.1812230620162</v>
      </c>
      <c r="L65" s="8">
        <v>27989.344925276244</v>
      </c>
      <c r="M65" s="8">
        <v>45607.106618513746</v>
      </c>
      <c r="N65" s="8">
        <v>25347.926807372794</v>
      </c>
      <c r="O65" s="10">
        <v>98664.442721807311</v>
      </c>
      <c r="R65" s="110"/>
      <c r="S65" s="114"/>
      <c r="T65" s="114"/>
      <c r="U65" s="114"/>
      <c r="V65" s="114"/>
      <c r="W65" s="114"/>
      <c r="Z65" s="122"/>
      <c r="AA65" s="114"/>
      <c r="AB65" s="114"/>
      <c r="AC65" s="114"/>
      <c r="AD65" s="114"/>
      <c r="AE65" s="114"/>
      <c r="AH65" s="110"/>
      <c r="AI65" s="114"/>
      <c r="AJ65" s="114"/>
      <c r="AK65" s="114"/>
      <c r="AL65" s="114"/>
      <c r="AM65" s="114"/>
      <c r="AN65" s="33"/>
      <c r="AO65" s="116"/>
      <c r="AP65" s="116"/>
      <c r="AQ65" s="116"/>
      <c r="AR65" s="116"/>
      <c r="AS65" s="116"/>
    </row>
    <row r="66" spans="2:45" x14ac:dyDescent="0.25">
      <c r="B66" s="102">
        <v>2011</v>
      </c>
      <c r="C66" s="9">
        <v>2924.2408411255419</v>
      </c>
      <c r="D66" s="8">
        <v>16445.847573805</v>
      </c>
      <c r="E66" s="8">
        <v>25319.435125679458</v>
      </c>
      <c r="F66" s="8">
        <v>19933.030379967426</v>
      </c>
      <c r="G66" s="10">
        <v>71405.486626929589</v>
      </c>
      <c r="J66" s="102">
        <v>2011</v>
      </c>
      <c r="K66" s="9">
        <v>4595.2356074829941</v>
      </c>
      <c r="L66" s="8">
        <v>27968.551099709668</v>
      </c>
      <c r="M66" s="8">
        <v>41404.723323169936</v>
      </c>
      <c r="N66" s="8">
        <v>30750.956415326629</v>
      </c>
      <c r="O66" s="10">
        <v>96504.515176295346</v>
      </c>
      <c r="R66" s="110"/>
      <c r="S66" s="114"/>
      <c r="T66" s="114"/>
      <c r="U66" s="114"/>
      <c r="V66" s="114"/>
      <c r="W66" s="114"/>
      <c r="Z66" s="122"/>
      <c r="AA66" s="114"/>
      <c r="AB66" s="114"/>
      <c r="AC66" s="114"/>
      <c r="AD66" s="114"/>
      <c r="AE66" s="114"/>
      <c r="AH66" s="110"/>
      <c r="AI66" s="114"/>
      <c r="AJ66" s="114"/>
      <c r="AK66" s="114"/>
      <c r="AL66" s="114"/>
      <c r="AM66" s="114"/>
      <c r="AN66" s="33"/>
      <c r="AO66" s="116"/>
      <c r="AP66" s="116"/>
      <c r="AQ66" s="116"/>
      <c r="AR66" s="116"/>
      <c r="AS66" s="116"/>
    </row>
    <row r="67" spans="2:45" x14ac:dyDescent="0.25">
      <c r="B67" s="102">
        <v>2012</v>
      </c>
      <c r="C67" s="9">
        <v>3633.1444963734571</v>
      </c>
      <c r="D67" s="8">
        <v>16166.492542364227</v>
      </c>
      <c r="E67" s="8">
        <v>25593.136744858566</v>
      </c>
      <c r="F67" s="8">
        <v>19570.566763965457</v>
      </c>
      <c r="G67" s="10">
        <v>69526.622868982959</v>
      </c>
      <c r="J67" s="102">
        <v>2012</v>
      </c>
      <c r="K67" s="9">
        <v>5095.8390338744593</v>
      </c>
      <c r="L67" s="8">
        <v>26837.179927646819</v>
      </c>
      <c r="M67" s="8">
        <v>47282.23568117938</v>
      </c>
      <c r="N67" s="8">
        <v>28832.012705799218</v>
      </c>
      <c r="O67" s="10">
        <v>96974.099300434784</v>
      </c>
      <c r="R67" s="110"/>
      <c r="S67" s="114"/>
      <c r="T67" s="114"/>
      <c r="U67" s="114"/>
      <c r="V67" s="114"/>
      <c r="W67" s="114"/>
      <c r="Z67" s="122"/>
      <c r="AA67" s="114"/>
      <c r="AB67" s="114"/>
      <c r="AC67" s="114"/>
      <c r="AD67" s="114"/>
      <c r="AE67" s="114"/>
      <c r="AH67" s="110"/>
      <c r="AI67" s="114"/>
      <c r="AJ67" s="114"/>
      <c r="AK67" s="114"/>
      <c r="AL67" s="114"/>
      <c r="AM67" s="114"/>
      <c r="AN67" s="33"/>
      <c r="AO67" s="116"/>
      <c r="AP67" s="116"/>
      <c r="AQ67" s="116"/>
      <c r="AR67" s="116"/>
      <c r="AS67" s="116"/>
    </row>
    <row r="68" spans="2:45" x14ac:dyDescent="0.25">
      <c r="B68" s="102">
        <v>2013</v>
      </c>
      <c r="C68" s="9">
        <v>4758.5709695987653</v>
      </c>
      <c r="D68" s="8">
        <v>13572.911041171203</v>
      </c>
      <c r="E68" s="8">
        <v>19828.400344028156</v>
      </c>
      <c r="F68" s="8">
        <v>17960.122787882039</v>
      </c>
      <c r="G68" s="10">
        <v>69446.225177848479</v>
      </c>
      <c r="J68" s="102">
        <v>2013</v>
      </c>
      <c r="K68" s="9">
        <v>6898.331070022371</v>
      </c>
      <c r="L68" s="8">
        <v>25433.266863724828</v>
      </c>
      <c r="M68" s="8">
        <v>35497.672811016258</v>
      </c>
      <c r="N68" s="8">
        <v>27612.699792823048</v>
      </c>
      <c r="O68" s="10">
        <v>98152.525188581436</v>
      </c>
      <c r="R68" s="110"/>
      <c r="S68" s="114"/>
      <c r="T68" s="114"/>
      <c r="U68" s="114"/>
      <c r="V68" s="114"/>
      <c r="W68" s="114"/>
      <c r="Z68" s="122"/>
      <c r="AA68" s="114"/>
      <c r="AB68" s="114"/>
      <c r="AC68" s="114"/>
      <c r="AD68" s="114"/>
      <c r="AE68" s="114"/>
      <c r="AH68" s="110"/>
      <c r="AI68" s="114"/>
      <c r="AJ68" s="114"/>
      <c r="AK68" s="114"/>
      <c r="AL68" s="114"/>
      <c r="AM68" s="114"/>
      <c r="AN68" s="33"/>
      <c r="AO68" s="116"/>
      <c r="AP68" s="116"/>
      <c r="AQ68" s="116"/>
      <c r="AR68" s="116"/>
      <c r="AS68" s="116"/>
    </row>
    <row r="69" spans="2:45" x14ac:dyDescent="0.25">
      <c r="B69" s="102">
        <v>2014</v>
      </c>
      <c r="C69" s="9">
        <v>5371.6135850767096</v>
      </c>
      <c r="D69" s="8">
        <v>12478.065496962568</v>
      </c>
      <c r="E69" s="8">
        <v>20043.415035648151</v>
      </c>
      <c r="F69" s="8">
        <v>15942.83113305539</v>
      </c>
      <c r="G69" s="10">
        <v>67313.98472171271</v>
      </c>
      <c r="J69" s="102">
        <v>2014</v>
      </c>
      <c r="K69" s="9">
        <v>8023.847792708335</v>
      </c>
      <c r="L69" s="8">
        <v>22622.974702941832</v>
      </c>
      <c r="M69" s="8">
        <v>35403.789175116828</v>
      </c>
      <c r="N69" s="8">
        <v>25373.206047303007</v>
      </c>
      <c r="O69" s="10">
        <v>97950.24861258248</v>
      </c>
      <c r="R69" s="110"/>
      <c r="S69" s="114"/>
      <c r="T69" s="114"/>
      <c r="U69" s="114"/>
      <c r="V69" s="114"/>
      <c r="W69" s="114"/>
      <c r="Z69" s="122"/>
      <c r="AA69" s="114"/>
      <c r="AB69" s="114"/>
      <c r="AC69" s="114"/>
      <c r="AD69" s="114"/>
      <c r="AE69" s="114"/>
      <c r="AH69" s="110"/>
      <c r="AI69" s="114"/>
      <c r="AJ69" s="114"/>
      <c r="AK69" s="114"/>
      <c r="AL69" s="114"/>
      <c r="AM69" s="114"/>
      <c r="AN69" s="33"/>
      <c r="AO69" s="116"/>
      <c r="AP69" s="116"/>
      <c r="AQ69" s="116"/>
      <c r="AR69" s="116"/>
      <c r="AS69" s="116"/>
    </row>
    <row r="70" spans="2:45" x14ac:dyDescent="0.25">
      <c r="B70" s="102">
        <v>2015</v>
      </c>
      <c r="C70" s="9">
        <v>5363.8497828022882</v>
      </c>
      <c r="D70" s="8">
        <v>13938.421490551125</v>
      </c>
      <c r="E70" s="8">
        <v>17331.001069099377</v>
      </c>
      <c r="F70" s="8">
        <v>16243.093530713058</v>
      </c>
      <c r="G70" s="10">
        <v>67083.94478758586</v>
      </c>
      <c r="J70" s="102">
        <v>2015</v>
      </c>
      <c r="K70" s="9">
        <v>8753.8028455333333</v>
      </c>
      <c r="L70" s="8">
        <v>24338.296348826112</v>
      </c>
      <c r="M70" s="8">
        <v>35772.963745192304</v>
      </c>
      <c r="N70" s="8">
        <v>25075.544920092838</v>
      </c>
      <c r="O70" s="10">
        <v>97096.135952674187</v>
      </c>
      <c r="R70" s="110"/>
      <c r="S70" s="114"/>
      <c r="T70" s="114"/>
      <c r="U70" s="114"/>
      <c r="V70" s="114"/>
      <c r="W70" s="114"/>
      <c r="Z70" s="122"/>
      <c r="AA70" s="114"/>
      <c r="AB70" s="114"/>
      <c r="AC70" s="114"/>
      <c r="AD70" s="114"/>
      <c r="AE70" s="114"/>
      <c r="AH70" s="110"/>
      <c r="AI70" s="114"/>
      <c r="AJ70" s="114"/>
      <c r="AK70" s="114"/>
      <c r="AL70" s="114"/>
      <c r="AM70" s="114"/>
      <c r="AN70" s="33"/>
      <c r="AO70" s="116"/>
      <c r="AP70" s="116"/>
      <c r="AQ70" s="116"/>
      <c r="AR70" s="116"/>
      <c r="AS70" s="116"/>
    </row>
    <row r="71" spans="2:45" x14ac:dyDescent="0.25">
      <c r="B71" s="102">
        <v>2016</v>
      </c>
      <c r="C71" s="9">
        <v>5489.772306421356</v>
      </c>
      <c r="D71" s="8">
        <v>13130.713655147048</v>
      </c>
      <c r="E71" s="8">
        <v>23848.044679479579</v>
      </c>
      <c r="F71" s="8">
        <v>18786.307481535579</v>
      </c>
      <c r="G71" s="10">
        <v>62237.865976285175</v>
      </c>
      <c r="J71" s="102">
        <v>2016</v>
      </c>
      <c r="K71" s="9">
        <v>9680.4381891857502</v>
      </c>
      <c r="L71" s="8">
        <v>24436.949202421034</v>
      </c>
      <c r="M71" s="8">
        <v>45708.752302335859</v>
      </c>
      <c r="N71" s="8">
        <v>29230.443459032635</v>
      </c>
      <c r="O71" s="10">
        <v>95431.394496970606</v>
      </c>
      <c r="R71" s="110"/>
      <c r="S71" s="114"/>
      <c r="T71" s="114"/>
      <c r="U71" s="114"/>
      <c r="V71" s="114"/>
      <c r="W71" s="114"/>
      <c r="Z71" s="122"/>
      <c r="AA71" s="114"/>
      <c r="AB71" s="114"/>
      <c r="AC71" s="114"/>
      <c r="AD71" s="114"/>
      <c r="AE71" s="114"/>
      <c r="AH71" s="110"/>
      <c r="AI71" s="114"/>
      <c r="AJ71" s="114"/>
      <c r="AK71" s="114"/>
      <c r="AL71" s="114"/>
      <c r="AM71" s="114"/>
      <c r="AN71" s="33"/>
      <c r="AO71" s="116"/>
      <c r="AP71" s="116"/>
      <c r="AQ71" s="116"/>
      <c r="AR71" s="116"/>
      <c r="AS71" s="116"/>
    </row>
    <row r="72" spans="2:45" x14ac:dyDescent="0.25">
      <c r="B72" s="102">
        <v>2017</v>
      </c>
      <c r="C72" s="9">
        <v>6795.5026562583671</v>
      </c>
      <c r="D72" s="8">
        <v>11642.386177297289</v>
      </c>
      <c r="E72" s="8">
        <v>16599.355576657195</v>
      </c>
      <c r="F72" s="8">
        <v>13189.895722898122</v>
      </c>
      <c r="G72" s="10">
        <v>53000.990641603377</v>
      </c>
      <c r="J72" s="102">
        <v>2017</v>
      </c>
      <c r="K72" s="9">
        <v>11280.534409388889</v>
      </c>
      <c r="L72" s="8">
        <v>22344.301047793404</v>
      </c>
      <c r="M72" s="8">
        <v>40576.20252071759</v>
      </c>
      <c r="N72" s="8">
        <v>23518.4913154321</v>
      </c>
      <c r="O72" s="10">
        <v>87840.38762550168</v>
      </c>
      <c r="R72" s="110"/>
      <c r="S72" s="114"/>
      <c r="T72" s="114"/>
      <c r="U72" s="114"/>
      <c r="V72" s="114"/>
      <c r="W72" s="114"/>
      <c r="Z72" s="122"/>
      <c r="AA72" s="114"/>
      <c r="AB72" s="114"/>
      <c r="AC72" s="114"/>
      <c r="AD72" s="114"/>
      <c r="AE72" s="114"/>
      <c r="AH72" s="110"/>
      <c r="AI72" s="114"/>
      <c r="AJ72" s="114"/>
      <c r="AK72" s="114"/>
      <c r="AL72" s="114"/>
      <c r="AM72" s="114"/>
      <c r="AN72" s="33"/>
      <c r="AO72" s="116"/>
      <c r="AP72" s="116"/>
      <c r="AQ72" s="116"/>
      <c r="AR72" s="116"/>
      <c r="AS72" s="116"/>
    </row>
    <row r="73" spans="2:45" x14ac:dyDescent="0.25">
      <c r="B73" s="102">
        <v>2018</v>
      </c>
      <c r="C73" s="9">
        <v>6936.6422489159895</v>
      </c>
      <c r="D73" s="8">
        <v>7665.1765117167934</v>
      </c>
      <c r="E73" s="8">
        <v>8106.6637087458757</v>
      </c>
      <c r="F73" s="8">
        <v>6062.0244325822614</v>
      </c>
      <c r="G73" s="10">
        <v>41233.183692227212</v>
      </c>
      <c r="J73" s="102">
        <v>2018</v>
      </c>
      <c r="K73" s="9">
        <v>10665.087457708334</v>
      </c>
      <c r="L73" s="8">
        <v>18535.790473787882</v>
      </c>
      <c r="M73" s="8">
        <v>24081.559840686277</v>
      </c>
      <c r="N73" s="8">
        <v>14867.912555701756</v>
      </c>
      <c r="O73" s="10">
        <v>76945.606388005603</v>
      </c>
      <c r="R73" s="110"/>
      <c r="S73" s="114"/>
      <c r="T73" s="114"/>
      <c r="U73" s="114"/>
      <c r="V73" s="114"/>
      <c r="W73" s="114"/>
      <c r="Z73" s="110"/>
      <c r="AA73" s="114"/>
      <c r="AB73" s="114"/>
      <c r="AC73" s="114"/>
      <c r="AD73" s="114"/>
      <c r="AE73" s="114"/>
      <c r="AH73" s="110"/>
      <c r="AI73" s="114"/>
      <c r="AJ73" s="114"/>
      <c r="AK73" s="114"/>
      <c r="AL73" s="114"/>
      <c r="AM73" s="114"/>
      <c r="AN73" s="33"/>
      <c r="AO73" s="116"/>
      <c r="AP73" s="116"/>
      <c r="AQ73" s="116"/>
      <c r="AR73" s="116"/>
      <c r="AS73" s="116"/>
    </row>
    <row r="74" spans="2:45" x14ac:dyDescent="0.25">
      <c r="B74" s="106">
        <v>2019</v>
      </c>
      <c r="C74" s="11">
        <v>2065.4546815725844</v>
      </c>
      <c r="D74" s="12">
        <v>1690.8855502146964</v>
      </c>
      <c r="E74" s="12">
        <v>544.23792562834456</v>
      </c>
      <c r="F74" s="12">
        <v>2196.2227310704961</v>
      </c>
      <c r="G74" s="13">
        <v>12462.609281549501</v>
      </c>
      <c r="J74" s="106">
        <v>2019</v>
      </c>
      <c r="K74" s="11">
        <v>5967.9167848550869</v>
      </c>
      <c r="L74" s="12">
        <v>2949.0597066016844</v>
      </c>
      <c r="M74" s="12">
        <v>1531.9583591666667</v>
      </c>
      <c r="N74" s="12">
        <v>5255.0185714285717</v>
      </c>
      <c r="O74" s="13">
        <v>29969.023605225932</v>
      </c>
      <c r="R74" s="110"/>
      <c r="S74" s="114"/>
      <c r="T74" s="114"/>
      <c r="U74" s="114"/>
      <c r="V74" s="114"/>
      <c r="W74" s="114"/>
      <c r="Z74" s="110"/>
      <c r="AA74" s="114"/>
      <c r="AB74" s="114"/>
      <c r="AC74" s="114"/>
      <c r="AD74" s="114"/>
      <c r="AE74" s="114"/>
      <c r="AH74" s="110"/>
      <c r="AI74" s="114"/>
      <c r="AJ74" s="114"/>
      <c r="AK74" s="114"/>
      <c r="AL74" s="114"/>
      <c r="AM74" s="114"/>
      <c r="AN74" s="33"/>
      <c r="AO74" s="116"/>
      <c r="AP74" s="116"/>
      <c r="AQ74" s="116"/>
      <c r="AR74" s="116"/>
      <c r="AS74" s="116"/>
    </row>
    <row r="75" spans="2:45" x14ac:dyDescent="0.25"/>
    <row r="76" spans="2:45" x14ac:dyDescent="0.25"/>
    <row r="77" spans="2:45" x14ac:dyDescent="0.25"/>
    <row r="78" spans="2:45" x14ac:dyDescent="0.25">
      <c r="B78" s="239" t="s">
        <v>36</v>
      </c>
      <c r="C78" s="240"/>
      <c r="D78" s="240"/>
      <c r="E78" s="240"/>
      <c r="F78" s="240"/>
      <c r="G78" s="241"/>
      <c r="J78" s="239" t="s">
        <v>35</v>
      </c>
      <c r="K78" s="240"/>
      <c r="L78" s="240"/>
      <c r="M78" s="240"/>
      <c r="N78" s="240"/>
      <c r="O78" s="241"/>
      <c r="R78" s="239" t="s">
        <v>37</v>
      </c>
      <c r="S78" s="240"/>
      <c r="T78" s="240"/>
      <c r="U78" s="240"/>
      <c r="V78" s="240"/>
      <c r="W78" s="241"/>
    </row>
    <row r="79" spans="2:45" ht="39.6" x14ac:dyDescent="0.25">
      <c r="B79" s="49" t="s">
        <v>17</v>
      </c>
      <c r="C79" s="93" t="s">
        <v>31</v>
      </c>
      <c r="D79" s="93" t="s">
        <v>2</v>
      </c>
      <c r="E79" s="93" t="s">
        <v>3</v>
      </c>
      <c r="F79" s="93" t="s">
        <v>7</v>
      </c>
      <c r="G79" s="101" t="s">
        <v>4</v>
      </c>
      <c r="J79" s="49" t="s">
        <v>17</v>
      </c>
      <c r="K79" s="93" t="s">
        <v>31</v>
      </c>
      <c r="L79" s="93" t="s">
        <v>2</v>
      </c>
      <c r="M79" s="93" t="s">
        <v>3</v>
      </c>
      <c r="N79" s="93" t="s">
        <v>7</v>
      </c>
      <c r="O79" s="101" t="s">
        <v>4</v>
      </c>
      <c r="R79" s="49" t="s">
        <v>17</v>
      </c>
      <c r="S79" s="93" t="s">
        <v>31</v>
      </c>
      <c r="T79" s="93" t="s">
        <v>2</v>
      </c>
      <c r="U79" s="93" t="s">
        <v>3</v>
      </c>
      <c r="V79" s="93" t="s">
        <v>7</v>
      </c>
      <c r="W79" s="101" t="s">
        <v>4</v>
      </c>
      <c r="Y79" s="120"/>
      <c r="AD79" s="120"/>
    </row>
    <row r="80" spans="2:45" x14ac:dyDescent="0.25">
      <c r="B80" s="102">
        <v>2000</v>
      </c>
      <c r="C80" s="9" t="s">
        <v>121</v>
      </c>
      <c r="D80" s="8">
        <v>8509.8925550838376</v>
      </c>
      <c r="E80" s="8">
        <v>14907.349999999999</v>
      </c>
      <c r="F80" s="8">
        <v>15627.414000000001</v>
      </c>
      <c r="G80" s="10">
        <v>31431.177433035711</v>
      </c>
      <c r="J80" s="102">
        <v>2000</v>
      </c>
      <c r="K80" s="9" t="s">
        <v>121</v>
      </c>
      <c r="L80" s="8">
        <v>15469.399826852807</v>
      </c>
      <c r="M80" s="8">
        <v>21231.680303030302</v>
      </c>
      <c r="N80" s="8">
        <v>21310.11</v>
      </c>
      <c r="O80" s="10">
        <v>44280.400911949677</v>
      </c>
      <c r="R80" s="102">
        <v>2000</v>
      </c>
      <c r="S80" s="113" t="s">
        <v>121</v>
      </c>
      <c r="T80" s="114">
        <v>0.44988864142538976</v>
      </c>
      <c r="U80" s="114">
        <v>0.2978723404255319</v>
      </c>
      <c r="V80" s="114">
        <v>0.26666666666666666</v>
      </c>
      <c r="W80" s="115">
        <v>0.29017857142857145</v>
      </c>
      <c r="Y80" s="120"/>
    </row>
    <row r="81" spans="2:27" x14ac:dyDescent="0.25">
      <c r="B81" s="102">
        <v>2001</v>
      </c>
      <c r="C81" s="9" t="s">
        <v>121</v>
      </c>
      <c r="D81" s="8">
        <v>8400.4897722156129</v>
      </c>
      <c r="E81" s="8">
        <v>3577.135238095238</v>
      </c>
      <c r="F81" s="8">
        <v>10517.199999999999</v>
      </c>
      <c r="G81" s="10">
        <v>32119.165580110497</v>
      </c>
      <c r="J81" s="102">
        <v>2001</v>
      </c>
      <c r="K81" s="9" t="s">
        <v>121</v>
      </c>
      <c r="L81" s="8">
        <v>20658.013758911547</v>
      </c>
      <c r="M81" s="8">
        <v>5007.989333333333</v>
      </c>
      <c r="N81" s="8">
        <v>20078.290909090909</v>
      </c>
      <c r="O81" s="10">
        <v>55899.701634615383</v>
      </c>
      <c r="R81" s="102">
        <v>2001</v>
      </c>
      <c r="S81" s="113" t="s">
        <v>121</v>
      </c>
      <c r="T81" s="114">
        <v>0.59335443037974689</v>
      </c>
      <c r="U81" s="114">
        <v>0.2857142857142857</v>
      </c>
      <c r="V81" s="114">
        <v>0.47619047619047616</v>
      </c>
      <c r="W81" s="115">
        <v>0.425414364640884</v>
      </c>
      <c r="Y81" s="120"/>
    </row>
    <row r="82" spans="2:27" x14ac:dyDescent="0.25">
      <c r="B82" s="102">
        <v>2002</v>
      </c>
      <c r="C82" s="9">
        <v>4179.6183333333329</v>
      </c>
      <c r="D82" s="8">
        <v>10471.102242105264</v>
      </c>
      <c r="E82" s="8">
        <v>20581.583414634144</v>
      </c>
      <c r="F82" s="8">
        <v>7764.1018421052631</v>
      </c>
      <c r="G82" s="10">
        <v>39602.304712430428</v>
      </c>
      <c r="J82" s="102">
        <v>2002</v>
      </c>
      <c r="K82" s="9">
        <v>7165.0599999999995</v>
      </c>
      <c r="L82" s="8">
        <v>19240.903539651837</v>
      </c>
      <c r="M82" s="8">
        <v>29098.10068965517</v>
      </c>
      <c r="N82" s="8">
        <v>14751.7935</v>
      </c>
      <c r="O82" s="10">
        <v>63718.335044776126</v>
      </c>
      <c r="R82" s="102">
        <v>2002</v>
      </c>
      <c r="S82" s="113">
        <v>0.41666666666666669</v>
      </c>
      <c r="T82" s="114">
        <v>0.45578947368421052</v>
      </c>
      <c r="U82" s="114">
        <v>0.29268292682926828</v>
      </c>
      <c r="V82" s="114">
        <v>0.47368421052631576</v>
      </c>
      <c r="W82" s="115">
        <v>0.3784786641929499</v>
      </c>
      <c r="Y82" s="120"/>
    </row>
    <row r="83" spans="2:27" x14ac:dyDescent="0.25">
      <c r="B83" s="102">
        <v>2003</v>
      </c>
      <c r="C83" s="9">
        <v>7231.8014285714289</v>
      </c>
      <c r="D83" s="8">
        <v>9966.8199123568556</v>
      </c>
      <c r="E83" s="8">
        <v>19293.529545454548</v>
      </c>
      <c r="F83" s="8">
        <v>8123.3034615384622</v>
      </c>
      <c r="G83" s="10">
        <v>36821.140680061821</v>
      </c>
      <c r="J83" s="102">
        <v>2003</v>
      </c>
      <c r="K83" s="9">
        <v>11911.202352941176</v>
      </c>
      <c r="L83" s="8">
        <v>18653.611830982092</v>
      </c>
      <c r="M83" s="8">
        <v>25987.203061224493</v>
      </c>
      <c r="N83" s="8">
        <v>16246.606923076924</v>
      </c>
      <c r="O83" s="10">
        <v>57683.481888619855</v>
      </c>
      <c r="R83" s="102">
        <v>2003</v>
      </c>
      <c r="S83" s="113">
        <v>0.39285714285714285</v>
      </c>
      <c r="T83" s="114">
        <v>0.46568954030646237</v>
      </c>
      <c r="U83" s="114">
        <v>0.25757575757575757</v>
      </c>
      <c r="V83" s="114">
        <v>0.5</v>
      </c>
      <c r="W83" s="115">
        <v>0.36166924265842348</v>
      </c>
      <c r="Y83" s="120"/>
    </row>
    <row r="84" spans="2:27" x14ac:dyDescent="0.25">
      <c r="B84" s="102">
        <v>2004</v>
      </c>
      <c r="C84" s="9">
        <v>5297.2284210526313</v>
      </c>
      <c r="D84" s="8">
        <v>9519.3384164381696</v>
      </c>
      <c r="E84" s="8">
        <v>15237.534943820223</v>
      </c>
      <c r="F84" s="8">
        <v>12372.211793103448</v>
      </c>
      <c r="G84" s="10">
        <v>46822.930098039207</v>
      </c>
      <c r="J84" s="102">
        <v>2004</v>
      </c>
      <c r="K84" s="9">
        <v>6709.822666666666</v>
      </c>
      <c r="L84" s="8">
        <v>17430.803933362789</v>
      </c>
      <c r="M84" s="8">
        <v>24657.101999999999</v>
      </c>
      <c r="N84" s="8">
        <v>17939.7071</v>
      </c>
      <c r="O84" s="10">
        <v>67180.725792838872</v>
      </c>
      <c r="R84" s="102">
        <v>2004</v>
      </c>
      <c r="S84" s="113">
        <v>0.21052631578947367</v>
      </c>
      <c r="T84" s="114">
        <v>0.45387840670859536</v>
      </c>
      <c r="U84" s="114">
        <v>0.38202247191011235</v>
      </c>
      <c r="V84" s="114">
        <v>0.31034482758620691</v>
      </c>
      <c r="W84" s="115">
        <v>0.30303030303030304</v>
      </c>
      <c r="Y84" s="120"/>
      <c r="AA84" s="123"/>
    </row>
    <row r="85" spans="2:27" x14ac:dyDescent="0.25">
      <c r="B85" s="102">
        <v>2005</v>
      </c>
      <c r="C85" s="9">
        <v>10314.956</v>
      </c>
      <c r="D85" s="8">
        <v>10083.111069398205</v>
      </c>
      <c r="E85" s="8">
        <v>25120.877605633803</v>
      </c>
      <c r="F85" s="8">
        <v>10113.845320197044</v>
      </c>
      <c r="G85" s="10">
        <v>44539.136071032182</v>
      </c>
      <c r="J85" s="102">
        <v>2005</v>
      </c>
      <c r="K85" s="9">
        <v>12893.695</v>
      </c>
      <c r="L85" s="8">
        <v>18832.222938911782</v>
      </c>
      <c r="M85" s="8">
        <v>37157.964791666665</v>
      </c>
      <c r="N85" s="8">
        <v>15436.921804511279</v>
      </c>
      <c r="O85" s="10">
        <v>63799.303020667714</v>
      </c>
      <c r="R85" s="102">
        <v>2005</v>
      </c>
      <c r="S85" s="113">
        <v>0.2</v>
      </c>
      <c r="T85" s="114">
        <v>0.46458200382897258</v>
      </c>
      <c r="U85" s="114">
        <v>0.323943661971831</v>
      </c>
      <c r="V85" s="114">
        <v>0.34482758620689657</v>
      </c>
      <c r="W85" s="115">
        <v>0.30188679245283018</v>
      </c>
      <c r="Y85" s="120"/>
      <c r="AA85" s="123"/>
    </row>
    <row r="86" spans="2:27" x14ac:dyDescent="0.25">
      <c r="B86" s="102">
        <v>2006</v>
      </c>
      <c r="C86" s="9">
        <v>7261.4800000000005</v>
      </c>
      <c r="D86" s="8">
        <v>12406.567617021274</v>
      </c>
      <c r="E86" s="8">
        <v>8507.2797333491162</v>
      </c>
      <c r="F86" s="8">
        <v>9945.3680172413769</v>
      </c>
      <c r="G86" s="10">
        <v>52292.142426469545</v>
      </c>
      <c r="J86" s="102">
        <v>2006</v>
      </c>
      <c r="K86" s="9">
        <v>9076.85</v>
      </c>
      <c r="L86" s="8">
        <v>21954.392996987946</v>
      </c>
      <c r="M86" s="8">
        <v>15556.168655266956</v>
      </c>
      <c r="N86" s="8">
        <v>15080.558039215683</v>
      </c>
      <c r="O86" s="10">
        <v>73860.711557862029</v>
      </c>
      <c r="R86" s="102">
        <v>2006</v>
      </c>
      <c r="S86" s="113">
        <v>0.2</v>
      </c>
      <c r="T86" s="114">
        <v>0.4348936170212766</v>
      </c>
      <c r="U86" s="114">
        <v>0.453125</v>
      </c>
      <c r="V86" s="114">
        <v>0.34051724137931033</v>
      </c>
      <c r="W86" s="115">
        <v>0.29201680672268909</v>
      </c>
      <c r="Y86" s="120"/>
      <c r="AA86" s="123"/>
    </row>
    <row r="87" spans="2:27" x14ac:dyDescent="0.25">
      <c r="B87" s="102">
        <v>2007</v>
      </c>
      <c r="C87" s="9">
        <v>6071.98</v>
      </c>
      <c r="D87" s="8">
        <v>12534.481196721754</v>
      </c>
      <c r="E87" s="8">
        <v>25774.620506784187</v>
      </c>
      <c r="F87" s="8">
        <v>10771.096817306156</v>
      </c>
      <c r="G87" s="10">
        <v>55780.8344334215</v>
      </c>
      <c r="J87" s="102">
        <v>2007</v>
      </c>
      <c r="K87" s="9">
        <v>10119.966666666665</v>
      </c>
      <c r="L87" s="8">
        <v>23280.272810904786</v>
      </c>
      <c r="M87" s="8">
        <v>38293.721895793649</v>
      </c>
      <c r="N87" s="8">
        <v>18038.342862717538</v>
      </c>
      <c r="O87" s="10">
        <v>77642.215942477735</v>
      </c>
      <c r="R87" s="102">
        <v>2007</v>
      </c>
      <c r="S87" s="113">
        <v>0.4</v>
      </c>
      <c r="T87" s="114">
        <v>0.46158357771260999</v>
      </c>
      <c r="U87" s="114">
        <v>0.32692307692307693</v>
      </c>
      <c r="V87" s="114">
        <v>0.40287769784172661</v>
      </c>
      <c r="W87" s="115">
        <v>0.28156565656565657</v>
      </c>
      <c r="Y87" s="120"/>
      <c r="AA87" s="123"/>
    </row>
    <row r="88" spans="2:27" x14ac:dyDescent="0.25">
      <c r="B88" s="102">
        <v>2008</v>
      </c>
      <c r="C88" s="9">
        <v>5557.6149999999998</v>
      </c>
      <c r="D88" s="8">
        <v>13215.936034613323</v>
      </c>
      <c r="E88" s="8">
        <v>19059.455216565861</v>
      </c>
      <c r="F88" s="8">
        <v>11883.218258275057</v>
      </c>
      <c r="G88" s="10">
        <v>59517.632252214862</v>
      </c>
      <c r="J88" s="102">
        <v>2008</v>
      </c>
      <c r="K88" s="9">
        <v>7410.1533333333327</v>
      </c>
      <c r="L88" s="8">
        <v>22901.922425970406</v>
      </c>
      <c r="M88" s="8">
        <v>32598.240646264367</v>
      </c>
      <c r="N88" s="8">
        <v>20412.014545745744</v>
      </c>
      <c r="O88" s="10">
        <v>78736.091727898762</v>
      </c>
      <c r="R88" s="102">
        <v>2008</v>
      </c>
      <c r="S88" s="113">
        <v>0.25</v>
      </c>
      <c r="T88" s="114">
        <v>0.42293333333333333</v>
      </c>
      <c r="U88" s="114">
        <v>0.41532258064516131</v>
      </c>
      <c r="V88" s="114">
        <v>0.41783216783216781</v>
      </c>
      <c r="W88" s="115">
        <v>0.24408703878902555</v>
      </c>
      <c r="Y88" s="120"/>
      <c r="AA88" s="123"/>
    </row>
    <row r="89" spans="2:27" x14ac:dyDescent="0.25">
      <c r="B89" s="102">
        <v>2009</v>
      </c>
      <c r="C89" s="9">
        <v>1432.67</v>
      </c>
      <c r="D89" s="8">
        <v>19175.773809490522</v>
      </c>
      <c r="E89" s="8">
        <v>24506.348985869565</v>
      </c>
      <c r="F89" s="8">
        <v>15097.138357303198</v>
      </c>
      <c r="G89" s="10">
        <v>65942.66855473652</v>
      </c>
      <c r="J89" s="102">
        <v>2009</v>
      </c>
      <c r="K89" s="9">
        <v>3581.6750000000002</v>
      </c>
      <c r="L89" s="8">
        <v>26413.688433660966</v>
      </c>
      <c r="M89" s="8">
        <v>37998.608539887638</v>
      </c>
      <c r="N89" s="8">
        <v>22729.580526828704</v>
      </c>
      <c r="O89" s="10">
        <v>85698.300275961286</v>
      </c>
      <c r="R89" s="102">
        <v>2009</v>
      </c>
      <c r="S89" s="113">
        <v>0.6</v>
      </c>
      <c r="T89" s="114">
        <v>0.27402135231316727</v>
      </c>
      <c r="U89" s="114">
        <v>0.35507246376811596</v>
      </c>
      <c r="V89" s="114">
        <v>0.33579335793357934</v>
      </c>
      <c r="W89" s="115">
        <v>0.23052536231884058</v>
      </c>
      <c r="Y89" s="120"/>
      <c r="AA89" s="123"/>
    </row>
    <row r="90" spans="2:27" x14ac:dyDescent="0.25">
      <c r="B90" s="102">
        <v>2010</v>
      </c>
      <c r="C90" s="9">
        <v>289.96384615384613</v>
      </c>
      <c r="D90" s="8">
        <v>13905.293101551937</v>
      </c>
      <c r="E90" s="8">
        <v>20024.905096898357</v>
      </c>
      <c r="F90" s="8">
        <v>12799.414794629058</v>
      </c>
      <c r="G90" s="10">
        <v>65342.604489494726</v>
      </c>
      <c r="J90" s="102">
        <v>2010</v>
      </c>
      <c r="K90" s="9">
        <v>753.90599999999995</v>
      </c>
      <c r="L90" s="8">
        <v>26933.228424077384</v>
      </c>
      <c r="M90" s="8">
        <v>34350.414127756412</v>
      </c>
      <c r="N90" s="8">
        <v>23796.613138290228</v>
      </c>
      <c r="O90" s="10">
        <v>88598.610924940323</v>
      </c>
      <c r="R90" s="102">
        <v>2010</v>
      </c>
      <c r="S90" s="113">
        <v>0.61538461538461542</v>
      </c>
      <c r="T90" s="114">
        <v>0.48371235402581436</v>
      </c>
      <c r="U90" s="114">
        <v>0.4170403587443946</v>
      </c>
      <c r="V90" s="114">
        <v>0.46213292117465227</v>
      </c>
      <c r="W90" s="115">
        <v>0.26248725790010191</v>
      </c>
      <c r="Y90" s="120"/>
      <c r="AA90" s="123"/>
    </row>
    <row r="91" spans="2:27" x14ac:dyDescent="0.25">
      <c r="B91" s="102">
        <v>2011</v>
      </c>
      <c r="C91" s="9">
        <v>61.458666666666666</v>
      </c>
      <c r="D91" s="8">
        <v>16541.471174329283</v>
      </c>
      <c r="E91" s="8">
        <v>29371.839571918539</v>
      </c>
      <c r="F91" s="8">
        <v>17850.898085748788</v>
      </c>
      <c r="G91" s="10">
        <v>60697.676411519271</v>
      </c>
      <c r="J91" s="102">
        <v>2011</v>
      </c>
      <c r="K91" s="9">
        <v>460.94</v>
      </c>
      <c r="L91" s="8">
        <v>27646.08824440567</v>
      </c>
      <c r="M91" s="8">
        <v>49110.979069175621</v>
      </c>
      <c r="N91" s="8">
        <v>28549.615150386308</v>
      </c>
      <c r="O91" s="10">
        <v>83496.865509162963</v>
      </c>
      <c r="R91" s="102">
        <v>2011</v>
      </c>
      <c r="S91" s="113">
        <v>0.8666666666666667</v>
      </c>
      <c r="T91" s="114">
        <v>0.40167046317388005</v>
      </c>
      <c r="U91" s="114">
        <v>0.40192926045016075</v>
      </c>
      <c r="V91" s="114">
        <v>0.37474120082815737</v>
      </c>
      <c r="W91" s="115">
        <v>0.27305443094916781</v>
      </c>
      <c r="Y91" s="120"/>
    </row>
    <row r="92" spans="2:27" x14ac:dyDescent="0.25">
      <c r="B92" s="102">
        <v>2012</v>
      </c>
      <c r="C92" s="9">
        <v>1659.6708988396626</v>
      </c>
      <c r="D92" s="8">
        <v>17811.346998487348</v>
      </c>
      <c r="E92" s="8">
        <v>24478.047192241382</v>
      </c>
      <c r="F92" s="8">
        <v>15327.445499948131</v>
      </c>
      <c r="G92" s="10">
        <v>69792.974727074979</v>
      </c>
      <c r="J92" s="102">
        <v>2012</v>
      </c>
      <c r="K92" s="9">
        <v>4521.1724485632185</v>
      </c>
      <c r="L92" s="8">
        <v>29858.025673812816</v>
      </c>
      <c r="M92" s="8">
        <v>43284.35174237805</v>
      </c>
      <c r="N92" s="8">
        <v>26197.974223315599</v>
      </c>
      <c r="O92" s="10">
        <v>92374.150746619795</v>
      </c>
      <c r="R92" s="102">
        <v>2012</v>
      </c>
      <c r="S92" s="113">
        <v>0.63291139240506333</v>
      </c>
      <c r="T92" s="114">
        <v>0.40346534653465349</v>
      </c>
      <c r="U92" s="114">
        <v>0.43448275862068964</v>
      </c>
      <c r="V92" s="114">
        <v>0.41493775933609961</v>
      </c>
      <c r="W92" s="115">
        <v>0.24445340863251311</v>
      </c>
      <c r="Y92" s="120"/>
    </row>
    <row r="93" spans="2:27" x14ac:dyDescent="0.25">
      <c r="B93" s="102">
        <v>2013</v>
      </c>
      <c r="C93" s="9">
        <v>3697.184560823755</v>
      </c>
      <c r="D93" s="8">
        <v>14399.017139075244</v>
      </c>
      <c r="E93" s="8">
        <v>23124.577783216944</v>
      </c>
      <c r="F93" s="8">
        <v>15605.336157245712</v>
      </c>
      <c r="G93" s="10">
        <v>65872.277298325163</v>
      </c>
      <c r="J93" s="102">
        <v>2013</v>
      </c>
      <c r="K93" s="9">
        <v>5405.9673410364148</v>
      </c>
      <c r="L93" s="8">
        <v>25163.523745114941</v>
      </c>
      <c r="M93" s="8">
        <v>44749.182953468466</v>
      </c>
      <c r="N93" s="8">
        <v>25417.074459705593</v>
      </c>
      <c r="O93" s="10">
        <v>93779.704801753134</v>
      </c>
      <c r="R93" s="102">
        <v>2013</v>
      </c>
      <c r="S93" s="113">
        <v>0.31609195402298851</v>
      </c>
      <c r="T93" s="114">
        <v>0.42778216258879243</v>
      </c>
      <c r="U93" s="114">
        <v>0.48324022346368717</v>
      </c>
      <c r="V93" s="114">
        <v>0.3860294117647059</v>
      </c>
      <c r="W93" s="115">
        <v>0.29758493655341794</v>
      </c>
      <c r="Y93" s="120"/>
    </row>
    <row r="94" spans="2:27" x14ac:dyDescent="0.25">
      <c r="B94" s="102">
        <v>2014</v>
      </c>
      <c r="C94" s="9">
        <v>3815.5448352627254</v>
      </c>
      <c r="D94" s="8">
        <v>15743.541104910835</v>
      </c>
      <c r="E94" s="8">
        <v>22834.87307277778</v>
      </c>
      <c r="F94" s="8">
        <v>17294.906947746727</v>
      </c>
      <c r="G94" s="10">
        <v>66908.130563980609</v>
      </c>
      <c r="J94" s="102">
        <v>2014</v>
      </c>
      <c r="K94" s="9">
        <v>5198.359742002237</v>
      </c>
      <c r="L94" s="8">
        <v>27248.436527730293</v>
      </c>
      <c r="M94" s="8">
        <v>43307.517896647514</v>
      </c>
      <c r="N94" s="8">
        <v>27468.381622891862</v>
      </c>
      <c r="O94" s="10">
        <v>93059.252816839275</v>
      </c>
      <c r="R94" s="102">
        <v>2014</v>
      </c>
      <c r="S94" s="113">
        <v>0.26600985221674878</v>
      </c>
      <c r="T94" s="114">
        <v>0.42222222222222222</v>
      </c>
      <c r="U94" s="114">
        <v>0.47272727272727272</v>
      </c>
      <c r="V94" s="114">
        <v>0.37037037037037035</v>
      </c>
      <c r="W94" s="115">
        <v>0.28101582014987508</v>
      </c>
      <c r="Y94" s="120"/>
    </row>
    <row r="95" spans="2:27" x14ac:dyDescent="0.25">
      <c r="B95" s="102">
        <v>2015</v>
      </c>
      <c r="C95" s="9">
        <v>4031.8206620677734</v>
      </c>
      <c r="D95" s="8">
        <v>16419.130343617468</v>
      </c>
      <c r="E95" s="8">
        <v>24501.695724244335</v>
      </c>
      <c r="F95" s="8">
        <v>15790.102758906725</v>
      </c>
      <c r="G95" s="10">
        <v>62548.420231040553</v>
      </c>
      <c r="J95" s="102">
        <v>2015</v>
      </c>
      <c r="K95" s="9">
        <v>6655.2656134132421</v>
      </c>
      <c r="L95" s="8">
        <v>29112.381109260205</v>
      </c>
      <c r="M95" s="8">
        <v>44416.315993264841</v>
      </c>
      <c r="N95" s="8">
        <v>25064.871855157762</v>
      </c>
      <c r="O95" s="10">
        <v>90907.506404688625</v>
      </c>
      <c r="R95" s="102">
        <v>2015</v>
      </c>
      <c r="S95" s="113">
        <v>0.39419087136929459</v>
      </c>
      <c r="T95" s="114">
        <v>0.43600867678958788</v>
      </c>
      <c r="U95" s="114">
        <v>0.44836272040302266</v>
      </c>
      <c r="V95" s="114">
        <v>0.37003058103975534</v>
      </c>
      <c r="W95" s="115">
        <v>0.3119553851516208</v>
      </c>
      <c r="Y95" s="120"/>
    </row>
    <row r="96" spans="2:27" x14ac:dyDescent="0.25">
      <c r="B96" s="102">
        <v>2016</v>
      </c>
      <c r="C96" s="9">
        <v>3995.8615129499221</v>
      </c>
      <c r="D96" s="8">
        <v>13861.48751961467</v>
      </c>
      <c r="E96" s="8">
        <v>25165.041611027445</v>
      </c>
      <c r="F96" s="8">
        <v>17796.840983733204</v>
      </c>
      <c r="G96" s="10">
        <v>68529.939819684747</v>
      </c>
      <c r="J96" s="102">
        <v>2016</v>
      </c>
      <c r="K96" s="9">
        <v>6863.8588891801082</v>
      </c>
      <c r="L96" s="8">
        <v>23180.875735347119</v>
      </c>
      <c r="M96" s="8">
        <v>40167.277956063037</v>
      </c>
      <c r="N96" s="8">
        <v>26748.758993586976</v>
      </c>
      <c r="O96" s="10">
        <v>96976.329933516157</v>
      </c>
      <c r="R96" s="102">
        <v>2016</v>
      </c>
      <c r="S96" s="113">
        <v>0.41784037558685444</v>
      </c>
      <c r="T96" s="114">
        <v>0.40202916930881422</v>
      </c>
      <c r="U96" s="114">
        <v>0.37349397590361444</v>
      </c>
      <c r="V96" s="114">
        <v>0.33466666666666667</v>
      </c>
      <c r="W96" s="115">
        <v>0.29333333333333333</v>
      </c>
      <c r="Y96" s="120"/>
    </row>
    <row r="97" spans="2:25" x14ac:dyDescent="0.25">
      <c r="B97" s="102">
        <v>2017</v>
      </c>
      <c r="C97" s="9">
        <v>4381.0169893081766</v>
      </c>
      <c r="D97" s="8">
        <v>19743.877668240679</v>
      </c>
      <c r="E97" s="8">
        <v>29820.882176537387</v>
      </c>
      <c r="F97" s="8">
        <v>19017.242611401765</v>
      </c>
      <c r="G97" s="10">
        <v>73380.041524564469</v>
      </c>
      <c r="J97" s="102">
        <v>2017</v>
      </c>
      <c r="K97" s="9">
        <v>7588.0359618736393</v>
      </c>
      <c r="L97" s="8">
        <v>28949.612041162709</v>
      </c>
      <c r="M97" s="8">
        <v>47415.202660694442</v>
      </c>
      <c r="N97" s="8">
        <v>26248.662105316878</v>
      </c>
      <c r="O97" s="10">
        <v>99888.284680485216</v>
      </c>
      <c r="R97" s="102">
        <v>2017</v>
      </c>
      <c r="S97" s="113">
        <v>0.42264150943396228</v>
      </c>
      <c r="T97" s="114">
        <v>0.31799163179916318</v>
      </c>
      <c r="U97" s="114">
        <v>0.37106918238993708</v>
      </c>
      <c r="V97" s="114">
        <v>0.27549668874172184</v>
      </c>
      <c r="W97" s="115">
        <v>0.26537890044576523</v>
      </c>
      <c r="Y97" s="120"/>
    </row>
    <row r="98" spans="2:25" x14ac:dyDescent="0.25">
      <c r="B98" s="102">
        <v>2018</v>
      </c>
      <c r="C98" s="9">
        <v>7219.9517332775922</v>
      </c>
      <c r="D98" s="8">
        <v>22514.994143567095</v>
      </c>
      <c r="E98" s="8">
        <v>24249.93432851788</v>
      </c>
      <c r="F98" s="8">
        <v>20502.053938650079</v>
      </c>
      <c r="G98" s="10">
        <v>70986.902423174222</v>
      </c>
      <c r="J98" s="102">
        <v>2018</v>
      </c>
      <c r="K98" s="9">
        <v>10378.680616586538</v>
      </c>
      <c r="L98" s="8">
        <v>34107.382432589053</v>
      </c>
      <c r="M98" s="8">
        <v>44076.924660010489</v>
      </c>
      <c r="N98" s="8">
        <v>29549.69948114131</v>
      </c>
      <c r="O98" s="10">
        <v>99180.035559900134</v>
      </c>
      <c r="R98" s="102">
        <v>2018</v>
      </c>
      <c r="S98" s="113">
        <v>0.30434782608695654</v>
      </c>
      <c r="T98" s="114">
        <v>0.33987915407854985</v>
      </c>
      <c r="U98" s="114">
        <v>0.44982698961937717</v>
      </c>
      <c r="V98" s="114">
        <v>0.30618401206636503</v>
      </c>
      <c r="W98" s="115">
        <v>0.28426218016123378</v>
      </c>
      <c r="Y98" s="120"/>
    </row>
    <row r="99" spans="2:25" x14ac:dyDescent="0.25">
      <c r="B99" s="106">
        <v>2019</v>
      </c>
      <c r="C99" s="11">
        <v>8275.0271687282566</v>
      </c>
      <c r="D99" s="12">
        <v>19754.98364221373</v>
      </c>
      <c r="E99" s="12">
        <v>26006.27576323826</v>
      </c>
      <c r="F99" s="12">
        <v>23231.988219102102</v>
      </c>
      <c r="G99" s="13">
        <v>80920.384375752052</v>
      </c>
      <c r="J99" s="106">
        <v>2019</v>
      </c>
      <c r="K99" s="11">
        <v>11370.505044378748</v>
      </c>
      <c r="L99" s="12">
        <v>29314.033124482175</v>
      </c>
      <c r="M99" s="12">
        <v>42255.862228349848</v>
      </c>
      <c r="N99" s="12">
        <v>32597.556785672776</v>
      </c>
      <c r="O99" s="13">
        <v>108302.52146939955</v>
      </c>
      <c r="R99" s="106">
        <v>2019</v>
      </c>
      <c r="S99" s="117">
        <v>0.27223750075910713</v>
      </c>
      <c r="T99" s="118">
        <v>0.32609124243245197</v>
      </c>
      <c r="U99" s="118">
        <v>0.3845522398122927</v>
      </c>
      <c r="V99" s="118">
        <v>0.2873089117736275</v>
      </c>
      <c r="W99" s="119">
        <v>0.25283009778663573</v>
      </c>
      <c r="Y99" s="120"/>
    </row>
    <row r="100" spans="2:25" x14ac:dyDescent="0.25"/>
    <row r="101" spans="2:25" x14ac:dyDescent="0.25">
      <c r="R101" s="111" t="s">
        <v>38</v>
      </c>
      <c r="S101" s="121">
        <v>0.36225161664723499</v>
      </c>
      <c r="T101" s="121">
        <v>0.36439997488171338</v>
      </c>
      <c r="U101" s="121">
        <v>0.40546102162564884</v>
      </c>
      <c r="V101" s="121">
        <v>0.31473737205762725</v>
      </c>
      <c r="W101" s="121">
        <v>0.2815519793757178</v>
      </c>
    </row>
    <row r="102" spans="2:25" x14ac:dyDescent="0.25">
      <c r="R102" s="111" t="s">
        <v>39</v>
      </c>
      <c r="S102" s="33">
        <v>0.35337319487297636</v>
      </c>
      <c r="T102" s="33">
        <v>0.36479843072232698</v>
      </c>
      <c r="U102" s="33">
        <v>0.40088181616079788</v>
      </c>
      <c r="V102" s="33">
        <v>0.31434626241386537</v>
      </c>
      <c r="W102" s="33">
        <v>0.28141572087279593</v>
      </c>
      <c r="X102" s="33"/>
    </row>
    <row r="103" spans="2:25" x14ac:dyDescent="0.25"/>
  </sheetData>
  <sheetProtection sheet="1" objects="1" scenarios="1"/>
  <mergeCells count="12">
    <mergeCell ref="Z28:AE28"/>
    <mergeCell ref="AH28:AM28"/>
    <mergeCell ref="B3:G3"/>
    <mergeCell ref="B28:G28"/>
    <mergeCell ref="J78:O78"/>
    <mergeCell ref="J3:O3"/>
    <mergeCell ref="R78:W78"/>
    <mergeCell ref="B78:G78"/>
    <mergeCell ref="J28:O28"/>
    <mergeCell ref="R28:W28"/>
    <mergeCell ref="B53:G53"/>
    <mergeCell ref="J53:O53"/>
  </mergeCells>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AX62"/>
  <sheetViews>
    <sheetView showGridLines="0" showRowColHeaders="0" zoomScale="70" zoomScaleNormal="70" workbookViewId="0">
      <selection activeCell="I34" sqref="I34"/>
    </sheetView>
  </sheetViews>
  <sheetFormatPr defaultColWidth="0" defaultRowHeight="13.8" zeroHeight="1" x14ac:dyDescent="0.25"/>
  <cols>
    <col min="1" max="1" width="3.6640625" style="6" customWidth="1"/>
    <col min="2" max="2" width="11.77734375" style="6" customWidth="1"/>
    <col min="3" max="8" width="16.6640625" style="6" customWidth="1"/>
    <col min="9" max="9" width="14" style="6" bestFit="1" customWidth="1"/>
    <col min="10" max="10" width="16.6640625" style="124" customWidth="1"/>
    <col min="11" max="11" width="16.6640625" style="6" customWidth="1"/>
    <col min="12" max="12" width="16.6640625" style="124" customWidth="1"/>
    <col min="13" max="13" width="3.77734375" style="124" customWidth="1"/>
    <col min="14" max="14" width="16.6640625" style="124" customWidth="1"/>
    <col min="15" max="15" width="17.77734375" style="132" customWidth="1"/>
    <col min="16" max="16" width="3.77734375" style="132" customWidth="1"/>
    <col min="17" max="17" width="13.109375" style="6" bestFit="1" customWidth="1"/>
    <col min="18" max="18" width="15.33203125" style="6" bestFit="1" customWidth="1"/>
    <col min="19" max="19" width="11" style="6" bestFit="1" customWidth="1"/>
    <col min="20" max="20" width="12.44140625" style="6" bestFit="1" customWidth="1"/>
    <col min="21" max="21" width="10.44140625" style="6" bestFit="1" customWidth="1"/>
    <col min="22" max="22" width="14.109375" style="6" customWidth="1"/>
    <col min="23" max="23" width="3.33203125" style="6" customWidth="1"/>
    <col min="24" max="24" width="15.33203125" style="6" bestFit="1" customWidth="1"/>
    <col min="25" max="25" width="11" style="6" bestFit="1" customWidth="1"/>
    <col min="26" max="26" width="12.44140625" style="6" bestFit="1" customWidth="1"/>
    <col min="27" max="27" width="10.44140625" style="6" bestFit="1" customWidth="1"/>
    <col min="28" max="28" width="14.109375" style="6" customWidth="1"/>
    <col min="29" max="29" width="4.109375" style="6" customWidth="1"/>
    <col min="30" max="42" width="9.109375" style="6" hidden="1" customWidth="1"/>
    <col min="43" max="44" width="0" style="6" hidden="1" customWidth="1"/>
    <col min="45" max="48" width="9.109375" style="6" hidden="1" customWidth="1"/>
    <col min="49" max="50" width="0" style="6" hidden="1" customWidth="1"/>
    <col min="51" max="16384" width="9.109375" style="6" hidden="1"/>
  </cols>
  <sheetData>
    <row r="1" spans="1:28" ht="15.6" x14ac:dyDescent="0.3">
      <c r="A1" s="46" t="s">
        <v>64</v>
      </c>
      <c r="B1" s="131"/>
      <c r="R1" s="133"/>
    </row>
    <row r="2" spans="1:28" ht="13.2" x14ac:dyDescent="0.25">
      <c r="A2" s="40"/>
      <c r="O2" s="6"/>
      <c r="P2" s="6"/>
    </row>
    <row r="3" spans="1:28" ht="13.2" x14ac:dyDescent="0.25">
      <c r="A3" s="40"/>
      <c r="O3" s="6"/>
      <c r="P3" s="124"/>
    </row>
    <row r="4" spans="1:28" ht="15" customHeight="1" x14ac:dyDescent="0.25">
      <c r="B4" s="245" t="s">
        <v>10</v>
      </c>
      <c r="C4" s="246"/>
      <c r="D4" s="246"/>
      <c r="E4" s="246"/>
      <c r="F4" s="246"/>
      <c r="G4" s="246"/>
      <c r="H4" s="246"/>
      <c r="I4" s="246"/>
      <c r="J4" s="246"/>
      <c r="K4" s="246"/>
      <c r="L4" s="247"/>
      <c r="M4" s="47"/>
      <c r="N4" s="47"/>
      <c r="O4" s="134"/>
      <c r="P4" s="124"/>
      <c r="R4" s="248" t="s">
        <v>32</v>
      </c>
      <c r="S4" s="249"/>
      <c r="T4" s="249"/>
      <c r="U4" s="249"/>
      <c r="V4" s="250"/>
      <c r="X4" s="248" t="s">
        <v>33</v>
      </c>
      <c r="Y4" s="249"/>
      <c r="Z4" s="249"/>
      <c r="AA4" s="249"/>
      <c r="AB4" s="250"/>
    </row>
    <row r="5" spans="1:28" ht="43.2" customHeight="1" x14ac:dyDescent="0.25">
      <c r="A5" s="124"/>
      <c r="B5" s="5" t="s">
        <v>0</v>
      </c>
      <c r="C5" s="5" t="s">
        <v>1</v>
      </c>
      <c r="D5" s="126" t="s">
        <v>31</v>
      </c>
      <c r="E5" s="126" t="s">
        <v>2</v>
      </c>
      <c r="F5" s="126" t="s">
        <v>3</v>
      </c>
      <c r="G5" s="126" t="s">
        <v>7</v>
      </c>
      <c r="H5" s="49" t="s">
        <v>5</v>
      </c>
      <c r="I5" s="49" t="s">
        <v>4</v>
      </c>
      <c r="J5" s="126" t="s">
        <v>8</v>
      </c>
      <c r="K5" s="127" t="s">
        <v>9</v>
      </c>
      <c r="L5" s="3" t="s">
        <v>6</v>
      </c>
      <c r="M5" s="48"/>
      <c r="N5" s="49" t="s">
        <v>72</v>
      </c>
      <c r="O5" s="42" t="s">
        <v>58</v>
      </c>
      <c r="P5" s="124"/>
      <c r="Q5" s="125" t="s">
        <v>53</v>
      </c>
      <c r="R5" s="125" t="s">
        <v>31</v>
      </c>
      <c r="S5" s="126" t="s">
        <v>2</v>
      </c>
      <c r="T5" s="126" t="s">
        <v>3</v>
      </c>
      <c r="U5" s="126" t="s">
        <v>7</v>
      </c>
      <c r="V5" s="127" t="s">
        <v>4</v>
      </c>
      <c r="X5" s="125" t="s">
        <v>31</v>
      </c>
      <c r="Y5" s="126" t="s">
        <v>2</v>
      </c>
      <c r="Z5" s="126" t="s">
        <v>3</v>
      </c>
      <c r="AA5" s="126" t="s">
        <v>7</v>
      </c>
      <c r="AB5" s="127" t="s">
        <v>4</v>
      </c>
    </row>
    <row r="6" spans="1:28" s="206" customFormat="1" ht="12.75" customHeight="1" x14ac:dyDescent="0.25">
      <c r="A6" s="192"/>
      <c r="B6" s="224">
        <v>2000</v>
      </c>
      <c r="C6" s="207">
        <v>1295</v>
      </c>
      <c r="D6" s="208">
        <v>12</v>
      </c>
      <c r="E6" s="208">
        <v>1402</v>
      </c>
      <c r="F6" s="208">
        <v>51</v>
      </c>
      <c r="G6" s="208">
        <v>71</v>
      </c>
      <c r="H6" s="209">
        <v>1536</v>
      </c>
      <c r="I6" s="207">
        <v>836</v>
      </c>
      <c r="J6" s="208">
        <v>2372</v>
      </c>
      <c r="K6" s="211">
        <v>714</v>
      </c>
      <c r="L6" s="212">
        <f>SUM(J6:K6)</f>
        <v>3086</v>
      </c>
      <c r="M6" s="214"/>
      <c r="N6" s="213">
        <v>10</v>
      </c>
      <c r="O6" s="197">
        <v>5</v>
      </c>
      <c r="P6" s="192"/>
      <c r="Q6" s="215">
        <f t="shared" ref="Q6:Q25" si="0">K6/L6</f>
        <v>0.23136746597537264</v>
      </c>
      <c r="R6" s="215">
        <f t="shared" ref="R6:R25" si="1">D6/($L6-$K6)</f>
        <v>5.0590219224283303E-3</v>
      </c>
      <c r="S6" s="216">
        <f t="shared" ref="S6:S25" si="2">E6/($L6-$K6)</f>
        <v>0.59106239460370991</v>
      </c>
      <c r="T6" s="216">
        <f t="shared" ref="T6:T25" si="3">F6/($L6-$K6)</f>
        <v>2.1500843170320406E-2</v>
      </c>
      <c r="U6" s="216">
        <f t="shared" ref="U6:U25" si="4">G6/($L6-$K6)</f>
        <v>2.9932546374367621E-2</v>
      </c>
      <c r="V6" s="217">
        <f t="shared" ref="V6:V24" si="5">I6/($L6-$K6)</f>
        <v>0.35244519392917367</v>
      </c>
      <c r="X6" s="218">
        <f>D6+$K6*R6</f>
        <v>15.612141652613827</v>
      </c>
      <c r="Y6" s="219">
        <f t="shared" ref="Y6:Y25" si="6">E6+$K6*S6</f>
        <v>1824.0185497470488</v>
      </c>
      <c r="Z6" s="219">
        <f t="shared" ref="Z6:Z25" si="7">F6+$K6*T6</f>
        <v>66.351602023608763</v>
      </c>
      <c r="AA6" s="219">
        <f t="shared" ref="AA6:AA25" si="8">G6+$K6*U6</f>
        <v>92.371838111298473</v>
      </c>
      <c r="AB6" s="220">
        <f t="shared" ref="AB6:AB25" si="9">I6+$K6*V6</f>
        <v>1087.6458684654299</v>
      </c>
    </row>
    <row r="7" spans="1:28" ht="13.2" x14ac:dyDescent="0.25">
      <c r="A7" s="124"/>
      <c r="B7" s="225">
        <f t="shared" ref="B7:B25" si="10">B6+1</f>
        <v>2001</v>
      </c>
      <c r="C7" s="207">
        <v>1688</v>
      </c>
      <c r="D7" s="8">
        <v>32</v>
      </c>
      <c r="E7" s="8">
        <v>1390</v>
      </c>
      <c r="F7" s="8">
        <v>64</v>
      </c>
      <c r="G7" s="8">
        <v>129</v>
      </c>
      <c r="H7" s="35">
        <v>1615</v>
      </c>
      <c r="I7" s="16">
        <v>879</v>
      </c>
      <c r="J7" s="8">
        <v>2494</v>
      </c>
      <c r="K7" s="10">
        <v>900</v>
      </c>
      <c r="L7" s="17">
        <f t="shared" ref="L7:L26" si="11">SUM(J7:K7)</f>
        <v>3394</v>
      </c>
      <c r="M7" s="4"/>
      <c r="N7" s="38">
        <v>10</v>
      </c>
      <c r="O7" s="50">
        <v>5</v>
      </c>
      <c r="P7" s="124"/>
      <c r="Q7" s="7">
        <f t="shared" si="0"/>
        <v>0.26517383618149676</v>
      </c>
      <c r="R7" s="7">
        <f t="shared" si="1"/>
        <v>1.2830793905372895E-2</v>
      </c>
      <c r="S7" s="95">
        <f t="shared" si="2"/>
        <v>0.55733761026463513</v>
      </c>
      <c r="T7" s="95">
        <f t="shared" si="3"/>
        <v>2.566158781074579E-2</v>
      </c>
      <c r="U7" s="95">
        <f t="shared" si="4"/>
        <v>5.1724137931034482E-2</v>
      </c>
      <c r="V7" s="96">
        <f t="shared" si="5"/>
        <v>0.35244587008821171</v>
      </c>
      <c r="X7" s="97">
        <f t="shared" ref="X7:X25" si="12">D7+$K7*R7</f>
        <v>43.547714514835604</v>
      </c>
      <c r="Y7" s="98">
        <f t="shared" si="6"/>
        <v>1891.6038492381717</v>
      </c>
      <c r="Z7" s="98">
        <f t="shared" si="7"/>
        <v>87.095429029671209</v>
      </c>
      <c r="AA7" s="98">
        <f t="shared" si="8"/>
        <v>175.55172413793105</v>
      </c>
      <c r="AB7" s="99">
        <f t="shared" si="9"/>
        <v>1196.2012830793906</v>
      </c>
    </row>
    <row r="8" spans="1:28" ht="13.2" x14ac:dyDescent="0.25">
      <c r="A8" s="124"/>
      <c r="B8" s="225">
        <f t="shared" si="10"/>
        <v>2002</v>
      </c>
      <c r="C8" s="207">
        <v>2200</v>
      </c>
      <c r="D8" s="8">
        <v>28</v>
      </c>
      <c r="E8" s="8">
        <v>1456</v>
      </c>
      <c r="F8" s="8">
        <v>82</v>
      </c>
      <c r="G8" s="8">
        <v>119</v>
      </c>
      <c r="H8" s="35">
        <v>1685</v>
      </c>
      <c r="I8" s="16">
        <v>880</v>
      </c>
      <c r="J8" s="8">
        <v>2565</v>
      </c>
      <c r="K8" s="10">
        <v>906</v>
      </c>
      <c r="L8" s="17">
        <f t="shared" si="11"/>
        <v>3471</v>
      </c>
      <c r="M8" s="4"/>
      <c r="N8" s="38">
        <v>10</v>
      </c>
      <c r="O8" s="50">
        <v>5</v>
      </c>
      <c r="P8" s="124"/>
      <c r="Q8" s="7">
        <f t="shared" si="0"/>
        <v>0.26101987899740708</v>
      </c>
      <c r="R8" s="7">
        <f t="shared" si="1"/>
        <v>1.091617933723197E-2</v>
      </c>
      <c r="S8" s="95">
        <f t="shared" si="2"/>
        <v>0.56764132553606239</v>
      </c>
      <c r="T8" s="95">
        <f t="shared" si="3"/>
        <v>3.1968810916179334E-2</v>
      </c>
      <c r="U8" s="95">
        <f t="shared" si="4"/>
        <v>4.6393762183235869E-2</v>
      </c>
      <c r="V8" s="96">
        <f t="shared" si="5"/>
        <v>0.34307992202729043</v>
      </c>
      <c r="X8" s="97">
        <f t="shared" si="12"/>
        <v>37.890058479532165</v>
      </c>
      <c r="Y8" s="98">
        <f t="shared" si="6"/>
        <v>1970.2830409356725</v>
      </c>
      <c r="Z8" s="98">
        <f t="shared" si="7"/>
        <v>110.96374269005848</v>
      </c>
      <c r="AA8" s="98">
        <f t="shared" si="8"/>
        <v>161.0327485380117</v>
      </c>
      <c r="AB8" s="99">
        <f t="shared" si="9"/>
        <v>1190.8304093567251</v>
      </c>
    </row>
    <row r="9" spans="1:28" ht="13.2" x14ac:dyDescent="0.25">
      <c r="A9" s="124"/>
      <c r="B9" s="225">
        <f t="shared" si="10"/>
        <v>2003</v>
      </c>
      <c r="C9" s="207">
        <v>4198</v>
      </c>
      <c r="D9" s="8">
        <v>13</v>
      </c>
      <c r="E9" s="8">
        <v>2036</v>
      </c>
      <c r="F9" s="8">
        <v>128</v>
      </c>
      <c r="G9" s="8">
        <v>330</v>
      </c>
      <c r="H9" s="35">
        <v>2507</v>
      </c>
      <c r="I9" s="16">
        <v>1296</v>
      </c>
      <c r="J9" s="8">
        <v>3803</v>
      </c>
      <c r="K9" s="10">
        <v>234</v>
      </c>
      <c r="L9" s="17">
        <f t="shared" si="11"/>
        <v>4037</v>
      </c>
      <c r="M9" s="4"/>
      <c r="N9" s="38">
        <v>10</v>
      </c>
      <c r="O9" s="50">
        <v>6</v>
      </c>
      <c r="P9" s="124"/>
      <c r="Q9" s="7">
        <f t="shared" si="0"/>
        <v>5.7963834530592021E-2</v>
      </c>
      <c r="R9" s="7">
        <f t="shared" si="1"/>
        <v>3.4183539311070208E-3</v>
      </c>
      <c r="S9" s="95">
        <f t="shared" si="2"/>
        <v>0.53536681567183797</v>
      </c>
      <c r="T9" s="95">
        <f t="shared" si="3"/>
        <v>3.3657638706284514E-2</v>
      </c>
      <c r="U9" s="95">
        <f t="shared" si="4"/>
        <v>8.6773599789639763E-2</v>
      </c>
      <c r="V9" s="96">
        <f t="shared" si="5"/>
        <v>0.34078359190113067</v>
      </c>
      <c r="X9" s="97">
        <f t="shared" si="12"/>
        <v>13.799894819879043</v>
      </c>
      <c r="Y9" s="98">
        <f t="shared" si="6"/>
        <v>2161.2758348672101</v>
      </c>
      <c r="Z9" s="98">
        <f t="shared" si="7"/>
        <v>135.87588745727058</v>
      </c>
      <c r="AA9" s="98">
        <f t="shared" si="8"/>
        <v>350.30502235077569</v>
      </c>
      <c r="AB9" s="99">
        <f t="shared" si="9"/>
        <v>1375.7433605048645</v>
      </c>
    </row>
    <row r="10" spans="1:28" ht="13.2" x14ac:dyDescent="0.25">
      <c r="A10" s="124"/>
      <c r="B10" s="225">
        <f t="shared" si="10"/>
        <v>2004</v>
      </c>
      <c r="C10" s="207">
        <v>5578</v>
      </c>
      <c r="D10" s="8">
        <v>33</v>
      </c>
      <c r="E10" s="8">
        <v>1837</v>
      </c>
      <c r="F10" s="8">
        <v>134</v>
      </c>
      <c r="G10" s="8">
        <v>394</v>
      </c>
      <c r="H10" s="35">
        <v>2398</v>
      </c>
      <c r="I10" s="16">
        <v>1264</v>
      </c>
      <c r="J10" s="8">
        <v>3662</v>
      </c>
      <c r="K10" s="10">
        <v>219</v>
      </c>
      <c r="L10" s="17">
        <f t="shared" si="11"/>
        <v>3881</v>
      </c>
      <c r="M10" s="4"/>
      <c r="N10" s="38">
        <v>10</v>
      </c>
      <c r="O10" s="50">
        <v>9</v>
      </c>
      <c r="P10" s="124"/>
      <c r="Q10" s="7">
        <f t="shared" si="0"/>
        <v>5.6428755475392937E-2</v>
      </c>
      <c r="R10" s="7">
        <f t="shared" si="1"/>
        <v>9.0114691425450567E-3</v>
      </c>
      <c r="S10" s="95">
        <f t="shared" si="2"/>
        <v>0.5016384489350082</v>
      </c>
      <c r="T10" s="95">
        <f t="shared" si="3"/>
        <v>3.6592026215182961E-2</v>
      </c>
      <c r="U10" s="95">
        <f t="shared" si="4"/>
        <v>0.10759148006553795</v>
      </c>
      <c r="V10" s="96">
        <f t="shared" si="5"/>
        <v>0.34516657564172581</v>
      </c>
      <c r="X10" s="97">
        <f t="shared" si="12"/>
        <v>34.973511742217369</v>
      </c>
      <c r="Y10" s="98">
        <f t="shared" si="6"/>
        <v>1946.8588203167667</v>
      </c>
      <c r="Z10" s="98">
        <f t="shared" si="7"/>
        <v>142.01365374112507</v>
      </c>
      <c r="AA10" s="98">
        <f t="shared" si="8"/>
        <v>417.5625341343528</v>
      </c>
      <c r="AB10" s="99">
        <f t="shared" si="9"/>
        <v>1339.591480065538</v>
      </c>
    </row>
    <row r="11" spans="1:28" ht="13.2" x14ac:dyDescent="0.25">
      <c r="A11" s="124"/>
      <c r="B11" s="225">
        <f t="shared" si="10"/>
        <v>2005</v>
      </c>
      <c r="C11" s="207">
        <v>5846</v>
      </c>
      <c r="D11" s="8">
        <v>43</v>
      </c>
      <c r="E11" s="8">
        <v>2113</v>
      </c>
      <c r="F11" s="8">
        <v>146</v>
      </c>
      <c r="G11" s="8">
        <v>573</v>
      </c>
      <c r="H11" s="35">
        <v>2875</v>
      </c>
      <c r="I11" s="16">
        <v>1286</v>
      </c>
      <c r="J11" s="8">
        <v>4161</v>
      </c>
      <c r="K11" s="10">
        <v>341</v>
      </c>
      <c r="L11" s="17">
        <f t="shared" si="11"/>
        <v>4502</v>
      </c>
      <c r="M11" s="4"/>
      <c r="N11" s="38">
        <v>11</v>
      </c>
      <c r="O11" s="50">
        <v>10</v>
      </c>
      <c r="P11" s="124"/>
      <c r="Q11" s="7">
        <f t="shared" si="0"/>
        <v>7.5744113727232346E-2</v>
      </c>
      <c r="R11" s="7">
        <f t="shared" si="1"/>
        <v>1.0334054313866858E-2</v>
      </c>
      <c r="S11" s="95">
        <f t="shared" si="2"/>
        <v>0.5078106224465273</v>
      </c>
      <c r="T11" s="95">
        <f t="shared" si="3"/>
        <v>3.5087719298245612E-2</v>
      </c>
      <c r="U11" s="95">
        <f t="shared" si="4"/>
        <v>0.1377072819033886</v>
      </c>
      <c r="V11" s="96">
        <f t="shared" si="5"/>
        <v>0.30906032203797162</v>
      </c>
      <c r="X11" s="97">
        <f t="shared" si="12"/>
        <v>46.523912521028599</v>
      </c>
      <c r="Y11" s="98">
        <f t="shared" si="6"/>
        <v>2286.1634222542657</v>
      </c>
      <c r="Z11" s="98">
        <f t="shared" si="7"/>
        <v>157.96491228070175</v>
      </c>
      <c r="AA11" s="98">
        <f t="shared" si="8"/>
        <v>619.95818312905556</v>
      </c>
      <c r="AB11" s="99">
        <f t="shared" si="9"/>
        <v>1391.3895698149483</v>
      </c>
    </row>
    <row r="12" spans="1:28" ht="13.2" x14ac:dyDescent="0.25">
      <c r="A12" s="124"/>
      <c r="B12" s="225">
        <f t="shared" si="10"/>
        <v>2006</v>
      </c>
      <c r="C12" s="207">
        <v>2531</v>
      </c>
      <c r="D12" s="8">
        <v>29</v>
      </c>
      <c r="E12" s="8">
        <v>1694</v>
      </c>
      <c r="F12" s="8">
        <v>217</v>
      </c>
      <c r="G12" s="8">
        <v>611</v>
      </c>
      <c r="H12" s="35">
        <v>2551</v>
      </c>
      <c r="I12" s="16">
        <v>1720</v>
      </c>
      <c r="J12" s="8">
        <v>4271</v>
      </c>
      <c r="K12" s="10">
        <v>233</v>
      </c>
      <c r="L12" s="17">
        <f t="shared" si="11"/>
        <v>4504</v>
      </c>
      <c r="M12" s="4"/>
      <c r="N12" s="38">
        <v>12</v>
      </c>
      <c r="O12" s="50">
        <v>10</v>
      </c>
      <c r="P12" s="124"/>
      <c r="Q12" s="7">
        <f t="shared" si="0"/>
        <v>5.1731793960923624E-2</v>
      </c>
      <c r="R12" s="7">
        <f t="shared" si="1"/>
        <v>6.7899789276516034E-3</v>
      </c>
      <c r="S12" s="95">
        <f t="shared" si="2"/>
        <v>0.39662842425661438</v>
      </c>
      <c r="T12" s="95">
        <f t="shared" si="3"/>
        <v>5.0807773355186138E-2</v>
      </c>
      <c r="U12" s="95">
        <f t="shared" si="4"/>
        <v>0.14305783188948723</v>
      </c>
      <c r="V12" s="96">
        <f t="shared" si="5"/>
        <v>0.40271599157106064</v>
      </c>
      <c r="X12" s="97">
        <f t="shared" si="12"/>
        <v>30.582065090142823</v>
      </c>
      <c r="Y12" s="98">
        <f t="shared" si="6"/>
        <v>1786.4144228517912</v>
      </c>
      <c r="Z12" s="98">
        <f t="shared" si="7"/>
        <v>228.83821119175838</v>
      </c>
      <c r="AA12" s="98">
        <f t="shared" si="8"/>
        <v>644.33247483025048</v>
      </c>
      <c r="AB12" s="99">
        <f t="shared" si="9"/>
        <v>1813.8328260360572</v>
      </c>
    </row>
    <row r="13" spans="1:28" ht="13.2" x14ac:dyDescent="0.25">
      <c r="A13" s="124"/>
      <c r="B13" s="225">
        <f t="shared" si="10"/>
        <v>2007</v>
      </c>
      <c r="C13" s="207">
        <v>902</v>
      </c>
      <c r="D13" s="8">
        <v>7</v>
      </c>
      <c r="E13" s="8">
        <v>1185</v>
      </c>
      <c r="F13" s="8">
        <v>236</v>
      </c>
      <c r="G13" s="8">
        <v>428</v>
      </c>
      <c r="H13" s="35">
        <v>1856</v>
      </c>
      <c r="I13" s="16">
        <v>1915</v>
      </c>
      <c r="J13" s="8">
        <v>3771</v>
      </c>
      <c r="K13" s="10">
        <v>168</v>
      </c>
      <c r="L13" s="17">
        <f t="shared" si="11"/>
        <v>3939</v>
      </c>
      <c r="M13" s="4"/>
      <c r="N13" s="38">
        <v>12</v>
      </c>
      <c r="O13" s="50">
        <v>11</v>
      </c>
      <c r="P13" s="124"/>
      <c r="Q13" s="7">
        <f t="shared" si="0"/>
        <v>4.2650418888042649E-2</v>
      </c>
      <c r="R13" s="7">
        <f t="shared" si="1"/>
        <v>1.8562715460090163E-3</v>
      </c>
      <c r="S13" s="95">
        <f t="shared" si="2"/>
        <v>0.31424025457438343</v>
      </c>
      <c r="T13" s="95">
        <f t="shared" si="3"/>
        <v>6.258286926544683E-2</v>
      </c>
      <c r="U13" s="95">
        <f t="shared" si="4"/>
        <v>0.11349774595597985</v>
      </c>
      <c r="V13" s="96">
        <f t="shared" si="5"/>
        <v>0.50782285865818089</v>
      </c>
      <c r="X13" s="97">
        <f t="shared" si="12"/>
        <v>7.311853619729515</v>
      </c>
      <c r="Y13" s="98">
        <f t="shared" si="6"/>
        <v>1237.7923627684963</v>
      </c>
      <c r="Z13" s="98">
        <f t="shared" si="7"/>
        <v>246.51392203659506</v>
      </c>
      <c r="AA13" s="98">
        <f t="shared" si="8"/>
        <v>447.06762132060464</v>
      </c>
      <c r="AB13" s="99">
        <f t="shared" si="9"/>
        <v>2000.3142402545743</v>
      </c>
    </row>
    <row r="14" spans="1:28" ht="13.2" x14ac:dyDescent="0.25">
      <c r="A14" s="124"/>
      <c r="B14" s="225">
        <f>B13+1</f>
        <v>2008</v>
      </c>
      <c r="C14" s="207">
        <v>129</v>
      </c>
      <c r="D14" s="8">
        <v>25</v>
      </c>
      <c r="E14" s="8">
        <v>1132</v>
      </c>
      <c r="F14" s="8">
        <v>256</v>
      </c>
      <c r="G14" s="8">
        <v>461</v>
      </c>
      <c r="H14" s="35">
        <v>1874</v>
      </c>
      <c r="I14" s="16">
        <v>2274</v>
      </c>
      <c r="J14" s="8">
        <v>4148</v>
      </c>
      <c r="K14" s="10">
        <v>161</v>
      </c>
      <c r="L14" s="17">
        <f t="shared" si="11"/>
        <v>4309</v>
      </c>
      <c r="M14" s="4"/>
      <c r="N14" s="38">
        <v>12</v>
      </c>
      <c r="O14" s="50">
        <v>11</v>
      </c>
      <c r="P14" s="124"/>
      <c r="Q14" s="7">
        <f t="shared" si="0"/>
        <v>3.7363657461127874E-2</v>
      </c>
      <c r="R14" s="7">
        <f t="shared" si="1"/>
        <v>6.0270009643201543E-3</v>
      </c>
      <c r="S14" s="95">
        <f t="shared" si="2"/>
        <v>0.2729026036644166</v>
      </c>
      <c r="T14" s="95">
        <f t="shared" si="3"/>
        <v>6.1716489874638382E-2</v>
      </c>
      <c r="U14" s="95">
        <f t="shared" si="4"/>
        <v>0.11113789778206365</v>
      </c>
      <c r="V14" s="96">
        <f t="shared" si="5"/>
        <v>0.54821600771456125</v>
      </c>
      <c r="X14" s="97">
        <f t="shared" si="12"/>
        <v>25.970347155255546</v>
      </c>
      <c r="Y14" s="98">
        <f t="shared" si="6"/>
        <v>1175.937319189971</v>
      </c>
      <c r="Z14" s="98">
        <f t="shared" si="7"/>
        <v>265.9363548698168</v>
      </c>
      <c r="AA14" s="98">
        <f t="shared" si="8"/>
        <v>478.89320154291227</v>
      </c>
      <c r="AB14" s="99">
        <f t="shared" si="9"/>
        <v>2362.2627772420442</v>
      </c>
    </row>
    <row r="15" spans="1:28" ht="13.2" x14ac:dyDescent="0.25">
      <c r="A15" s="124"/>
      <c r="B15" s="225">
        <f t="shared" si="10"/>
        <v>2009</v>
      </c>
      <c r="C15" s="207">
        <v>399</v>
      </c>
      <c r="D15" s="8">
        <v>82</v>
      </c>
      <c r="E15" s="8">
        <v>1072</v>
      </c>
      <c r="F15" s="8">
        <v>282</v>
      </c>
      <c r="G15" s="8">
        <v>514</v>
      </c>
      <c r="H15" s="35">
        <v>1950</v>
      </c>
      <c r="I15" s="16">
        <v>2357</v>
      </c>
      <c r="J15" s="8">
        <v>4307</v>
      </c>
      <c r="K15" s="10">
        <v>182</v>
      </c>
      <c r="L15" s="17">
        <f t="shared" si="11"/>
        <v>4489</v>
      </c>
      <c r="M15" s="4"/>
      <c r="N15" s="38">
        <v>12</v>
      </c>
      <c r="O15" s="50">
        <v>11</v>
      </c>
      <c r="P15" s="124"/>
      <c r="Q15" s="7">
        <f t="shared" si="0"/>
        <v>4.0543550902205391E-2</v>
      </c>
      <c r="R15" s="7">
        <f t="shared" si="1"/>
        <v>1.9038774088692825E-2</v>
      </c>
      <c r="S15" s="95">
        <f t="shared" si="2"/>
        <v>0.2488971441838867</v>
      </c>
      <c r="T15" s="95">
        <f t="shared" si="3"/>
        <v>6.5474808451358252E-2</v>
      </c>
      <c r="U15" s="95">
        <f t="shared" si="4"/>
        <v>0.11934060831205015</v>
      </c>
      <c r="V15" s="96">
        <f t="shared" si="5"/>
        <v>0.54724866496401203</v>
      </c>
      <c r="X15" s="97">
        <f t="shared" si="12"/>
        <v>85.465056884142101</v>
      </c>
      <c r="Y15" s="98">
        <f t="shared" si="6"/>
        <v>1117.2992802414674</v>
      </c>
      <c r="Z15" s="98">
        <f t="shared" si="7"/>
        <v>293.91641513814722</v>
      </c>
      <c r="AA15" s="98">
        <f t="shared" si="8"/>
        <v>535.71999071279311</v>
      </c>
      <c r="AB15" s="99">
        <f t="shared" si="9"/>
        <v>2456.5992570234503</v>
      </c>
    </row>
    <row r="16" spans="1:28" ht="13.2" x14ac:dyDescent="0.25">
      <c r="A16" s="124"/>
      <c r="B16" s="225">
        <f t="shared" si="10"/>
        <v>2010</v>
      </c>
      <c r="C16" s="207">
        <v>312</v>
      </c>
      <c r="D16" s="8">
        <v>67</v>
      </c>
      <c r="E16" s="8">
        <v>1249</v>
      </c>
      <c r="F16" s="8">
        <v>328</v>
      </c>
      <c r="G16" s="8">
        <v>526</v>
      </c>
      <c r="H16" s="35">
        <v>2170</v>
      </c>
      <c r="I16" s="16">
        <v>2464</v>
      </c>
      <c r="J16" s="8">
        <v>4634</v>
      </c>
      <c r="K16" s="10">
        <v>150</v>
      </c>
      <c r="L16" s="17">
        <f t="shared" si="11"/>
        <v>4784</v>
      </c>
      <c r="M16" s="4"/>
      <c r="N16" s="38">
        <v>12</v>
      </c>
      <c r="O16" s="50">
        <v>11</v>
      </c>
      <c r="P16" s="124"/>
      <c r="Q16" s="7">
        <f t="shared" si="0"/>
        <v>3.1354515050167224E-2</v>
      </c>
      <c r="R16" s="7">
        <f t="shared" si="1"/>
        <v>1.4458351316357358E-2</v>
      </c>
      <c r="S16" s="95">
        <f t="shared" si="2"/>
        <v>0.26952956409149764</v>
      </c>
      <c r="T16" s="95">
        <f t="shared" si="3"/>
        <v>7.0781182563659908E-2</v>
      </c>
      <c r="U16" s="95">
        <f t="shared" si="4"/>
        <v>0.11350884764782046</v>
      </c>
      <c r="V16" s="96">
        <f t="shared" si="5"/>
        <v>0.53172205438066467</v>
      </c>
      <c r="X16" s="97">
        <f t="shared" si="12"/>
        <v>69.168752697453598</v>
      </c>
      <c r="Y16" s="98">
        <f t="shared" si="6"/>
        <v>1289.4294346137247</v>
      </c>
      <c r="Z16" s="98">
        <f t="shared" si="7"/>
        <v>338.617177384549</v>
      </c>
      <c r="AA16" s="98">
        <f t="shared" si="8"/>
        <v>543.02632714717311</v>
      </c>
      <c r="AB16" s="99">
        <f t="shared" si="9"/>
        <v>2543.7583081570997</v>
      </c>
    </row>
    <row r="17" spans="1:30" ht="13.2" x14ac:dyDescent="0.25">
      <c r="A17" s="128"/>
      <c r="B17" s="225">
        <f>B16+1</f>
        <v>2011</v>
      </c>
      <c r="C17" s="207">
        <v>414</v>
      </c>
      <c r="D17" s="8">
        <v>77</v>
      </c>
      <c r="E17" s="8">
        <v>1332</v>
      </c>
      <c r="F17" s="8">
        <v>422</v>
      </c>
      <c r="G17" s="8">
        <v>623</v>
      </c>
      <c r="H17" s="35">
        <v>2454</v>
      </c>
      <c r="I17" s="16">
        <v>2732</v>
      </c>
      <c r="J17" s="8">
        <v>5186</v>
      </c>
      <c r="K17" s="10">
        <v>69</v>
      </c>
      <c r="L17" s="17">
        <f t="shared" si="11"/>
        <v>5255</v>
      </c>
      <c r="M17" s="4"/>
      <c r="N17" s="38">
        <v>12</v>
      </c>
      <c r="O17" s="50">
        <v>11</v>
      </c>
      <c r="P17" s="124"/>
      <c r="Q17" s="7">
        <f t="shared" si="0"/>
        <v>1.313035204567079E-2</v>
      </c>
      <c r="R17" s="7">
        <f t="shared" si="1"/>
        <v>1.4847666795217894E-2</v>
      </c>
      <c r="S17" s="95">
        <f t="shared" si="2"/>
        <v>0.25684535287311994</v>
      </c>
      <c r="T17" s="95">
        <f t="shared" si="3"/>
        <v>8.1372927111453913E-2</v>
      </c>
      <c r="U17" s="95">
        <f t="shared" si="4"/>
        <v>0.1201311222522175</v>
      </c>
      <c r="V17" s="96">
        <f t="shared" si="5"/>
        <v>0.52680293096799069</v>
      </c>
      <c r="X17" s="97">
        <f t="shared" si="12"/>
        <v>78.024489008870034</v>
      </c>
      <c r="Y17" s="98">
        <f t="shared" si="6"/>
        <v>1349.7223293482452</v>
      </c>
      <c r="Z17" s="98">
        <f t="shared" si="7"/>
        <v>427.61473197069034</v>
      </c>
      <c r="AA17" s="98">
        <f t="shared" si="8"/>
        <v>631.28904743540306</v>
      </c>
      <c r="AB17" s="99">
        <f t="shared" si="9"/>
        <v>2768.3494022367913</v>
      </c>
    </row>
    <row r="18" spans="1:30" ht="13.2" x14ac:dyDescent="0.25">
      <c r="A18" s="128"/>
      <c r="B18" s="225">
        <f t="shared" si="10"/>
        <v>2012</v>
      </c>
      <c r="C18" s="207">
        <v>881</v>
      </c>
      <c r="D18" s="8">
        <v>217</v>
      </c>
      <c r="E18" s="8">
        <v>1361</v>
      </c>
      <c r="F18" s="8">
        <v>439</v>
      </c>
      <c r="G18" s="8">
        <v>695</v>
      </c>
      <c r="H18" s="35">
        <v>2712</v>
      </c>
      <c r="I18" s="16">
        <v>2823</v>
      </c>
      <c r="J18" s="8">
        <v>5535</v>
      </c>
      <c r="K18" s="10">
        <v>73</v>
      </c>
      <c r="L18" s="17">
        <f t="shared" si="11"/>
        <v>5608</v>
      </c>
      <c r="M18" s="4"/>
      <c r="N18" s="38">
        <v>12</v>
      </c>
      <c r="O18" s="50">
        <v>11</v>
      </c>
      <c r="P18" s="124"/>
      <c r="Q18" s="7">
        <f t="shared" si="0"/>
        <v>1.3017118402282453E-2</v>
      </c>
      <c r="R18" s="7">
        <f t="shared" si="1"/>
        <v>3.9205058717253841E-2</v>
      </c>
      <c r="S18" s="95">
        <f t="shared" si="2"/>
        <v>0.24588979223125565</v>
      </c>
      <c r="T18" s="95">
        <f t="shared" si="3"/>
        <v>7.9313459801264682E-2</v>
      </c>
      <c r="U18" s="95">
        <f t="shared" si="4"/>
        <v>0.12556458897922312</v>
      </c>
      <c r="V18" s="96">
        <f t="shared" si="5"/>
        <v>0.51002710027100273</v>
      </c>
      <c r="X18" s="97">
        <f t="shared" si="12"/>
        <v>219.86196928635954</v>
      </c>
      <c r="Y18" s="98">
        <f t="shared" si="6"/>
        <v>1378.9499548328818</v>
      </c>
      <c r="Z18" s="98">
        <f t="shared" si="7"/>
        <v>444.78988256549235</v>
      </c>
      <c r="AA18" s="98">
        <f t="shared" si="8"/>
        <v>704.1662149954833</v>
      </c>
      <c r="AB18" s="99">
        <f t="shared" si="9"/>
        <v>2860.2319783197831</v>
      </c>
    </row>
    <row r="19" spans="1:30" ht="13.2" x14ac:dyDescent="0.25">
      <c r="A19" s="128"/>
      <c r="B19" s="225">
        <f t="shared" si="10"/>
        <v>2013</v>
      </c>
      <c r="C19" s="207">
        <v>794</v>
      </c>
      <c r="D19" s="8">
        <v>218</v>
      </c>
      <c r="E19" s="8">
        <v>1423</v>
      </c>
      <c r="F19" s="8">
        <v>374</v>
      </c>
      <c r="G19" s="8">
        <v>719</v>
      </c>
      <c r="H19" s="35">
        <v>2734</v>
      </c>
      <c r="I19" s="16">
        <v>2873</v>
      </c>
      <c r="J19" s="8">
        <v>5607</v>
      </c>
      <c r="K19" s="10">
        <v>72</v>
      </c>
      <c r="L19" s="17">
        <f t="shared" si="11"/>
        <v>5679</v>
      </c>
      <c r="M19" s="4"/>
      <c r="N19" s="38">
        <v>12</v>
      </c>
      <c r="O19" s="50">
        <v>11</v>
      </c>
      <c r="P19" s="124"/>
      <c r="Q19" s="7">
        <f t="shared" si="0"/>
        <v>1.2678288431061807E-2</v>
      </c>
      <c r="R19" s="7">
        <f t="shared" si="1"/>
        <v>3.8879971464241124E-2</v>
      </c>
      <c r="S19" s="95">
        <f t="shared" si="2"/>
        <v>0.25378990547529873</v>
      </c>
      <c r="T19" s="95">
        <f t="shared" si="3"/>
        <v>6.6702336365257714E-2</v>
      </c>
      <c r="U19" s="95">
        <f t="shared" si="4"/>
        <v>0.12823256643481362</v>
      </c>
      <c r="V19" s="96">
        <f t="shared" si="5"/>
        <v>0.51239522026038875</v>
      </c>
      <c r="X19" s="97">
        <f t="shared" si="12"/>
        <v>220.79935794542536</v>
      </c>
      <c r="Y19" s="98">
        <f t="shared" si="6"/>
        <v>1441.2728731942216</v>
      </c>
      <c r="Z19" s="98">
        <f t="shared" si="7"/>
        <v>378.80256821829857</v>
      </c>
      <c r="AA19" s="98">
        <f t="shared" si="8"/>
        <v>728.23274478330654</v>
      </c>
      <c r="AB19" s="99">
        <f t="shared" si="9"/>
        <v>2909.8924558587478</v>
      </c>
    </row>
    <row r="20" spans="1:30" ht="13.2" x14ac:dyDescent="0.25">
      <c r="A20" s="128"/>
      <c r="B20" s="225">
        <f t="shared" si="10"/>
        <v>2014</v>
      </c>
      <c r="C20" s="207">
        <v>839</v>
      </c>
      <c r="D20" s="8">
        <v>242</v>
      </c>
      <c r="E20" s="8">
        <v>1368</v>
      </c>
      <c r="F20" s="8">
        <v>390</v>
      </c>
      <c r="G20" s="8">
        <v>624</v>
      </c>
      <c r="H20" s="35">
        <v>2624</v>
      </c>
      <c r="I20" s="16">
        <v>2894</v>
      </c>
      <c r="J20" s="8">
        <v>5518</v>
      </c>
      <c r="K20" s="10">
        <v>55</v>
      </c>
      <c r="L20" s="17">
        <f t="shared" si="11"/>
        <v>5573</v>
      </c>
      <c r="M20" s="4"/>
      <c r="N20" s="38">
        <v>12</v>
      </c>
      <c r="O20" s="50">
        <v>11</v>
      </c>
      <c r="P20" s="124"/>
      <c r="Q20" s="7">
        <f t="shared" si="0"/>
        <v>9.8690113045038583E-3</v>
      </c>
      <c r="R20" s="7">
        <f t="shared" si="1"/>
        <v>4.385646973541138E-2</v>
      </c>
      <c r="S20" s="95">
        <f t="shared" si="2"/>
        <v>0.2479159115621602</v>
      </c>
      <c r="T20" s="95">
        <f t="shared" si="3"/>
        <v>7.067778180500181E-2</v>
      </c>
      <c r="U20" s="95">
        <f t="shared" si="4"/>
        <v>0.1130844508880029</v>
      </c>
      <c r="V20" s="96">
        <f t="shared" si="5"/>
        <v>0.52446538600942372</v>
      </c>
      <c r="X20" s="97">
        <f t="shared" si="12"/>
        <v>244.41210583544762</v>
      </c>
      <c r="Y20" s="98">
        <f t="shared" si="6"/>
        <v>1381.6353751359188</v>
      </c>
      <c r="Z20" s="98">
        <f t="shared" si="7"/>
        <v>393.88727799927511</v>
      </c>
      <c r="AA20" s="98">
        <f t="shared" si="8"/>
        <v>630.21964479884014</v>
      </c>
      <c r="AB20" s="99">
        <f t="shared" si="9"/>
        <v>2922.8455962305184</v>
      </c>
    </row>
    <row r="21" spans="1:30" ht="13.2" x14ac:dyDescent="0.25">
      <c r="A21" s="128"/>
      <c r="B21" s="225">
        <f t="shared" si="10"/>
        <v>2015</v>
      </c>
      <c r="C21" s="207">
        <v>916</v>
      </c>
      <c r="D21" s="8">
        <v>214</v>
      </c>
      <c r="E21" s="8">
        <v>1207</v>
      </c>
      <c r="F21" s="8">
        <v>361</v>
      </c>
      <c r="G21" s="8">
        <v>643</v>
      </c>
      <c r="H21" s="35">
        <v>2425</v>
      </c>
      <c r="I21" s="16">
        <v>2989</v>
      </c>
      <c r="J21" s="8">
        <v>5414</v>
      </c>
      <c r="K21" s="10">
        <v>60</v>
      </c>
      <c r="L21" s="17">
        <f t="shared" si="11"/>
        <v>5474</v>
      </c>
      <c r="M21" s="4"/>
      <c r="N21" s="38">
        <v>12</v>
      </c>
      <c r="O21" s="50">
        <v>11</v>
      </c>
      <c r="P21" s="124"/>
      <c r="Q21" s="7">
        <f t="shared" si="0"/>
        <v>1.0960906101571063E-2</v>
      </c>
      <c r="R21" s="7">
        <f t="shared" si="1"/>
        <v>3.9527151828592538E-2</v>
      </c>
      <c r="S21" s="95">
        <f t="shared" si="2"/>
        <v>0.22294052456594016</v>
      </c>
      <c r="T21" s="95">
        <f t="shared" si="3"/>
        <v>6.6678980421130407E-2</v>
      </c>
      <c r="U21" s="95">
        <f t="shared" si="4"/>
        <v>0.11876616180273365</v>
      </c>
      <c r="V21" s="96">
        <f t="shared" si="5"/>
        <v>0.55208718138160329</v>
      </c>
      <c r="X21" s="97">
        <f t="shared" si="12"/>
        <v>216.37162910971554</v>
      </c>
      <c r="Y21" s="98">
        <f t="shared" si="6"/>
        <v>1220.3764314739565</v>
      </c>
      <c r="Z21" s="98">
        <f t="shared" si="7"/>
        <v>365.00073882526783</v>
      </c>
      <c r="AA21" s="98">
        <f t="shared" si="8"/>
        <v>650.12596970816401</v>
      </c>
      <c r="AB21" s="99">
        <f t="shared" si="9"/>
        <v>3022.1252308828962</v>
      </c>
      <c r="AD21" s="135"/>
    </row>
    <row r="22" spans="1:30" ht="13.2" x14ac:dyDescent="0.25">
      <c r="A22" s="128"/>
      <c r="B22" s="225">
        <f t="shared" si="10"/>
        <v>2016</v>
      </c>
      <c r="C22" s="207">
        <v>758</v>
      </c>
      <c r="D22" s="8">
        <v>251</v>
      </c>
      <c r="E22" s="8">
        <v>1104</v>
      </c>
      <c r="F22" s="8">
        <v>310</v>
      </c>
      <c r="G22" s="8">
        <v>546</v>
      </c>
      <c r="H22" s="35">
        <v>2211</v>
      </c>
      <c r="I22" s="16">
        <v>2797</v>
      </c>
      <c r="J22" s="8">
        <v>5008</v>
      </c>
      <c r="K22" s="10">
        <v>33</v>
      </c>
      <c r="L22" s="17">
        <f t="shared" si="11"/>
        <v>5041</v>
      </c>
      <c r="M22" s="4"/>
      <c r="N22" s="38">
        <v>12</v>
      </c>
      <c r="O22" s="50">
        <v>11</v>
      </c>
      <c r="P22" s="124"/>
      <c r="Q22" s="7">
        <f t="shared" si="0"/>
        <v>6.546320174568538E-3</v>
      </c>
      <c r="R22" s="7">
        <f t="shared" si="1"/>
        <v>5.0119808306709264E-2</v>
      </c>
      <c r="S22" s="95">
        <f t="shared" si="2"/>
        <v>0.22044728434504793</v>
      </c>
      <c r="T22" s="95">
        <f t="shared" si="3"/>
        <v>6.1900958466453673E-2</v>
      </c>
      <c r="U22" s="95">
        <f t="shared" si="4"/>
        <v>0.10902555910543131</v>
      </c>
      <c r="V22" s="96">
        <f t="shared" si="5"/>
        <v>0.5585063897763578</v>
      </c>
      <c r="X22" s="97">
        <f t="shared" si="12"/>
        <v>252.6539536741214</v>
      </c>
      <c r="Y22" s="98">
        <f t="shared" si="6"/>
        <v>1111.2747603833866</v>
      </c>
      <c r="Z22" s="98">
        <f t="shared" si="7"/>
        <v>312.04273162939296</v>
      </c>
      <c r="AA22" s="98">
        <f t="shared" si="8"/>
        <v>549.59784345047922</v>
      </c>
      <c r="AB22" s="99">
        <f t="shared" si="9"/>
        <v>2815.4307108626199</v>
      </c>
    </row>
    <row r="23" spans="1:30" ht="13.2" x14ac:dyDescent="0.25">
      <c r="A23" s="128"/>
      <c r="B23" s="225">
        <f t="shared" si="10"/>
        <v>2017</v>
      </c>
      <c r="C23" s="207">
        <v>892</v>
      </c>
      <c r="D23" s="8">
        <v>325</v>
      </c>
      <c r="E23" s="8">
        <v>1072</v>
      </c>
      <c r="F23" s="8">
        <v>305</v>
      </c>
      <c r="G23" s="8">
        <v>548</v>
      </c>
      <c r="H23" s="35">
        <v>2250</v>
      </c>
      <c r="I23" s="16">
        <v>2533</v>
      </c>
      <c r="J23" s="8">
        <v>4783</v>
      </c>
      <c r="K23" s="10">
        <v>36</v>
      </c>
      <c r="L23" s="17">
        <f t="shared" si="11"/>
        <v>4819</v>
      </c>
      <c r="M23" s="4"/>
      <c r="N23" s="38">
        <v>12</v>
      </c>
      <c r="O23" s="50">
        <v>12</v>
      </c>
      <c r="P23" s="124"/>
      <c r="Q23" s="7">
        <f t="shared" si="0"/>
        <v>7.4704295496991081E-3</v>
      </c>
      <c r="R23" s="7">
        <f t="shared" si="1"/>
        <v>6.7948985992055191E-2</v>
      </c>
      <c r="S23" s="95">
        <f t="shared" si="2"/>
        <v>0.22412711687225589</v>
      </c>
      <c r="T23" s="95">
        <f t="shared" si="3"/>
        <v>6.3767509931005648E-2</v>
      </c>
      <c r="U23" s="95">
        <f t="shared" si="4"/>
        <v>0.11457244407275768</v>
      </c>
      <c r="V23" s="96">
        <f t="shared" si="5"/>
        <v>0.52958394313192558</v>
      </c>
      <c r="X23" s="97">
        <f t="shared" si="12"/>
        <v>327.44616349571396</v>
      </c>
      <c r="Y23" s="98">
        <f t="shared" si="6"/>
        <v>1080.0685762074013</v>
      </c>
      <c r="Z23" s="98">
        <f t="shared" si="7"/>
        <v>307.29563035751619</v>
      </c>
      <c r="AA23" s="98">
        <f t="shared" si="8"/>
        <v>552.12460798661925</v>
      </c>
      <c r="AB23" s="99">
        <f t="shared" si="9"/>
        <v>2552.0650219527492</v>
      </c>
    </row>
    <row r="24" spans="1:30" ht="13.2" x14ac:dyDescent="0.25">
      <c r="A24" s="128"/>
      <c r="B24" s="225">
        <f t="shared" si="10"/>
        <v>2018</v>
      </c>
      <c r="C24" s="207">
        <v>641</v>
      </c>
      <c r="D24" s="8">
        <v>224</v>
      </c>
      <c r="E24" s="8">
        <v>1062</v>
      </c>
      <c r="F24" s="8">
        <v>270</v>
      </c>
      <c r="G24" s="8">
        <v>600</v>
      </c>
      <c r="H24" s="35">
        <v>2156</v>
      </c>
      <c r="I24" s="16">
        <v>2590</v>
      </c>
      <c r="J24" s="8">
        <v>4746</v>
      </c>
      <c r="K24" s="10">
        <v>37</v>
      </c>
      <c r="L24" s="17">
        <f t="shared" si="11"/>
        <v>4783</v>
      </c>
      <c r="M24" s="4"/>
      <c r="N24" s="38">
        <v>12</v>
      </c>
      <c r="O24" s="50">
        <v>12</v>
      </c>
      <c r="P24" s="124"/>
      <c r="Q24" s="7">
        <f t="shared" si="0"/>
        <v>7.7357307129416681E-3</v>
      </c>
      <c r="R24" s="7">
        <f t="shared" si="1"/>
        <v>4.71976401179941E-2</v>
      </c>
      <c r="S24" s="95">
        <f t="shared" si="2"/>
        <v>0.22376738305941846</v>
      </c>
      <c r="T24" s="95">
        <f t="shared" si="3"/>
        <v>5.6890012642225034E-2</v>
      </c>
      <c r="U24" s="95">
        <f t="shared" si="4"/>
        <v>0.12642225031605561</v>
      </c>
      <c r="V24" s="96">
        <f t="shared" si="5"/>
        <v>0.54572271386430682</v>
      </c>
      <c r="X24" s="97">
        <f t="shared" si="12"/>
        <v>225.74631268436579</v>
      </c>
      <c r="Y24" s="98">
        <f t="shared" si="6"/>
        <v>1070.2793931731985</v>
      </c>
      <c r="Z24" s="98">
        <f t="shared" si="7"/>
        <v>272.1049304677623</v>
      </c>
      <c r="AA24" s="98">
        <f t="shared" si="8"/>
        <v>604.67762326169407</v>
      </c>
      <c r="AB24" s="99">
        <f t="shared" si="9"/>
        <v>2610.1917404129795</v>
      </c>
    </row>
    <row r="25" spans="1:30" ht="13.2" x14ac:dyDescent="0.25">
      <c r="A25" s="128"/>
      <c r="B25" s="226">
        <f t="shared" si="10"/>
        <v>2019</v>
      </c>
      <c r="C25" s="207">
        <v>767.64298966339788</v>
      </c>
      <c r="D25" s="8">
        <v>281.32069970845481</v>
      </c>
      <c r="E25" s="8">
        <v>1131.989928438908</v>
      </c>
      <c r="F25" s="8">
        <v>339.53644314868802</v>
      </c>
      <c r="G25" s="8">
        <v>480.17254174397033</v>
      </c>
      <c r="H25" s="35">
        <v>2233.0196130400213</v>
      </c>
      <c r="I25" s="16">
        <v>2433.76358335542</v>
      </c>
      <c r="J25" s="8">
        <v>4666.7831963954413</v>
      </c>
      <c r="K25" s="10">
        <v>47.586270871985164</v>
      </c>
      <c r="L25" s="17">
        <f t="shared" si="11"/>
        <v>4714.3694672674264</v>
      </c>
      <c r="M25" s="4"/>
      <c r="N25" s="39">
        <v>12</v>
      </c>
      <c r="O25" s="51">
        <v>12</v>
      </c>
      <c r="P25" s="124"/>
      <c r="Q25" s="25">
        <f t="shared" si="0"/>
        <v>1.0093878132035211E-2</v>
      </c>
      <c r="R25" s="25">
        <f t="shared" si="1"/>
        <v>6.0281501811728262E-2</v>
      </c>
      <c r="S25" s="26">
        <f t="shared" si="2"/>
        <v>0.24256321341716525</v>
      </c>
      <c r="T25" s="26">
        <f t="shared" si="3"/>
        <v>7.2755992481275164E-2</v>
      </c>
      <c r="U25" s="26">
        <f t="shared" si="4"/>
        <v>0.10289154681855565</v>
      </c>
      <c r="V25" s="27">
        <f>I25/($L25-$K25)</f>
        <v>0.52150774547127565</v>
      </c>
      <c r="X25" s="28">
        <f t="shared" si="12"/>
        <v>284.18927158223778</v>
      </c>
      <c r="Y25" s="29">
        <f t="shared" si="6"/>
        <v>1143.5326072161563</v>
      </c>
      <c r="Z25" s="29">
        <f t="shared" si="7"/>
        <v>342.9986295144621</v>
      </c>
      <c r="AA25" s="29">
        <f t="shared" si="8"/>
        <v>485.06876676131566</v>
      </c>
      <c r="AB25" s="30">
        <f t="shared" si="9"/>
        <v>2458.5801921932543</v>
      </c>
    </row>
    <row r="26" spans="1:30" ht="13.2" x14ac:dyDescent="0.25">
      <c r="A26" s="124"/>
      <c r="B26" s="226" t="s">
        <v>6</v>
      </c>
      <c r="C26" s="18">
        <f>SUM(C6:C25)</f>
        <v>31980.642989663396</v>
      </c>
      <c r="D26" s="36">
        <f t="shared" ref="D26:K26" si="13">SUM(D6:D25)</f>
        <v>2420.3206997084549</v>
      </c>
      <c r="E26" s="19">
        <f t="shared" si="13"/>
        <v>27626.989928438907</v>
      </c>
      <c r="F26" s="19">
        <f t="shared" si="13"/>
        <v>5134.5364431486878</v>
      </c>
      <c r="G26" s="19">
        <f t="shared" si="13"/>
        <v>9634.1725417439702</v>
      </c>
      <c r="H26" s="18">
        <f>SUM(H6:H25)</f>
        <v>44816.019613040022</v>
      </c>
      <c r="I26" s="18">
        <f t="shared" si="13"/>
        <v>41835.763583355423</v>
      </c>
      <c r="J26" s="19">
        <f t="shared" si="13"/>
        <v>86651.783196395438</v>
      </c>
      <c r="K26" s="37">
        <f t="shared" si="13"/>
        <v>4690.5862708719851</v>
      </c>
      <c r="L26" s="37">
        <f t="shared" si="11"/>
        <v>91342.369467267417</v>
      </c>
      <c r="M26" s="4"/>
      <c r="N26" s="4"/>
      <c r="O26" s="134"/>
      <c r="P26" s="124"/>
    </row>
    <row r="27" spans="1:30" ht="13.2" x14ac:dyDescent="0.25">
      <c r="A27" s="124"/>
      <c r="B27" s="133"/>
      <c r="C27" s="20"/>
      <c r="D27" s="20"/>
      <c r="E27" s="20"/>
      <c r="F27" s="20"/>
      <c r="G27" s="20"/>
      <c r="H27" s="20"/>
      <c r="I27" s="20"/>
      <c r="J27" s="20"/>
      <c r="K27" s="20"/>
      <c r="L27" s="20"/>
      <c r="M27" s="20"/>
      <c r="N27" s="20"/>
      <c r="O27" s="134"/>
      <c r="P27" s="124"/>
    </row>
    <row r="28" spans="1:30" ht="13.2" x14ac:dyDescent="0.25">
      <c r="A28" s="124"/>
      <c r="C28" s="77"/>
      <c r="D28" s="77"/>
      <c r="E28" s="77"/>
      <c r="F28" s="77"/>
      <c r="G28" s="77"/>
      <c r="H28" s="77"/>
      <c r="I28" s="77"/>
      <c r="J28" s="77"/>
      <c r="K28" s="77"/>
      <c r="L28" s="77"/>
      <c r="M28" s="77"/>
      <c r="N28" s="77"/>
      <c r="O28" s="134"/>
      <c r="P28" s="134"/>
    </row>
    <row r="29" spans="1:30" ht="13.2" x14ac:dyDescent="0.25">
      <c r="B29" s="22"/>
      <c r="J29" s="6"/>
      <c r="L29" s="6"/>
      <c r="M29" s="6"/>
      <c r="N29" s="6"/>
      <c r="O29" s="134"/>
      <c r="P29" s="134"/>
    </row>
    <row r="30" spans="1:30" ht="13.2" x14ac:dyDescent="0.25">
      <c r="B30" s="2" t="s">
        <v>12</v>
      </c>
      <c r="O30" s="134"/>
      <c r="P30" s="134"/>
    </row>
    <row r="31" spans="1:30" ht="13.2" x14ac:dyDescent="0.25">
      <c r="B31" s="1" t="s">
        <v>13</v>
      </c>
      <c r="O31" s="134"/>
      <c r="P31" s="134"/>
    </row>
    <row r="32" spans="1:30" ht="13.2" x14ac:dyDescent="0.25">
      <c r="B32" s="1" t="s">
        <v>28</v>
      </c>
      <c r="O32" s="134"/>
      <c r="P32" s="134"/>
    </row>
    <row r="33" spans="2:16" ht="13.2" x14ac:dyDescent="0.25">
      <c r="B33" s="1" t="s">
        <v>21</v>
      </c>
      <c r="J33" s="100"/>
      <c r="O33" s="134"/>
      <c r="P33" s="134"/>
    </row>
    <row r="34" spans="2:16" x14ac:dyDescent="0.25">
      <c r="J34" s="120"/>
    </row>
    <row r="35" spans="2:16" hidden="1" x14ac:dyDescent="0.25"/>
    <row r="36" spans="2:16" hidden="1" x14ac:dyDescent="0.25"/>
    <row r="37" spans="2:16" hidden="1" x14ac:dyDescent="0.25"/>
    <row r="38" spans="2:16" hidden="1" x14ac:dyDescent="0.25"/>
    <row r="39" spans="2:16" hidden="1" x14ac:dyDescent="0.25"/>
    <row r="40" spans="2:16" hidden="1" x14ac:dyDescent="0.25"/>
    <row r="41" spans="2:16" hidden="1" x14ac:dyDescent="0.25"/>
    <row r="42" spans="2:16" hidden="1" x14ac:dyDescent="0.25"/>
    <row r="43" spans="2:16" hidden="1" x14ac:dyDescent="0.25"/>
    <row r="44" spans="2:16" hidden="1" x14ac:dyDescent="0.25"/>
    <row r="45" spans="2:16" hidden="1" x14ac:dyDescent="0.25"/>
    <row r="46" spans="2:16" hidden="1" x14ac:dyDescent="0.25"/>
    <row r="47" spans="2:16" hidden="1" x14ac:dyDescent="0.25"/>
    <row r="48" spans="2: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3">
    <mergeCell ref="B4:L4"/>
    <mergeCell ref="R4:V4"/>
    <mergeCell ref="X4:AB4"/>
  </mergeCells>
  <phoneticPr fontId="4" type="noConversion"/>
  <pageMargins left="0.75" right="0.75" top="1" bottom="1" header="0.5" footer="0.5"/>
  <pageSetup paperSize="9" scale="60"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P62"/>
  <sheetViews>
    <sheetView showGridLines="0" showRowColHeaders="0" zoomScale="70" zoomScaleNormal="70" workbookViewId="0">
      <selection activeCell="Y30" sqref="Y30"/>
    </sheetView>
  </sheetViews>
  <sheetFormatPr defaultColWidth="0" defaultRowHeight="13.8" zeroHeight="1" x14ac:dyDescent="0.25"/>
  <cols>
    <col min="1" max="1" width="3.6640625" style="6" customWidth="1"/>
    <col min="2" max="2" width="11.77734375" style="6" customWidth="1"/>
    <col min="3" max="8" width="16.6640625" style="6" customWidth="1"/>
    <col min="9" max="9" width="14" style="6" bestFit="1" customWidth="1"/>
    <col min="10" max="10" width="16.6640625" style="124" customWidth="1"/>
    <col min="11" max="11" width="16.6640625" style="6" customWidth="1"/>
    <col min="12" max="12" width="16.6640625" style="124" customWidth="1"/>
    <col min="13" max="13" width="3.77734375" style="124" customWidth="1"/>
    <col min="14" max="14" width="16.6640625" style="124" customWidth="1"/>
    <col min="15" max="15" width="17.77734375" style="132" customWidth="1"/>
    <col min="16" max="16" width="3.77734375" style="132" customWidth="1"/>
    <col min="17" max="16384" width="9.109375" style="6" hidden="1"/>
  </cols>
  <sheetData>
    <row r="1" spans="1:16" ht="15.6" x14ac:dyDescent="0.3">
      <c r="A1" s="46" t="s">
        <v>65</v>
      </c>
      <c r="B1" s="131"/>
    </row>
    <row r="2" spans="1:16" ht="13.2" x14ac:dyDescent="0.25">
      <c r="A2" s="40"/>
      <c r="O2" s="6"/>
      <c r="P2" s="6"/>
    </row>
    <row r="3" spans="1:16" ht="13.2" x14ac:dyDescent="0.25">
      <c r="A3" s="40"/>
      <c r="O3" s="6"/>
      <c r="P3" s="124"/>
    </row>
    <row r="4" spans="1:16" ht="13.2" x14ac:dyDescent="0.25">
      <c r="B4" s="245" t="s">
        <v>18</v>
      </c>
      <c r="C4" s="246"/>
      <c r="D4" s="246"/>
      <c r="E4" s="246"/>
      <c r="F4" s="246"/>
      <c r="G4" s="246"/>
      <c r="H4" s="246"/>
      <c r="I4" s="246"/>
      <c r="J4" s="246"/>
      <c r="K4" s="246"/>
      <c r="L4" s="247"/>
      <c r="M4" s="47"/>
      <c r="N4" s="47"/>
      <c r="O4" s="134"/>
      <c r="P4" s="124"/>
    </row>
    <row r="5" spans="1:16" ht="43.2" customHeight="1" x14ac:dyDescent="0.25">
      <c r="A5" s="124"/>
      <c r="B5" s="5" t="s">
        <v>0</v>
      </c>
      <c r="C5" s="5" t="s">
        <v>1</v>
      </c>
      <c r="D5" s="126" t="s">
        <v>31</v>
      </c>
      <c r="E5" s="126" t="s">
        <v>2</v>
      </c>
      <c r="F5" s="126" t="s">
        <v>3</v>
      </c>
      <c r="G5" s="126" t="s">
        <v>7</v>
      </c>
      <c r="H5" s="49" t="s">
        <v>5</v>
      </c>
      <c r="I5" s="93" t="s">
        <v>4</v>
      </c>
      <c r="J5" s="94" t="s">
        <v>8</v>
      </c>
      <c r="K5" s="127" t="s">
        <v>9</v>
      </c>
      <c r="L5" s="3" t="s">
        <v>6</v>
      </c>
      <c r="M5" s="48"/>
      <c r="N5" s="49" t="s">
        <v>72</v>
      </c>
      <c r="O5" s="42" t="s">
        <v>58</v>
      </c>
      <c r="P5" s="124"/>
    </row>
    <row r="6" spans="1:16" s="206" customFormat="1" ht="13.2" x14ac:dyDescent="0.25">
      <c r="A6" s="192"/>
      <c r="B6" s="224">
        <v>2000</v>
      </c>
      <c r="C6" s="207">
        <v>262</v>
      </c>
      <c r="D6" s="208">
        <v>2</v>
      </c>
      <c r="E6" s="208">
        <v>561</v>
      </c>
      <c r="F6" s="208">
        <v>9</v>
      </c>
      <c r="G6" s="208">
        <v>19</v>
      </c>
      <c r="H6" s="209">
        <v>591</v>
      </c>
      <c r="I6" s="208">
        <v>217</v>
      </c>
      <c r="J6" s="210">
        <v>808</v>
      </c>
      <c r="K6" s="211">
        <v>259</v>
      </c>
      <c r="L6" s="212">
        <f>SUM(J6:K6)</f>
        <v>1067</v>
      </c>
      <c r="M6" s="214"/>
      <c r="N6" s="213">
        <v>10</v>
      </c>
      <c r="O6" s="197">
        <v>5</v>
      </c>
      <c r="P6" s="192"/>
    </row>
    <row r="7" spans="1:16" ht="13.2" x14ac:dyDescent="0.25">
      <c r="A7" s="124"/>
      <c r="B7" s="225">
        <f>'1) Claims Notified'!B7</f>
        <v>2001</v>
      </c>
      <c r="C7" s="207">
        <v>327</v>
      </c>
      <c r="D7" s="8">
        <v>7</v>
      </c>
      <c r="E7" s="8">
        <v>548</v>
      </c>
      <c r="F7" s="8">
        <v>9</v>
      </c>
      <c r="G7" s="8">
        <v>29</v>
      </c>
      <c r="H7" s="35">
        <v>593</v>
      </c>
      <c r="I7" s="8">
        <v>197</v>
      </c>
      <c r="J7" s="9">
        <v>790</v>
      </c>
      <c r="K7" s="10">
        <v>357</v>
      </c>
      <c r="L7" s="17">
        <f t="shared" ref="L7:L26" si="0">SUM(J7:K7)</f>
        <v>1147</v>
      </c>
      <c r="M7" s="4"/>
      <c r="N7" s="38">
        <v>10</v>
      </c>
      <c r="O7" s="50">
        <v>5</v>
      </c>
      <c r="P7" s="124"/>
    </row>
    <row r="8" spans="1:16" ht="13.2" x14ac:dyDescent="0.25">
      <c r="A8" s="124"/>
      <c r="B8" s="225">
        <f>'1) Claims Notified'!B8</f>
        <v>2002</v>
      </c>
      <c r="C8" s="207">
        <v>430</v>
      </c>
      <c r="D8" s="8">
        <v>8</v>
      </c>
      <c r="E8" s="8">
        <v>621</v>
      </c>
      <c r="F8" s="8">
        <v>12</v>
      </c>
      <c r="G8" s="8">
        <v>23</v>
      </c>
      <c r="H8" s="35">
        <v>664</v>
      </c>
      <c r="I8" s="8">
        <v>236</v>
      </c>
      <c r="J8" s="9">
        <v>900</v>
      </c>
      <c r="K8" s="10">
        <v>360</v>
      </c>
      <c r="L8" s="17">
        <f t="shared" si="0"/>
        <v>1260</v>
      </c>
      <c r="M8" s="4"/>
      <c r="N8" s="38">
        <v>10</v>
      </c>
      <c r="O8" s="50">
        <v>5</v>
      </c>
      <c r="P8" s="124"/>
    </row>
    <row r="9" spans="1:16" ht="13.2" x14ac:dyDescent="0.25">
      <c r="A9" s="124"/>
      <c r="B9" s="225">
        <f>'1) Claims Notified'!B9</f>
        <v>2003</v>
      </c>
      <c r="C9" s="207">
        <v>1227</v>
      </c>
      <c r="D9" s="8">
        <v>2</v>
      </c>
      <c r="E9" s="8">
        <v>881</v>
      </c>
      <c r="F9" s="8">
        <v>44</v>
      </c>
      <c r="G9" s="8">
        <v>74</v>
      </c>
      <c r="H9" s="35">
        <v>1001</v>
      </c>
      <c r="I9" s="8">
        <v>319</v>
      </c>
      <c r="J9" s="9">
        <v>1320</v>
      </c>
      <c r="K9" s="10">
        <v>122</v>
      </c>
      <c r="L9" s="17">
        <f t="shared" si="0"/>
        <v>1442</v>
      </c>
      <c r="M9" s="4"/>
      <c r="N9" s="38">
        <v>10</v>
      </c>
      <c r="O9" s="50">
        <v>6</v>
      </c>
      <c r="P9" s="124"/>
    </row>
    <row r="10" spans="1:16" ht="13.2" x14ac:dyDescent="0.25">
      <c r="A10" s="124"/>
      <c r="B10" s="225">
        <f>'1) Claims Notified'!B10</f>
        <v>2004</v>
      </c>
      <c r="C10" s="207">
        <v>2525</v>
      </c>
      <c r="D10" s="8">
        <v>9</v>
      </c>
      <c r="E10" s="8">
        <v>763</v>
      </c>
      <c r="F10" s="8">
        <v>35</v>
      </c>
      <c r="G10" s="8">
        <v>96</v>
      </c>
      <c r="H10" s="35">
        <v>903</v>
      </c>
      <c r="I10" s="8">
        <v>314</v>
      </c>
      <c r="J10" s="9">
        <v>1217</v>
      </c>
      <c r="K10" s="10">
        <v>111</v>
      </c>
      <c r="L10" s="17">
        <f t="shared" si="0"/>
        <v>1328</v>
      </c>
      <c r="M10" s="4"/>
      <c r="N10" s="38">
        <v>10</v>
      </c>
      <c r="O10" s="50">
        <v>9</v>
      </c>
      <c r="P10" s="124"/>
    </row>
    <row r="11" spans="1:16" ht="13.2" x14ac:dyDescent="0.25">
      <c r="A11" s="124"/>
      <c r="B11" s="225">
        <f>'1) Claims Notified'!B11</f>
        <v>2005</v>
      </c>
      <c r="C11" s="207">
        <v>4339</v>
      </c>
      <c r="D11" s="8">
        <v>10</v>
      </c>
      <c r="E11" s="8">
        <v>977</v>
      </c>
      <c r="F11" s="8">
        <v>42</v>
      </c>
      <c r="G11" s="8">
        <v>212</v>
      </c>
      <c r="H11" s="35">
        <v>1241</v>
      </c>
      <c r="I11" s="8">
        <v>330</v>
      </c>
      <c r="J11" s="9">
        <v>1571</v>
      </c>
      <c r="K11" s="10">
        <v>184</v>
      </c>
      <c r="L11" s="17">
        <f t="shared" si="0"/>
        <v>1755</v>
      </c>
      <c r="M11" s="4"/>
      <c r="N11" s="38">
        <v>11</v>
      </c>
      <c r="O11" s="50">
        <v>10</v>
      </c>
      <c r="P11" s="124"/>
    </row>
    <row r="12" spans="1:16" ht="13.2" x14ac:dyDescent="0.25">
      <c r="A12" s="124"/>
      <c r="B12" s="225">
        <f>'1) Claims Notified'!B12</f>
        <v>2006</v>
      </c>
      <c r="C12" s="207">
        <v>2042</v>
      </c>
      <c r="D12" s="8">
        <v>13</v>
      </c>
      <c r="E12" s="8">
        <v>770</v>
      </c>
      <c r="F12" s="8">
        <v>74</v>
      </c>
      <c r="G12" s="8">
        <v>255</v>
      </c>
      <c r="H12" s="35">
        <v>1112</v>
      </c>
      <c r="I12" s="8">
        <v>390</v>
      </c>
      <c r="J12" s="9">
        <v>1502</v>
      </c>
      <c r="K12" s="10">
        <v>117</v>
      </c>
      <c r="L12" s="17">
        <f t="shared" si="0"/>
        <v>1619</v>
      </c>
      <c r="M12" s="4"/>
      <c r="N12" s="38">
        <v>12</v>
      </c>
      <c r="O12" s="50">
        <v>10</v>
      </c>
      <c r="P12" s="124"/>
    </row>
    <row r="13" spans="1:16" ht="13.2" x14ac:dyDescent="0.25">
      <c r="A13" s="124"/>
      <c r="B13" s="225">
        <f>'1) Claims Notified'!B13</f>
        <v>2007</v>
      </c>
      <c r="C13" s="207">
        <v>722</v>
      </c>
      <c r="D13" s="8">
        <v>4</v>
      </c>
      <c r="E13" s="8">
        <v>486</v>
      </c>
      <c r="F13" s="8">
        <v>76</v>
      </c>
      <c r="G13" s="8">
        <v>159</v>
      </c>
      <c r="H13" s="35">
        <v>725</v>
      </c>
      <c r="I13" s="8">
        <v>472</v>
      </c>
      <c r="J13" s="9">
        <v>1197</v>
      </c>
      <c r="K13" s="10">
        <v>83</v>
      </c>
      <c r="L13" s="17">
        <f t="shared" si="0"/>
        <v>1280</v>
      </c>
      <c r="M13" s="4"/>
      <c r="N13" s="38">
        <v>12</v>
      </c>
      <c r="O13" s="50">
        <v>11</v>
      </c>
      <c r="P13" s="124"/>
    </row>
    <row r="14" spans="1:16" ht="13.2" x14ac:dyDescent="0.25">
      <c r="A14" s="124"/>
      <c r="B14" s="225">
        <f>'1) Claims Notified'!B14</f>
        <v>2008</v>
      </c>
      <c r="C14" s="207">
        <v>54</v>
      </c>
      <c r="D14" s="8">
        <v>13</v>
      </c>
      <c r="E14" s="8">
        <v>430</v>
      </c>
      <c r="F14" s="8">
        <v>111</v>
      </c>
      <c r="G14" s="8">
        <v>167</v>
      </c>
      <c r="H14" s="35">
        <v>721</v>
      </c>
      <c r="I14" s="8">
        <v>525</v>
      </c>
      <c r="J14" s="9">
        <v>1246</v>
      </c>
      <c r="K14" s="10">
        <v>83</v>
      </c>
      <c r="L14" s="17">
        <f t="shared" si="0"/>
        <v>1329</v>
      </c>
      <c r="M14" s="4"/>
      <c r="N14" s="38">
        <v>12</v>
      </c>
      <c r="O14" s="50">
        <v>11</v>
      </c>
      <c r="P14" s="124"/>
    </row>
    <row r="15" spans="1:16" ht="13.2" x14ac:dyDescent="0.25">
      <c r="A15" s="124"/>
      <c r="B15" s="225">
        <f>'1) Claims Notified'!B15</f>
        <v>2009</v>
      </c>
      <c r="C15" s="207">
        <v>81</v>
      </c>
      <c r="D15" s="8">
        <v>21</v>
      </c>
      <c r="E15" s="8">
        <v>412</v>
      </c>
      <c r="F15" s="8">
        <v>113</v>
      </c>
      <c r="G15" s="8">
        <v>183</v>
      </c>
      <c r="H15" s="35">
        <v>729</v>
      </c>
      <c r="I15" s="8">
        <v>569</v>
      </c>
      <c r="J15" s="9">
        <v>1298</v>
      </c>
      <c r="K15" s="10">
        <v>116</v>
      </c>
      <c r="L15" s="17">
        <f t="shared" si="0"/>
        <v>1414</v>
      </c>
      <c r="M15" s="4"/>
      <c r="N15" s="38">
        <v>12</v>
      </c>
      <c r="O15" s="50">
        <v>11</v>
      </c>
      <c r="P15" s="124"/>
    </row>
    <row r="16" spans="1:16" ht="13.2" x14ac:dyDescent="0.25">
      <c r="A16" s="124"/>
      <c r="B16" s="225">
        <f>'1) Claims Notified'!B16</f>
        <v>2010</v>
      </c>
      <c r="C16" s="207">
        <v>84</v>
      </c>
      <c r="D16" s="8">
        <v>24</v>
      </c>
      <c r="E16" s="8">
        <v>518</v>
      </c>
      <c r="F16" s="8">
        <v>132</v>
      </c>
      <c r="G16" s="8">
        <v>203</v>
      </c>
      <c r="H16" s="35">
        <v>877</v>
      </c>
      <c r="I16" s="8">
        <v>634</v>
      </c>
      <c r="J16" s="9">
        <v>1511</v>
      </c>
      <c r="K16" s="10">
        <v>113</v>
      </c>
      <c r="L16" s="17">
        <f t="shared" si="0"/>
        <v>1624</v>
      </c>
      <c r="M16" s="4"/>
      <c r="N16" s="38">
        <v>12</v>
      </c>
      <c r="O16" s="50">
        <v>11</v>
      </c>
      <c r="P16" s="124"/>
    </row>
    <row r="17" spans="1:16" ht="13.2" x14ac:dyDescent="0.25">
      <c r="A17" s="124"/>
      <c r="B17" s="225">
        <f>'1) Claims Notified'!B17</f>
        <v>2011</v>
      </c>
      <c r="C17" s="207">
        <v>113</v>
      </c>
      <c r="D17" s="8">
        <v>28</v>
      </c>
      <c r="E17" s="8">
        <v>543</v>
      </c>
      <c r="F17" s="8">
        <v>162</v>
      </c>
      <c r="G17" s="8">
        <v>216</v>
      </c>
      <c r="H17" s="35">
        <v>949</v>
      </c>
      <c r="I17" s="8">
        <v>703</v>
      </c>
      <c r="J17" s="9">
        <v>1652</v>
      </c>
      <c r="K17" s="10">
        <v>58</v>
      </c>
      <c r="L17" s="17">
        <f t="shared" si="0"/>
        <v>1710</v>
      </c>
      <c r="M17" s="4"/>
      <c r="N17" s="38">
        <v>12</v>
      </c>
      <c r="O17" s="50">
        <v>11</v>
      </c>
      <c r="P17" s="124"/>
    </row>
    <row r="18" spans="1:16" ht="13.2" x14ac:dyDescent="0.25">
      <c r="A18" s="128"/>
      <c r="B18" s="225">
        <f>'1) Claims Notified'!B18</f>
        <v>2012</v>
      </c>
      <c r="C18" s="207">
        <v>211</v>
      </c>
      <c r="D18" s="8">
        <v>62</v>
      </c>
      <c r="E18" s="8">
        <v>532</v>
      </c>
      <c r="F18" s="8">
        <v>200</v>
      </c>
      <c r="G18" s="8">
        <v>221</v>
      </c>
      <c r="H18" s="35">
        <v>1015</v>
      </c>
      <c r="I18" s="8">
        <v>786</v>
      </c>
      <c r="J18" s="9">
        <v>1801</v>
      </c>
      <c r="K18" s="10">
        <v>59</v>
      </c>
      <c r="L18" s="17">
        <f t="shared" si="0"/>
        <v>1860</v>
      </c>
      <c r="M18" s="4"/>
      <c r="N18" s="38">
        <v>12</v>
      </c>
      <c r="O18" s="50">
        <v>11</v>
      </c>
      <c r="P18" s="124"/>
    </row>
    <row r="19" spans="1:16" ht="13.2" x14ac:dyDescent="0.25">
      <c r="A19" s="128"/>
      <c r="B19" s="225">
        <f>'1) Claims Notified'!B19</f>
        <v>2013</v>
      </c>
      <c r="C19" s="207">
        <v>173</v>
      </c>
      <c r="D19" s="8">
        <v>67</v>
      </c>
      <c r="E19" s="8">
        <v>651</v>
      </c>
      <c r="F19" s="8">
        <v>162</v>
      </c>
      <c r="G19" s="8">
        <v>244</v>
      </c>
      <c r="H19" s="35">
        <v>1124</v>
      </c>
      <c r="I19" s="8">
        <v>823</v>
      </c>
      <c r="J19" s="9">
        <v>1947</v>
      </c>
      <c r="K19" s="10">
        <v>60</v>
      </c>
      <c r="L19" s="17">
        <f t="shared" si="0"/>
        <v>2007</v>
      </c>
      <c r="M19" s="4"/>
      <c r="N19" s="38">
        <v>12</v>
      </c>
      <c r="O19" s="50">
        <v>11</v>
      </c>
      <c r="P19" s="124"/>
    </row>
    <row r="20" spans="1:16" ht="13.2" x14ac:dyDescent="0.25">
      <c r="A20" s="128"/>
      <c r="B20" s="225">
        <f>'1) Claims Notified'!B20</f>
        <v>2014</v>
      </c>
      <c r="C20" s="207">
        <v>162</v>
      </c>
      <c r="D20" s="8">
        <v>79</v>
      </c>
      <c r="E20" s="8">
        <v>587</v>
      </c>
      <c r="F20" s="8">
        <v>164</v>
      </c>
      <c r="G20" s="8">
        <v>223</v>
      </c>
      <c r="H20" s="35">
        <v>1053</v>
      </c>
      <c r="I20" s="8">
        <v>857</v>
      </c>
      <c r="J20" s="9">
        <v>1910</v>
      </c>
      <c r="K20" s="10">
        <v>38</v>
      </c>
      <c r="L20" s="17">
        <f t="shared" si="0"/>
        <v>1948</v>
      </c>
      <c r="M20" s="4"/>
      <c r="N20" s="38">
        <v>12</v>
      </c>
      <c r="O20" s="50">
        <v>11</v>
      </c>
      <c r="P20" s="124"/>
    </row>
    <row r="21" spans="1:16" ht="13.2" x14ac:dyDescent="0.25">
      <c r="A21" s="128"/>
      <c r="B21" s="225">
        <f>'1) Claims Notified'!B21</f>
        <v>2015</v>
      </c>
      <c r="C21" s="207">
        <v>180</v>
      </c>
      <c r="D21" s="8">
        <v>79</v>
      </c>
      <c r="E21" s="8">
        <v>482</v>
      </c>
      <c r="F21" s="8">
        <v>166</v>
      </c>
      <c r="G21" s="8">
        <v>205</v>
      </c>
      <c r="H21" s="35">
        <v>932</v>
      </c>
      <c r="I21" s="8">
        <v>829</v>
      </c>
      <c r="J21" s="9">
        <v>1761</v>
      </c>
      <c r="K21" s="10">
        <v>51</v>
      </c>
      <c r="L21" s="17">
        <f t="shared" si="0"/>
        <v>1812</v>
      </c>
      <c r="M21" s="4"/>
      <c r="N21" s="38">
        <v>12</v>
      </c>
      <c r="O21" s="50">
        <v>11</v>
      </c>
      <c r="P21" s="124"/>
    </row>
    <row r="22" spans="1:16" ht="13.2" x14ac:dyDescent="0.25">
      <c r="A22" s="128"/>
      <c r="B22" s="225">
        <f>'1) Claims Notified'!B22</f>
        <v>2016</v>
      </c>
      <c r="C22" s="207">
        <v>177</v>
      </c>
      <c r="D22" s="8">
        <v>100</v>
      </c>
      <c r="E22" s="8">
        <v>409</v>
      </c>
      <c r="F22" s="8">
        <v>121</v>
      </c>
      <c r="G22" s="8">
        <v>159</v>
      </c>
      <c r="H22" s="35">
        <v>789</v>
      </c>
      <c r="I22" s="8">
        <v>768</v>
      </c>
      <c r="J22" s="9">
        <v>1557</v>
      </c>
      <c r="K22" s="10">
        <v>24</v>
      </c>
      <c r="L22" s="17">
        <f t="shared" si="0"/>
        <v>1581</v>
      </c>
      <c r="M22" s="4"/>
      <c r="N22" s="38">
        <v>12</v>
      </c>
      <c r="O22" s="50">
        <v>11</v>
      </c>
      <c r="P22" s="124"/>
    </row>
    <row r="23" spans="1:16" ht="13.2" x14ac:dyDescent="0.25">
      <c r="A23" s="128"/>
      <c r="B23" s="225">
        <f>'1) Claims Notified'!B23</f>
        <v>2017</v>
      </c>
      <c r="C23" s="207">
        <v>190</v>
      </c>
      <c r="D23" s="8">
        <v>99</v>
      </c>
      <c r="E23" s="8">
        <v>330</v>
      </c>
      <c r="F23" s="8">
        <v>104</v>
      </c>
      <c r="G23" s="8">
        <v>148</v>
      </c>
      <c r="H23" s="35">
        <v>681</v>
      </c>
      <c r="I23" s="8">
        <v>587</v>
      </c>
      <c r="J23" s="9">
        <v>1268</v>
      </c>
      <c r="K23" s="10">
        <v>23</v>
      </c>
      <c r="L23" s="17">
        <f t="shared" si="0"/>
        <v>1291</v>
      </c>
      <c r="M23" s="4"/>
      <c r="N23" s="38">
        <v>12</v>
      </c>
      <c r="O23" s="50">
        <v>12</v>
      </c>
      <c r="P23" s="124"/>
    </row>
    <row r="24" spans="1:16" ht="13.2" x14ac:dyDescent="0.25">
      <c r="A24" s="128"/>
      <c r="B24" s="225">
        <f>'1) Claims Notified'!B24</f>
        <v>2018</v>
      </c>
      <c r="C24" s="207">
        <v>98</v>
      </c>
      <c r="D24" s="8">
        <v>43</v>
      </c>
      <c r="E24" s="8">
        <v>234</v>
      </c>
      <c r="F24" s="8">
        <v>67</v>
      </c>
      <c r="G24" s="8">
        <v>138</v>
      </c>
      <c r="H24" s="35">
        <v>482</v>
      </c>
      <c r="I24" s="8">
        <v>414</v>
      </c>
      <c r="J24" s="9">
        <v>896</v>
      </c>
      <c r="K24" s="10">
        <v>26</v>
      </c>
      <c r="L24" s="17">
        <f t="shared" si="0"/>
        <v>922</v>
      </c>
      <c r="M24" s="4"/>
      <c r="N24" s="38">
        <v>12</v>
      </c>
      <c r="O24" s="50">
        <v>12</v>
      </c>
      <c r="P24" s="124"/>
    </row>
    <row r="25" spans="1:16" ht="13.2" x14ac:dyDescent="0.25">
      <c r="A25" s="128"/>
      <c r="B25" s="226">
        <f>'1) Claims Notified'!B25</f>
        <v>2019</v>
      </c>
      <c r="C25" s="207">
        <v>45.545189504373177</v>
      </c>
      <c r="D25" s="8">
        <v>26.545189504373177</v>
      </c>
      <c r="E25" s="8">
        <v>74.446064139941683</v>
      </c>
      <c r="F25" s="8">
        <v>18.14868804664723</v>
      </c>
      <c r="G25" s="8">
        <v>29.247813411078717</v>
      </c>
      <c r="H25" s="35">
        <v>148.38775510204081</v>
      </c>
      <c r="I25" s="8">
        <v>161.80917042141533</v>
      </c>
      <c r="J25" s="9">
        <v>310.19692552345612</v>
      </c>
      <c r="K25" s="10">
        <v>21.470978001590247</v>
      </c>
      <c r="L25" s="17">
        <f t="shared" si="0"/>
        <v>331.66790352504637</v>
      </c>
      <c r="M25" s="4"/>
      <c r="N25" s="39">
        <v>12</v>
      </c>
      <c r="O25" s="51">
        <v>12</v>
      </c>
      <c r="P25" s="124"/>
    </row>
    <row r="26" spans="1:16" ht="13.2" x14ac:dyDescent="0.25">
      <c r="A26" s="124"/>
      <c r="B26" s="230" t="s">
        <v>6</v>
      </c>
      <c r="C26" s="18">
        <f>SUM(C6:C25)</f>
        <v>13442.545189504373</v>
      </c>
      <c r="D26" s="36">
        <f t="shared" ref="D26:K26" si="1">SUM(D6:D25)</f>
        <v>696.54518950437318</v>
      </c>
      <c r="E26" s="19">
        <f t="shared" si="1"/>
        <v>10809.446064139942</v>
      </c>
      <c r="F26" s="19">
        <f t="shared" si="1"/>
        <v>1821.1486880466473</v>
      </c>
      <c r="G26" s="19">
        <f t="shared" si="1"/>
        <v>3003.2478134110788</v>
      </c>
      <c r="H26" s="18">
        <f t="shared" si="1"/>
        <v>16330.387755102041</v>
      </c>
      <c r="I26" s="18">
        <f t="shared" si="1"/>
        <v>10131.809170421415</v>
      </c>
      <c r="J26" s="19">
        <f t="shared" si="1"/>
        <v>26462.196925523454</v>
      </c>
      <c r="K26" s="37">
        <f t="shared" si="1"/>
        <v>2265.4709780015901</v>
      </c>
      <c r="L26" s="37">
        <f t="shared" si="0"/>
        <v>28727.667903525045</v>
      </c>
      <c r="M26" s="4"/>
      <c r="N26" s="4"/>
      <c r="O26" s="134"/>
      <c r="P26" s="124"/>
    </row>
    <row r="27" spans="1:16" ht="13.2" x14ac:dyDescent="0.25">
      <c r="A27" s="124"/>
      <c r="B27" s="133"/>
      <c r="C27" s="20"/>
      <c r="D27" s="20"/>
      <c r="E27" s="20"/>
      <c r="F27" s="20"/>
      <c r="G27" s="20"/>
      <c r="H27" s="20"/>
      <c r="I27" s="20"/>
      <c r="J27" s="20"/>
      <c r="K27" s="20"/>
      <c r="L27" s="20"/>
      <c r="M27" s="20"/>
      <c r="N27" s="20"/>
      <c r="O27" s="134"/>
      <c r="P27" s="124"/>
    </row>
    <row r="28" spans="1:16" ht="13.2" x14ac:dyDescent="0.25">
      <c r="A28" s="124"/>
      <c r="C28" s="77"/>
      <c r="D28" s="77"/>
      <c r="E28" s="77"/>
      <c r="F28" s="77"/>
      <c r="G28" s="77"/>
      <c r="H28" s="77"/>
      <c r="I28" s="77"/>
      <c r="J28" s="77"/>
      <c r="K28" s="77"/>
      <c r="L28" s="77"/>
      <c r="M28" s="77"/>
      <c r="N28" s="77"/>
      <c r="O28" s="134"/>
      <c r="P28" s="134"/>
    </row>
    <row r="29" spans="1:16" ht="13.2" x14ac:dyDescent="0.25">
      <c r="M29" s="6"/>
      <c r="N29" s="6"/>
      <c r="O29" s="134"/>
      <c r="P29" s="134"/>
    </row>
    <row r="30" spans="1:16" ht="13.2" x14ac:dyDescent="0.25">
      <c r="B30" s="2" t="s">
        <v>12</v>
      </c>
      <c r="O30" s="134"/>
      <c r="P30" s="134"/>
    </row>
    <row r="31" spans="1:16" ht="13.2" x14ac:dyDescent="0.25">
      <c r="B31" s="1" t="s">
        <v>19</v>
      </c>
      <c r="O31" s="134"/>
      <c r="P31" s="134"/>
    </row>
    <row r="32" spans="1:16" ht="13.2" x14ac:dyDescent="0.25">
      <c r="B32" s="1" t="s">
        <v>28</v>
      </c>
      <c r="O32" s="134"/>
      <c r="P32" s="134"/>
    </row>
    <row r="33" spans="2:16" ht="13.2" x14ac:dyDescent="0.25">
      <c r="B33" s="1" t="s">
        <v>21</v>
      </c>
      <c r="O33" s="134"/>
      <c r="P33" s="134"/>
    </row>
    <row r="34" spans="2:16" x14ac:dyDescent="0.25"/>
    <row r="35" spans="2:16" hidden="1" x14ac:dyDescent="0.25"/>
    <row r="36" spans="2:16" hidden="1" x14ac:dyDescent="0.25"/>
    <row r="37" spans="2:16" hidden="1" x14ac:dyDescent="0.25"/>
    <row r="38" spans="2:16" hidden="1" x14ac:dyDescent="0.25"/>
    <row r="39" spans="2:16" hidden="1" x14ac:dyDescent="0.25"/>
    <row r="40" spans="2:16" hidden="1" x14ac:dyDescent="0.25"/>
    <row r="41" spans="2:16" hidden="1" x14ac:dyDescent="0.25"/>
    <row r="42" spans="2:16" hidden="1" x14ac:dyDescent="0.25"/>
    <row r="43" spans="2:16" hidden="1" x14ac:dyDescent="0.25"/>
    <row r="44" spans="2:16" hidden="1" x14ac:dyDescent="0.25"/>
    <row r="45" spans="2:16" hidden="1" x14ac:dyDescent="0.25"/>
    <row r="46" spans="2:16" hidden="1" x14ac:dyDescent="0.25"/>
    <row r="47" spans="2:16" hidden="1" x14ac:dyDescent="0.25"/>
    <row r="48" spans="2: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P62"/>
  <sheetViews>
    <sheetView showGridLines="0" showRowColHeaders="0" zoomScale="70" zoomScaleNormal="70" workbookViewId="0">
      <selection activeCell="Y30" sqref="Y30"/>
    </sheetView>
  </sheetViews>
  <sheetFormatPr defaultColWidth="0" defaultRowHeight="13.2" zeroHeight="1" x14ac:dyDescent="0.25"/>
  <cols>
    <col min="1" max="1" width="3.6640625" style="6" customWidth="1"/>
    <col min="2" max="2" width="11.77734375" style="6" customWidth="1"/>
    <col min="3" max="8" width="16.6640625" style="6" customWidth="1"/>
    <col min="9" max="9" width="14" style="6" bestFit="1" customWidth="1"/>
    <col min="10" max="10" width="16.6640625" style="124" customWidth="1"/>
    <col min="11" max="11" width="16.6640625" style="6" customWidth="1"/>
    <col min="12" max="12" width="16.6640625" style="124" customWidth="1"/>
    <col min="13" max="13" width="3.77734375" style="134" customWidth="1"/>
    <col min="14" max="14" width="16.6640625" style="6" customWidth="1"/>
    <col min="15" max="15" width="17.77734375" style="6" customWidth="1"/>
    <col min="16" max="16" width="3.77734375" style="6" customWidth="1"/>
    <col min="17" max="16384" width="0" style="6" hidden="1"/>
  </cols>
  <sheetData>
    <row r="1" spans="1:16" ht="15.6" x14ac:dyDescent="0.3">
      <c r="A1" s="46" t="s">
        <v>59</v>
      </c>
      <c r="B1" s="131"/>
      <c r="M1" s="124"/>
      <c r="N1" s="124"/>
      <c r="O1" s="132"/>
      <c r="P1" s="132"/>
    </row>
    <row r="2" spans="1:16" x14ac:dyDescent="0.25">
      <c r="A2" s="40"/>
      <c r="M2" s="124"/>
      <c r="N2" s="124"/>
    </row>
    <row r="3" spans="1:16" x14ac:dyDescent="0.25">
      <c r="A3" s="40"/>
      <c r="M3" s="124"/>
      <c r="N3" s="124"/>
      <c r="P3" s="124"/>
    </row>
    <row r="4" spans="1:16" x14ac:dyDescent="0.25">
      <c r="B4" s="245" t="s">
        <v>27</v>
      </c>
      <c r="C4" s="246"/>
      <c r="D4" s="246"/>
      <c r="E4" s="246"/>
      <c r="F4" s="246"/>
      <c r="G4" s="246"/>
      <c r="H4" s="246"/>
      <c r="I4" s="246"/>
      <c r="J4" s="246"/>
      <c r="K4" s="246"/>
      <c r="L4" s="247"/>
      <c r="M4" s="47"/>
      <c r="N4" s="47"/>
      <c r="O4" s="134"/>
      <c r="P4" s="124"/>
    </row>
    <row r="5" spans="1:16" ht="43.2" customHeight="1" x14ac:dyDescent="0.25">
      <c r="A5" s="124"/>
      <c r="B5" s="5" t="s">
        <v>17</v>
      </c>
      <c r="C5" s="5" t="s">
        <v>1</v>
      </c>
      <c r="D5" s="126" t="s">
        <v>31</v>
      </c>
      <c r="E5" s="126" t="s">
        <v>2</v>
      </c>
      <c r="F5" s="126" t="s">
        <v>3</v>
      </c>
      <c r="G5" s="126" t="s">
        <v>7</v>
      </c>
      <c r="H5" s="49" t="s">
        <v>5</v>
      </c>
      <c r="I5" s="93" t="s">
        <v>4</v>
      </c>
      <c r="J5" s="94" t="s">
        <v>8</v>
      </c>
      <c r="K5" s="127" t="s">
        <v>9</v>
      </c>
      <c r="L5" s="3" t="s">
        <v>6</v>
      </c>
      <c r="M5" s="48"/>
      <c r="N5" s="49" t="s">
        <v>72</v>
      </c>
      <c r="O5" s="42" t="s">
        <v>58</v>
      </c>
      <c r="P5" s="124"/>
    </row>
    <row r="6" spans="1:16" s="206" customFormat="1" x14ac:dyDescent="0.25">
      <c r="A6" s="192"/>
      <c r="B6" s="224">
        <v>2000</v>
      </c>
      <c r="C6" s="207">
        <v>99</v>
      </c>
      <c r="D6" s="208">
        <v>0</v>
      </c>
      <c r="E6" s="208">
        <v>404</v>
      </c>
      <c r="F6" s="208">
        <v>14</v>
      </c>
      <c r="G6" s="208">
        <v>4</v>
      </c>
      <c r="H6" s="209">
        <v>422</v>
      </c>
      <c r="I6" s="208">
        <v>130</v>
      </c>
      <c r="J6" s="210">
        <v>552</v>
      </c>
      <c r="K6" s="211">
        <v>250</v>
      </c>
      <c r="L6" s="212">
        <f>SUM(J6:K6)</f>
        <v>802</v>
      </c>
      <c r="M6" s="214"/>
      <c r="N6" s="213">
        <v>9</v>
      </c>
      <c r="O6" s="197">
        <v>4</v>
      </c>
      <c r="P6" s="192"/>
    </row>
    <row r="7" spans="1:16" x14ac:dyDescent="0.25">
      <c r="A7" s="124"/>
      <c r="B7" s="225">
        <f>'1) Claims Notified'!B7</f>
        <v>2001</v>
      </c>
      <c r="C7" s="16">
        <v>131</v>
      </c>
      <c r="D7" s="8">
        <v>0</v>
      </c>
      <c r="E7" s="8">
        <v>375</v>
      </c>
      <c r="F7" s="8">
        <v>6</v>
      </c>
      <c r="G7" s="8">
        <v>10</v>
      </c>
      <c r="H7" s="35">
        <v>391</v>
      </c>
      <c r="I7" s="8">
        <v>154</v>
      </c>
      <c r="J7" s="9">
        <v>545</v>
      </c>
      <c r="K7" s="10">
        <v>299</v>
      </c>
      <c r="L7" s="17">
        <f t="shared" ref="L7:L26" si="0">SUM(J7:K7)</f>
        <v>844</v>
      </c>
      <c r="M7" s="4"/>
      <c r="N7" s="38">
        <v>8</v>
      </c>
      <c r="O7" s="50">
        <v>4</v>
      </c>
      <c r="P7" s="124"/>
    </row>
    <row r="8" spans="1:16" x14ac:dyDescent="0.25">
      <c r="A8" s="124"/>
      <c r="B8" s="225">
        <f>'1) Claims Notified'!B8</f>
        <v>2002</v>
      </c>
      <c r="C8" s="16">
        <v>216</v>
      </c>
      <c r="D8" s="8">
        <v>5</v>
      </c>
      <c r="E8" s="8">
        <v>433</v>
      </c>
      <c r="F8" s="8">
        <v>12</v>
      </c>
      <c r="G8" s="8">
        <v>18</v>
      </c>
      <c r="H8" s="35">
        <v>468</v>
      </c>
      <c r="I8" s="8">
        <v>204</v>
      </c>
      <c r="J8" s="9">
        <v>672</v>
      </c>
      <c r="K8" s="10">
        <v>246</v>
      </c>
      <c r="L8" s="17">
        <f t="shared" si="0"/>
        <v>918</v>
      </c>
      <c r="M8" s="4"/>
      <c r="N8" s="38">
        <v>10</v>
      </c>
      <c r="O8" s="50">
        <v>4</v>
      </c>
      <c r="P8" s="124"/>
    </row>
    <row r="9" spans="1:16" x14ac:dyDescent="0.25">
      <c r="A9" s="124"/>
      <c r="B9" s="225">
        <f>'1) Claims Notified'!B9</f>
        <v>2003</v>
      </c>
      <c r="C9" s="16">
        <v>432</v>
      </c>
      <c r="D9" s="8">
        <v>11</v>
      </c>
      <c r="E9" s="8">
        <v>699</v>
      </c>
      <c r="F9" s="8">
        <v>17</v>
      </c>
      <c r="G9" s="8">
        <v>39</v>
      </c>
      <c r="H9" s="35">
        <v>766</v>
      </c>
      <c r="I9" s="8">
        <v>234</v>
      </c>
      <c r="J9" s="9">
        <v>1000</v>
      </c>
      <c r="K9" s="10">
        <v>290</v>
      </c>
      <c r="L9" s="17">
        <f t="shared" si="0"/>
        <v>1290</v>
      </c>
      <c r="M9" s="4"/>
      <c r="N9" s="38">
        <v>10</v>
      </c>
      <c r="O9" s="50">
        <v>5</v>
      </c>
      <c r="P9" s="124"/>
    </row>
    <row r="10" spans="1:16" x14ac:dyDescent="0.25">
      <c r="A10" s="124"/>
      <c r="B10" s="225">
        <f>'1) Claims Notified'!B10</f>
        <v>2004</v>
      </c>
      <c r="C10" s="16">
        <v>1184</v>
      </c>
      <c r="D10" s="8">
        <v>4</v>
      </c>
      <c r="E10" s="8">
        <v>866</v>
      </c>
      <c r="F10" s="8">
        <v>34</v>
      </c>
      <c r="G10" s="8">
        <v>45</v>
      </c>
      <c r="H10" s="35">
        <v>949</v>
      </c>
      <c r="I10" s="8">
        <v>340</v>
      </c>
      <c r="J10" s="9">
        <v>1289</v>
      </c>
      <c r="K10" s="10">
        <v>217</v>
      </c>
      <c r="L10" s="17">
        <f t="shared" si="0"/>
        <v>1506</v>
      </c>
      <c r="M10" s="4"/>
      <c r="N10" s="38">
        <v>10</v>
      </c>
      <c r="O10" s="50">
        <v>8</v>
      </c>
      <c r="P10" s="124"/>
    </row>
    <row r="11" spans="1:16" x14ac:dyDescent="0.25">
      <c r="A11" s="124"/>
      <c r="B11" s="225">
        <f>'1) Claims Notified'!B11</f>
        <v>2005</v>
      </c>
      <c r="C11" s="16">
        <v>877</v>
      </c>
      <c r="D11" s="8">
        <v>4</v>
      </c>
      <c r="E11" s="8">
        <v>728</v>
      </c>
      <c r="F11" s="8">
        <v>23</v>
      </c>
      <c r="G11" s="8">
        <v>70</v>
      </c>
      <c r="H11" s="35">
        <v>825</v>
      </c>
      <c r="I11" s="8">
        <v>272</v>
      </c>
      <c r="J11" s="9">
        <v>1097</v>
      </c>
      <c r="K11" s="10">
        <v>199</v>
      </c>
      <c r="L11" s="17">
        <f t="shared" si="0"/>
        <v>1296</v>
      </c>
      <c r="M11" s="4"/>
      <c r="N11" s="38">
        <v>11</v>
      </c>
      <c r="O11" s="50">
        <v>9</v>
      </c>
      <c r="P11" s="124"/>
    </row>
    <row r="12" spans="1:16" x14ac:dyDescent="0.25">
      <c r="A12" s="124"/>
      <c r="B12" s="225">
        <f>'1) Claims Notified'!B12</f>
        <v>2006</v>
      </c>
      <c r="C12" s="16">
        <v>623</v>
      </c>
      <c r="D12" s="8">
        <v>3</v>
      </c>
      <c r="E12" s="8">
        <v>511</v>
      </c>
      <c r="F12" s="8">
        <v>29</v>
      </c>
      <c r="G12" s="8">
        <v>79</v>
      </c>
      <c r="H12" s="35">
        <v>622</v>
      </c>
      <c r="I12" s="8">
        <v>278</v>
      </c>
      <c r="J12" s="9">
        <v>900</v>
      </c>
      <c r="K12" s="10">
        <v>87</v>
      </c>
      <c r="L12" s="17">
        <f t="shared" si="0"/>
        <v>987</v>
      </c>
      <c r="M12" s="4"/>
      <c r="N12" s="38">
        <v>11</v>
      </c>
      <c r="O12" s="50">
        <v>9</v>
      </c>
      <c r="P12" s="124"/>
    </row>
    <row r="13" spans="1:16" x14ac:dyDescent="0.25">
      <c r="A13" s="124"/>
      <c r="B13" s="225">
        <f>'1) Claims Notified'!B13</f>
        <v>2007</v>
      </c>
      <c r="C13" s="16">
        <v>4630</v>
      </c>
      <c r="D13" s="8">
        <v>2</v>
      </c>
      <c r="E13" s="8">
        <v>787</v>
      </c>
      <c r="F13" s="8">
        <v>51</v>
      </c>
      <c r="G13" s="8">
        <v>168</v>
      </c>
      <c r="H13" s="35">
        <v>1008</v>
      </c>
      <c r="I13" s="8">
        <v>446</v>
      </c>
      <c r="J13" s="9">
        <v>1454</v>
      </c>
      <c r="K13" s="10">
        <v>106</v>
      </c>
      <c r="L13" s="17">
        <f t="shared" si="0"/>
        <v>1560</v>
      </c>
      <c r="M13" s="4"/>
      <c r="N13" s="38">
        <v>12</v>
      </c>
      <c r="O13" s="50">
        <v>10</v>
      </c>
      <c r="P13" s="124"/>
    </row>
    <row r="14" spans="1:16" x14ac:dyDescent="0.25">
      <c r="A14" s="124"/>
      <c r="B14" s="225">
        <f>'1) Claims Notified'!B14</f>
        <v>2008</v>
      </c>
      <c r="C14" s="16">
        <v>1185</v>
      </c>
      <c r="D14" s="8">
        <v>2</v>
      </c>
      <c r="E14" s="8">
        <v>793</v>
      </c>
      <c r="F14" s="8">
        <v>103</v>
      </c>
      <c r="G14" s="8">
        <v>239</v>
      </c>
      <c r="H14" s="35">
        <v>1137</v>
      </c>
      <c r="I14" s="8">
        <v>516</v>
      </c>
      <c r="J14" s="9">
        <v>1653</v>
      </c>
      <c r="K14" s="10">
        <v>129</v>
      </c>
      <c r="L14" s="17">
        <f t="shared" si="0"/>
        <v>1782</v>
      </c>
      <c r="M14" s="4"/>
      <c r="N14" s="38">
        <v>12</v>
      </c>
      <c r="O14" s="50">
        <v>10</v>
      </c>
      <c r="P14" s="124"/>
    </row>
    <row r="15" spans="1:16" x14ac:dyDescent="0.25">
      <c r="A15" s="124"/>
      <c r="B15" s="225">
        <f>'1) Claims Notified'!B15</f>
        <v>2009</v>
      </c>
      <c r="C15" s="16">
        <v>108</v>
      </c>
      <c r="D15" s="8">
        <v>6</v>
      </c>
      <c r="E15" s="8">
        <v>462</v>
      </c>
      <c r="F15" s="8">
        <v>98</v>
      </c>
      <c r="G15" s="8">
        <v>182</v>
      </c>
      <c r="H15" s="35">
        <v>748</v>
      </c>
      <c r="I15" s="8">
        <v>509</v>
      </c>
      <c r="J15" s="9">
        <v>1257</v>
      </c>
      <c r="K15" s="10">
        <v>125</v>
      </c>
      <c r="L15" s="17">
        <f t="shared" si="0"/>
        <v>1382</v>
      </c>
      <c r="M15" s="4"/>
      <c r="N15" s="38">
        <v>12</v>
      </c>
      <c r="O15" s="50">
        <v>10</v>
      </c>
      <c r="P15" s="124"/>
    </row>
    <row r="16" spans="1:16" x14ac:dyDescent="0.25">
      <c r="A16" s="124"/>
      <c r="B16" s="225">
        <f>'1) Claims Notified'!B16</f>
        <v>2010</v>
      </c>
      <c r="C16" s="16">
        <v>2459</v>
      </c>
      <c r="D16" s="8">
        <v>8</v>
      </c>
      <c r="E16" s="8">
        <v>787</v>
      </c>
      <c r="F16" s="8">
        <v>93</v>
      </c>
      <c r="G16" s="8">
        <v>299</v>
      </c>
      <c r="H16" s="35">
        <v>1187</v>
      </c>
      <c r="I16" s="8">
        <v>515</v>
      </c>
      <c r="J16" s="9">
        <v>1702</v>
      </c>
      <c r="K16" s="10">
        <v>132</v>
      </c>
      <c r="L16" s="17">
        <f t="shared" si="0"/>
        <v>1834</v>
      </c>
      <c r="M16" s="4"/>
      <c r="N16" s="38">
        <v>12</v>
      </c>
      <c r="O16" s="50">
        <v>10</v>
      </c>
      <c r="P16" s="124"/>
    </row>
    <row r="17" spans="1:16" x14ac:dyDescent="0.25">
      <c r="A17" s="124"/>
      <c r="B17" s="225">
        <f>'1) Claims Notified'!B17</f>
        <v>2011</v>
      </c>
      <c r="C17" s="16">
        <v>54</v>
      </c>
      <c r="D17" s="8">
        <v>13</v>
      </c>
      <c r="E17" s="8">
        <v>529</v>
      </c>
      <c r="F17" s="8">
        <v>125</v>
      </c>
      <c r="G17" s="8">
        <v>181</v>
      </c>
      <c r="H17" s="35">
        <v>848</v>
      </c>
      <c r="I17" s="8">
        <v>607</v>
      </c>
      <c r="J17" s="9">
        <v>1455</v>
      </c>
      <c r="K17" s="10">
        <v>214</v>
      </c>
      <c r="L17" s="17">
        <f t="shared" si="0"/>
        <v>1669</v>
      </c>
      <c r="M17" s="4"/>
      <c r="N17" s="38">
        <v>12</v>
      </c>
      <c r="O17" s="50">
        <v>10</v>
      </c>
      <c r="P17" s="124"/>
    </row>
    <row r="18" spans="1:16" x14ac:dyDescent="0.25">
      <c r="A18" s="128"/>
      <c r="B18" s="225">
        <f>'1) Claims Notified'!B18</f>
        <v>2012</v>
      </c>
      <c r="C18" s="16">
        <v>96</v>
      </c>
      <c r="D18" s="8">
        <v>50</v>
      </c>
      <c r="E18" s="8">
        <v>489</v>
      </c>
      <c r="F18" s="8">
        <v>126</v>
      </c>
      <c r="G18" s="8">
        <v>200</v>
      </c>
      <c r="H18" s="35">
        <v>865</v>
      </c>
      <c r="I18" s="8">
        <v>606</v>
      </c>
      <c r="J18" s="9">
        <v>1471</v>
      </c>
      <c r="K18" s="10">
        <v>55</v>
      </c>
      <c r="L18" s="17">
        <f t="shared" si="0"/>
        <v>1526</v>
      </c>
      <c r="M18" s="4"/>
      <c r="N18" s="38">
        <v>12</v>
      </c>
      <c r="O18" s="50">
        <v>10</v>
      </c>
      <c r="P18" s="124"/>
    </row>
    <row r="19" spans="1:16" x14ac:dyDescent="0.25">
      <c r="A19" s="128"/>
      <c r="B19" s="225">
        <f>'1) Claims Notified'!B19</f>
        <v>2013</v>
      </c>
      <c r="C19" s="16">
        <v>265</v>
      </c>
      <c r="D19" s="8">
        <v>55</v>
      </c>
      <c r="E19" s="8">
        <v>542</v>
      </c>
      <c r="F19" s="8">
        <v>173</v>
      </c>
      <c r="G19" s="8">
        <v>210</v>
      </c>
      <c r="H19" s="35">
        <v>980</v>
      </c>
      <c r="I19" s="8">
        <v>727</v>
      </c>
      <c r="J19" s="9">
        <v>1707</v>
      </c>
      <c r="K19" s="10">
        <v>61</v>
      </c>
      <c r="L19" s="17">
        <f t="shared" si="0"/>
        <v>1768</v>
      </c>
      <c r="M19" s="4"/>
      <c r="N19" s="38">
        <v>12</v>
      </c>
      <c r="O19" s="50">
        <v>10</v>
      </c>
      <c r="P19" s="124"/>
    </row>
    <row r="20" spans="1:16" x14ac:dyDescent="0.25">
      <c r="A20" s="128"/>
      <c r="B20" s="225">
        <f>'1) Claims Notified'!B20</f>
        <v>2014</v>
      </c>
      <c r="C20" s="16">
        <v>159</v>
      </c>
      <c r="D20" s="8">
        <v>54</v>
      </c>
      <c r="E20" s="8">
        <v>513</v>
      </c>
      <c r="F20" s="8">
        <v>156</v>
      </c>
      <c r="G20" s="8">
        <v>200</v>
      </c>
      <c r="H20" s="35">
        <v>923</v>
      </c>
      <c r="I20" s="8">
        <v>675</v>
      </c>
      <c r="J20" s="9">
        <v>1598</v>
      </c>
      <c r="K20" s="10">
        <v>54</v>
      </c>
      <c r="L20" s="17">
        <f t="shared" si="0"/>
        <v>1652</v>
      </c>
      <c r="M20" s="4"/>
      <c r="N20" s="38">
        <v>12</v>
      </c>
      <c r="O20" s="50">
        <v>10</v>
      </c>
      <c r="P20" s="124"/>
    </row>
    <row r="21" spans="1:16" x14ac:dyDescent="0.25">
      <c r="A21" s="128"/>
      <c r="B21" s="225">
        <f>'1) Claims Notified'!B21</f>
        <v>2015</v>
      </c>
      <c r="C21" s="16">
        <v>284</v>
      </c>
      <c r="D21" s="8">
        <v>95</v>
      </c>
      <c r="E21" s="8">
        <v>603</v>
      </c>
      <c r="F21" s="8">
        <v>178</v>
      </c>
      <c r="G21" s="8">
        <v>242</v>
      </c>
      <c r="H21" s="35">
        <v>1118</v>
      </c>
      <c r="I21" s="8">
        <v>895</v>
      </c>
      <c r="J21" s="9">
        <v>2013</v>
      </c>
      <c r="K21" s="10">
        <v>59</v>
      </c>
      <c r="L21" s="17">
        <f t="shared" si="0"/>
        <v>2072</v>
      </c>
      <c r="M21" s="4"/>
      <c r="N21" s="38">
        <v>12</v>
      </c>
      <c r="O21" s="50">
        <v>10</v>
      </c>
      <c r="P21" s="124"/>
    </row>
    <row r="22" spans="1:16" x14ac:dyDescent="0.25">
      <c r="A22" s="128"/>
      <c r="B22" s="225">
        <f>'1) Claims Notified'!B22</f>
        <v>2016</v>
      </c>
      <c r="C22" s="16">
        <v>238</v>
      </c>
      <c r="D22" s="8">
        <v>89</v>
      </c>
      <c r="E22" s="8">
        <v>634</v>
      </c>
      <c r="F22" s="8">
        <v>186</v>
      </c>
      <c r="G22" s="8">
        <v>251</v>
      </c>
      <c r="H22" s="35">
        <v>1160</v>
      </c>
      <c r="I22" s="8">
        <v>946</v>
      </c>
      <c r="J22" s="9">
        <v>2106</v>
      </c>
      <c r="K22" s="10">
        <v>34</v>
      </c>
      <c r="L22" s="17">
        <f t="shared" si="0"/>
        <v>2140</v>
      </c>
      <c r="M22" s="4"/>
      <c r="N22" s="38">
        <v>12</v>
      </c>
      <c r="O22" s="50">
        <v>10</v>
      </c>
      <c r="P22" s="124"/>
    </row>
    <row r="23" spans="1:16" x14ac:dyDescent="0.25">
      <c r="A23" s="128"/>
      <c r="B23" s="225">
        <f>'1) Claims Notified'!B23</f>
        <v>2017</v>
      </c>
      <c r="C23" s="16">
        <v>250</v>
      </c>
      <c r="D23" s="8">
        <v>112</v>
      </c>
      <c r="E23" s="8">
        <v>532</v>
      </c>
      <c r="F23" s="8">
        <v>177</v>
      </c>
      <c r="G23" s="8">
        <v>208</v>
      </c>
      <c r="H23" s="35">
        <v>1029</v>
      </c>
      <c r="I23" s="8">
        <v>893</v>
      </c>
      <c r="J23" s="9">
        <v>1922</v>
      </c>
      <c r="K23" s="10">
        <v>32</v>
      </c>
      <c r="L23" s="17">
        <f t="shared" si="0"/>
        <v>1954</v>
      </c>
      <c r="M23" s="4"/>
      <c r="N23" s="38">
        <v>12</v>
      </c>
      <c r="O23" s="50">
        <v>11</v>
      </c>
      <c r="P23" s="124"/>
    </row>
    <row r="24" spans="1:16" x14ac:dyDescent="0.25">
      <c r="A24" s="128"/>
      <c r="B24" s="225">
        <f>'1) Claims Notified'!B24</f>
        <v>2018</v>
      </c>
      <c r="C24" s="16">
        <v>202</v>
      </c>
      <c r="D24" s="8">
        <v>91</v>
      </c>
      <c r="E24" s="8">
        <v>450</v>
      </c>
      <c r="F24" s="8">
        <v>130</v>
      </c>
      <c r="G24" s="8">
        <v>203</v>
      </c>
      <c r="H24" s="35">
        <v>874</v>
      </c>
      <c r="I24" s="8">
        <v>811</v>
      </c>
      <c r="J24" s="9">
        <v>1685</v>
      </c>
      <c r="K24" s="10">
        <v>25</v>
      </c>
      <c r="L24" s="17">
        <f t="shared" si="0"/>
        <v>1710</v>
      </c>
      <c r="M24" s="4"/>
      <c r="N24" s="38">
        <v>12</v>
      </c>
      <c r="O24" s="50">
        <v>11</v>
      </c>
      <c r="P24" s="124"/>
    </row>
    <row r="25" spans="1:16" x14ac:dyDescent="0.25">
      <c r="A25" s="128"/>
      <c r="B25" s="226">
        <f>'1) Claims Notified'!B25</f>
        <v>2019</v>
      </c>
      <c r="C25" s="16">
        <v>196.62735223959714</v>
      </c>
      <c r="D25" s="8">
        <v>91.4868804664723</v>
      </c>
      <c r="E25" s="8">
        <v>386.65173601908293</v>
      </c>
      <c r="F25" s="8">
        <v>120.93347468857674</v>
      </c>
      <c r="G25" s="8">
        <v>179.74344023323616</v>
      </c>
      <c r="H25" s="35">
        <v>778.8155314073681</v>
      </c>
      <c r="I25" s="8">
        <v>709.42698118208318</v>
      </c>
      <c r="J25" s="9">
        <v>1488.2425125894513</v>
      </c>
      <c r="K25" s="10">
        <v>17.644314868804663</v>
      </c>
      <c r="L25" s="17">
        <f t="shared" si="0"/>
        <v>1505.886827458256</v>
      </c>
      <c r="M25" s="4"/>
      <c r="N25" s="39">
        <v>12</v>
      </c>
      <c r="O25" s="51">
        <v>11</v>
      </c>
      <c r="P25" s="124"/>
    </row>
    <row r="26" spans="1:16" x14ac:dyDescent="0.25">
      <c r="A26" s="124"/>
      <c r="B26" s="230" t="s">
        <v>6</v>
      </c>
      <c r="C26" s="18">
        <f>SUM(C6:C25)</f>
        <v>13688.627352239597</v>
      </c>
      <c r="D26" s="36">
        <f t="shared" ref="D26:K26" si="1">SUM(D6:D25)</f>
        <v>695.48688046647226</v>
      </c>
      <c r="E26" s="19">
        <f t="shared" si="1"/>
        <v>11523.651736019083</v>
      </c>
      <c r="F26" s="19">
        <f t="shared" si="1"/>
        <v>1851.9334746885768</v>
      </c>
      <c r="G26" s="19">
        <f t="shared" si="1"/>
        <v>3027.743440233236</v>
      </c>
      <c r="H26" s="18">
        <f t="shared" si="1"/>
        <v>17098.815531407367</v>
      </c>
      <c r="I26" s="18">
        <f t="shared" si="1"/>
        <v>10467.426981182083</v>
      </c>
      <c r="J26" s="19">
        <f t="shared" si="1"/>
        <v>27566.242512589452</v>
      </c>
      <c r="K26" s="37">
        <f t="shared" si="1"/>
        <v>2631.6443148688045</v>
      </c>
      <c r="L26" s="37">
        <f t="shared" si="0"/>
        <v>30197.886827458256</v>
      </c>
      <c r="M26" s="4"/>
      <c r="N26" s="4"/>
      <c r="O26" s="134"/>
      <c r="P26" s="124"/>
    </row>
    <row r="27" spans="1:16" x14ac:dyDescent="0.25">
      <c r="A27" s="124"/>
      <c r="B27" s="133"/>
      <c r="C27" s="20"/>
      <c r="D27" s="20"/>
      <c r="E27" s="20"/>
      <c r="F27" s="20"/>
      <c r="G27" s="20"/>
      <c r="H27" s="20"/>
      <c r="I27" s="20"/>
      <c r="J27" s="20"/>
      <c r="K27" s="20"/>
      <c r="L27" s="20"/>
    </row>
    <row r="28" spans="1:16" x14ac:dyDescent="0.25">
      <c r="A28" s="124"/>
      <c r="C28" s="77"/>
      <c r="D28" s="77"/>
      <c r="E28" s="77"/>
      <c r="F28" s="77"/>
      <c r="G28" s="77"/>
      <c r="H28" s="77"/>
      <c r="I28" s="77"/>
      <c r="J28" s="77"/>
      <c r="K28" s="77"/>
      <c r="L28" s="77"/>
    </row>
    <row r="29" spans="1:16" x14ac:dyDescent="0.25"/>
    <row r="30" spans="1:16" x14ac:dyDescent="0.25">
      <c r="B30" s="2" t="s">
        <v>12</v>
      </c>
    </row>
    <row r="31" spans="1:16" x14ac:dyDescent="0.25">
      <c r="B31" s="1" t="s">
        <v>26</v>
      </c>
    </row>
    <row r="32" spans="1:16" x14ac:dyDescent="0.25">
      <c r="B32" s="1" t="s">
        <v>28</v>
      </c>
    </row>
    <row r="33" spans="2:2" x14ac:dyDescent="0.25">
      <c r="B33" s="1" t="s">
        <v>21</v>
      </c>
    </row>
    <row r="34" spans="2:2" x14ac:dyDescent="0.25"/>
    <row r="35" spans="2:2" hidden="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pageSetUpPr fitToPage="1"/>
  </sheetPr>
  <dimension ref="A1:P62"/>
  <sheetViews>
    <sheetView showGridLines="0" showRowColHeaders="0" zoomScale="70" zoomScaleNormal="70" workbookViewId="0">
      <selection activeCell="N23" sqref="N23"/>
    </sheetView>
  </sheetViews>
  <sheetFormatPr defaultColWidth="0" defaultRowHeight="13.2" zeroHeight="1" x14ac:dyDescent="0.25"/>
  <cols>
    <col min="1" max="1" width="3.6640625" style="6" customWidth="1"/>
    <col min="2" max="2" width="11.77734375" style="6" customWidth="1"/>
    <col min="3" max="8" width="16.6640625" style="6" customWidth="1"/>
    <col min="9" max="9" width="14" style="6" bestFit="1" customWidth="1"/>
    <col min="10" max="10" width="16.6640625" style="124" customWidth="1"/>
    <col min="11" max="11" width="16.6640625" style="6" customWidth="1"/>
    <col min="12" max="12" width="16.6640625" style="124" customWidth="1"/>
    <col min="13" max="13" width="3.77734375" style="134" customWidth="1"/>
    <col min="14" max="14" width="16.6640625" style="6" customWidth="1"/>
    <col min="15" max="15" width="17.77734375" style="6" customWidth="1"/>
    <col min="16" max="16" width="9.109375" style="6" customWidth="1"/>
    <col min="17" max="16384" width="9.109375" style="6" hidden="1"/>
  </cols>
  <sheetData>
    <row r="1" spans="1:15" ht="15.6" x14ac:dyDescent="0.3">
      <c r="A1" s="46" t="s">
        <v>66</v>
      </c>
      <c r="B1" s="131"/>
      <c r="M1" s="132"/>
    </row>
    <row r="2" spans="1:15" x14ac:dyDescent="0.25">
      <c r="A2" s="40"/>
      <c r="M2" s="6"/>
    </row>
    <row r="3" spans="1:15" x14ac:dyDescent="0.25">
      <c r="A3" s="40"/>
      <c r="M3" s="6"/>
    </row>
    <row r="4" spans="1:15" ht="13.8" x14ac:dyDescent="0.25">
      <c r="B4" s="245" t="s">
        <v>22</v>
      </c>
      <c r="C4" s="246"/>
      <c r="D4" s="246"/>
      <c r="E4" s="246"/>
      <c r="F4" s="246"/>
      <c r="G4" s="246"/>
      <c r="H4" s="246"/>
      <c r="I4" s="246"/>
      <c r="J4" s="246"/>
      <c r="K4" s="246"/>
      <c r="L4" s="247"/>
      <c r="M4" s="132"/>
    </row>
    <row r="5" spans="1:15" ht="43.2" customHeight="1" x14ac:dyDescent="0.25">
      <c r="A5" s="124"/>
      <c r="B5" s="5" t="s">
        <v>0</v>
      </c>
      <c r="C5" s="5" t="s">
        <v>1</v>
      </c>
      <c r="D5" s="126" t="s">
        <v>31</v>
      </c>
      <c r="E5" s="126" t="s">
        <v>2</v>
      </c>
      <c r="F5" s="126" t="s">
        <v>3</v>
      </c>
      <c r="G5" s="126" t="s">
        <v>7</v>
      </c>
      <c r="H5" s="49" t="s">
        <v>5</v>
      </c>
      <c r="I5" s="93" t="s">
        <v>4</v>
      </c>
      <c r="J5" s="94" t="s">
        <v>8</v>
      </c>
      <c r="K5" s="127" t="s">
        <v>9</v>
      </c>
      <c r="L5" s="3" t="s">
        <v>6</v>
      </c>
      <c r="M5" s="48"/>
      <c r="N5" s="49" t="s">
        <v>72</v>
      </c>
      <c r="O5" s="42" t="s">
        <v>58</v>
      </c>
    </row>
    <row r="6" spans="1:15" s="206" customFormat="1" x14ac:dyDescent="0.25">
      <c r="A6" s="192"/>
      <c r="B6" s="224">
        <v>2000</v>
      </c>
      <c r="C6" s="207">
        <v>1033</v>
      </c>
      <c r="D6" s="208">
        <v>10</v>
      </c>
      <c r="E6" s="208">
        <v>841</v>
      </c>
      <c r="F6" s="208">
        <v>42</v>
      </c>
      <c r="G6" s="208">
        <v>51</v>
      </c>
      <c r="H6" s="209">
        <v>944</v>
      </c>
      <c r="I6" s="208">
        <v>619</v>
      </c>
      <c r="J6" s="210">
        <v>1563</v>
      </c>
      <c r="K6" s="211">
        <v>450</v>
      </c>
      <c r="L6" s="212">
        <f>SUM(J6:K6)</f>
        <v>2013</v>
      </c>
      <c r="M6" s="214"/>
      <c r="N6" s="213">
        <v>10</v>
      </c>
      <c r="O6" s="197">
        <v>4</v>
      </c>
    </row>
    <row r="7" spans="1:15" x14ac:dyDescent="0.25">
      <c r="A7" s="124"/>
      <c r="B7" s="225">
        <f>'1) Claims Notified'!B7</f>
        <v>2001</v>
      </c>
      <c r="C7" s="207">
        <v>1361</v>
      </c>
      <c r="D7" s="8">
        <v>25</v>
      </c>
      <c r="E7" s="8">
        <v>839</v>
      </c>
      <c r="F7" s="8">
        <v>55</v>
      </c>
      <c r="G7" s="8">
        <v>99</v>
      </c>
      <c r="H7" s="35">
        <v>1018</v>
      </c>
      <c r="I7" s="8">
        <v>682</v>
      </c>
      <c r="J7" s="9">
        <v>1700</v>
      </c>
      <c r="K7" s="10">
        <v>538</v>
      </c>
      <c r="L7" s="17">
        <f t="shared" ref="L7:L26" si="0">SUM(J7:K7)</f>
        <v>2238</v>
      </c>
      <c r="M7" s="4"/>
      <c r="N7" s="38">
        <v>10</v>
      </c>
      <c r="O7" s="50">
        <v>4</v>
      </c>
    </row>
    <row r="8" spans="1:15" x14ac:dyDescent="0.25">
      <c r="A8" s="124"/>
      <c r="B8" s="225">
        <f>'1) Claims Notified'!B8</f>
        <v>2002</v>
      </c>
      <c r="C8" s="207">
        <v>1769</v>
      </c>
      <c r="D8" s="8">
        <v>20</v>
      </c>
      <c r="E8" s="8">
        <v>833</v>
      </c>
      <c r="F8" s="8">
        <v>70</v>
      </c>
      <c r="G8" s="8">
        <v>96</v>
      </c>
      <c r="H8" s="35">
        <v>1019</v>
      </c>
      <c r="I8" s="8">
        <v>642</v>
      </c>
      <c r="J8" s="9">
        <v>1661</v>
      </c>
      <c r="K8" s="10">
        <v>542</v>
      </c>
      <c r="L8" s="17">
        <f t="shared" si="0"/>
        <v>2203</v>
      </c>
      <c r="M8" s="4"/>
      <c r="N8" s="38">
        <v>10</v>
      </c>
      <c r="O8" s="50">
        <v>4</v>
      </c>
    </row>
    <row r="9" spans="1:15" x14ac:dyDescent="0.25">
      <c r="A9" s="124"/>
      <c r="B9" s="225">
        <f>'1) Claims Notified'!B9</f>
        <v>2003</v>
      </c>
      <c r="C9" s="207">
        <v>2969</v>
      </c>
      <c r="D9" s="8">
        <v>11</v>
      </c>
      <c r="E9" s="8">
        <v>1153</v>
      </c>
      <c r="F9" s="8">
        <v>83</v>
      </c>
      <c r="G9" s="8">
        <v>256</v>
      </c>
      <c r="H9" s="35">
        <v>1503</v>
      </c>
      <c r="I9" s="8">
        <v>975</v>
      </c>
      <c r="J9" s="9">
        <v>2478</v>
      </c>
      <c r="K9" s="10">
        <v>102</v>
      </c>
      <c r="L9" s="17">
        <f t="shared" si="0"/>
        <v>2580</v>
      </c>
      <c r="M9" s="4"/>
      <c r="N9" s="38">
        <v>10</v>
      </c>
      <c r="O9" s="50">
        <v>5</v>
      </c>
    </row>
    <row r="10" spans="1:15" x14ac:dyDescent="0.25">
      <c r="A10" s="124"/>
      <c r="B10" s="225">
        <f>'1) Claims Notified'!B10</f>
        <v>2004</v>
      </c>
      <c r="C10" s="207">
        <v>3052</v>
      </c>
      <c r="D10" s="8">
        <v>24</v>
      </c>
      <c r="E10" s="8">
        <v>1061</v>
      </c>
      <c r="F10" s="8">
        <v>98</v>
      </c>
      <c r="G10" s="8">
        <v>297</v>
      </c>
      <c r="H10" s="35">
        <v>1480</v>
      </c>
      <c r="I10" s="8">
        <v>948</v>
      </c>
      <c r="J10" s="9">
        <v>2428</v>
      </c>
      <c r="K10" s="10">
        <v>108</v>
      </c>
      <c r="L10" s="17">
        <f t="shared" si="0"/>
        <v>2536</v>
      </c>
      <c r="M10" s="4"/>
      <c r="N10" s="38">
        <v>10</v>
      </c>
      <c r="O10" s="50">
        <v>8</v>
      </c>
    </row>
    <row r="11" spans="1:15" x14ac:dyDescent="0.25">
      <c r="A11" s="124"/>
      <c r="B11" s="225">
        <f>'1) Claims Notified'!B11</f>
        <v>2005</v>
      </c>
      <c r="C11" s="207">
        <v>1505</v>
      </c>
      <c r="D11" s="8">
        <v>33</v>
      </c>
      <c r="E11" s="8">
        <v>1089</v>
      </c>
      <c r="F11" s="8">
        <v>104</v>
      </c>
      <c r="G11" s="8">
        <v>358</v>
      </c>
      <c r="H11" s="35">
        <v>1584</v>
      </c>
      <c r="I11" s="8">
        <v>949</v>
      </c>
      <c r="J11" s="9">
        <v>2533</v>
      </c>
      <c r="K11" s="10">
        <v>157</v>
      </c>
      <c r="L11" s="17">
        <f t="shared" si="0"/>
        <v>2690</v>
      </c>
      <c r="M11" s="4"/>
      <c r="N11" s="38">
        <v>11</v>
      </c>
      <c r="O11" s="50">
        <v>9</v>
      </c>
    </row>
    <row r="12" spans="1:15" x14ac:dyDescent="0.25">
      <c r="A12" s="124"/>
      <c r="B12" s="225">
        <f>'1) Claims Notified'!B12</f>
        <v>2006</v>
      </c>
      <c r="C12" s="207">
        <v>485</v>
      </c>
      <c r="D12" s="8">
        <v>16</v>
      </c>
      <c r="E12" s="8">
        <v>909</v>
      </c>
      <c r="F12" s="8">
        <v>143</v>
      </c>
      <c r="G12" s="8">
        <v>352</v>
      </c>
      <c r="H12" s="35">
        <v>1420</v>
      </c>
      <c r="I12" s="8">
        <v>1323</v>
      </c>
      <c r="J12" s="9">
        <v>2743</v>
      </c>
      <c r="K12" s="10">
        <v>116</v>
      </c>
      <c r="L12" s="17">
        <f t="shared" si="0"/>
        <v>2859</v>
      </c>
      <c r="M12" s="4"/>
      <c r="N12" s="38">
        <v>12</v>
      </c>
      <c r="O12" s="50">
        <v>9</v>
      </c>
    </row>
    <row r="13" spans="1:15" x14ac:dyDescent="0.25">
      <c r="A13" s="124"/>
      <c r="B13" s="225">
        <f>'1) Claims Notified'!B13</f>
        <v>2007</v>
      </c>
      <c r="C13" s="207">
        <v>179</v>
      </c>
      <c r="D13" s="8">
        <v>3</v>
      </c>
      <c r="E13" s="8">
        <v>693</v>
      </c>
      <c r="F13" s="8">
        <v>160</v>
      </c>
      <c r="G13" s="8">
        <v>267</v>
      </c>
      <c r="H13" s="35">
        <v>1123</v>
      </c>
      <c r="I13" s="8">
        <v>1437</v>
      </c>
      <c r="J13" s="9">
        <v>2560</v>
      </c>
      <c r="K13" s="10">
        <v>84</v>
      </c>
      <c r="L13" s="17">
        <f t="shared" si="0"/>
        <v>2644</v>
      </c>
      <c r="M13" s="4"/>
      <c r="N13" s="38">
        <v>12</v>
      </c>
      <c r="O13" s="50">
        <v>10</v>
      </c>
    </row>
    <row r="14" spans="1:15" x14ac:dyDescent="0.25">
      <c r="A14" s="124"/>
      <c r="B14" s="225">
        <f>'1) Claims Notified'!B14</f>
        <v>2008</v>
      </c>
      <c r="C14" s="207">
        <v>74</v>
      </c>
      <c r="D14" s="8">
        <v>12</v>
      </c>
      <c r="E14" s="8">
        <v>695</v>
      </c>
      <c r="F14" s="8">
        <v>144</v>
      </c>
      <c r="G14" s="8">
        <v>294</v>
      </c>
      <c r="H14" s="35">
        <v>1145</v>
      </c>
      <c r="I14" s="8">
        <v>1746</v>
      </c>
      <c r="J14" s="9">
        <v>2891</v>
      </c>
      <c r="K14" s="10">
        <v>78</v>
      </c>
      <c r="L14" s="17">
        <f t="shared" si="0"/>
        <v>2969</v>
      </c>
      <c r="M14" s="4"/>
      <c r="N14" s="38">
        <v>12</v>
      </c>
      <c r="O14" s="50">
        <v>10</v>
      </c>
    </row>
    <row r="15" spans="1:15" x14ac:dyDescent="0.25">
      <c r="A15" s="124"/>
      <c r="B15" s="225">
        <f>'1) Claims Notified'!B15</f>
        <v>2009</v>
      </c>
      <c r="C15" s="207">
        <v>316</v>
      </c>
      <c r="D15" s="8">
        <v>60</v>
      </c>
      <c r="E15" s="8">
        <v>657</v>
      </c>
      <c r="F15" s="8">
        <v>165</v>
      </c>
      <c r="G15" s="8">
        <v>328</v>
      </c>
      <c r="H15" s="35">
        <v>1210</v>
      </c>
      <c r="I15" s="8">
        <v>1777</v>
      </c>
      <c r="J15" s="9">
        <v>2987</v>
      </c>
      <c r="K15" s="10">
        <v>66</v>
      </c>
      <c r="L15" s="17">
        <f t="shared" si="0"/>
        <v>3053</v>
      </c>
      <c r="M15" s="4"/>
      <c r="N15" s="38">
        <v>12</v>
      </c>
      <c r="O15" s="50">
        <v>10</v>
      </c>
    </row>
    <row r="16" spans="1:15" x14ac:dyDescent="0.25">
      <c r="A16" s="124"/>
      <c r="B16" s="225">
        <f>'1) Claims Notified'!B16</f>
        <v>2010</v>
      </c>
      <c r="C16" s="207">
        <v>226</v>
      </c>
      <c r="D16" s="8">
        <v>43</v>
      </c>
      <c r="E16" s="8">
        <v>724</v>
      </c>
      <c r="F16" s="8">
        <v>194</v>
      </c>
      <c r="G16" s="8">
        <v>321</v>
      </c>
      <c r="H16" s="35">
        <v>1282</v>
      </c>
      <c r="I16" s="8">
        <v>1815</v>
      </c>
      <c r="J16" s="9">
        <v>3097</v>
      </c>
      <c r="K16" s="10">
        <v>37</v>
      </c>
      <c r="L16" s="17">
        <f t="shared" si="0"/>
        <v>3134</v>
      </c>
      <c r="M16" s="4"/>
      <c r="N16" s="38">
        <v>12</v>
      </c>
      <c r="O16" s="50">
        <v>10</v>
      </c>
    </row>
    <row r="17" spans="1:15" x14ac:dyDescent="0.25">
      <c r="A17" s="124"/>
      <c r="B17" s="225">
        <f>'1) Claims Notified'!B17</f>
        <v>2011</v>
      </c>
      <c r="C17" s="207">
        <v>297</v>
      </c>
      <c r="D17" s="8">
        <v>49</v>
      </c>
      <c r="E17" s="8">
        <v>775</v>
      </c>
      <c r="F17" s="8">
        <v>255</v>
      </c>
      <c r="G17" s="8">
        <v>398</v>
      </c>
      <c r="H17" s="35">
        <v>1477</v>
      </c>
      <c r="I17" s="8">
        <v>2000</v>
      </c>
      <c r="J17" s="9">
        <v>3477</v>
      </c>
      <c r="K17" s="10">
        <v>9</v>
      </c>
      <c r="L17" s="17">
        <f t="shared" si="0"/>
        <v>3486</v>
      </c>
      <c r="M17" s="4"/>
      <c r="N17" s="38">
        <v>12</v>
      </c>
      <c r="O17" s="50">
        <v>10</v>
      </c>
    </row>
    <row r="18" spans="1:15" x14ac:dyDescent="0.25">
      <c r="A18" s="128"/>
      <c r="B18" s="225">
        <f>'1) Claims Notified'!B18</f>
        <v>2012</v>
      </c>
      <c r="C18" s="207">
        <v>660</v>
      </c>
      <c r="D18" s="8">
        <v>154</v>
      </c>
      <c r="E18" s="8">
        <v>806</v>
      </c>
      <c r="F18" s="8">
        <v>236</v>
      </c>
      <c r="G18" s="8">
        <v>467</v>
      </c>
      <c r="H18" s="35">
        <v>1663</v>
      </c>
      <c r="I18" s="8">
        <v>1991</v>
      </c>
      <c r="J18" s="9">
        <v>3654</v>
      </c>
      <c r="K18" s="10">
        <v>14</v>
      </c>
      <c r="L18" s="17">
        <f t="shared" si="0"/>
        <v>3668</v>
      </c>
      <c r="M18" s="4"/>
      <c r="N18" s="38">
        <v>12</v>
      </c>
      <c r="O18" s="50">
        <v>10</v>
      </c>
    </row>
    <row r="19" spans="1:15" x14ac:dyDescent="0.25">
      <c r="A19" s="128"/>
      <c r="B19" s="225">
        <f>'1) Claims Notified'!B19</f>
        <v>2013</v>
      </c>
      <c r="C19" s="207">
        <v>613</v>
      </c>
      <c r="D19" s="8">
        <v>149</v>
      </c>
      <c r="E19" s="8">
        <v>745</v>
      </c>
      <c r="F19" s="8">
        <v>205</v>
      </c>
      <c r="G19" s="8">
        <v>454</v>
      </c>
      <c r="H19" s="35">
        <v>1553</v>
      </c>
      <c r="I19" s="8">
        <v>1991</v>
      </c>
      <c r="J19" s="9">
        <v>3544</v>
      </c>
      <c r="K19" s="10">
        <v>12</v>
      </c>
      <c r="L19" s="17">
        <f t="shared" si="0"/>
        <v>3556</v>
      </c>
      <c r="M19" s="4"/>
      <c r="N19" s="38">
        <v>12</v>
      </c>
      <c r="O19" s="50">
        <v>10</v>
      </c>
    </row>
    <row r="20" spans="1:15" x14ac:dyDescent="0.25">
      <c r="A20" s="128"/>
      <c r="B20" s="225">
        <f>'1) Claims Notified'!B20</f>
        <v>2014</v>
      </c>
      <c r="C20" s="207">
        <v>649</v>
      </c>
      <c r="D20" s="8">
        <v>160</v>
      </c>
      <c r="E20" s="8">
        <v>722</v>
      </c>
      <c r="F20" s="8">
        <v>214</v>
      </c>
      <c r="G20" s="8">
        <v>377</v>
      </c>
      <c r="H20" s="35">
        <v>1473</v>
      </c>
      <c r="I20" s="8">
        <v>1883</v>
      </c>
      <c r="J20" s="9">
        <v>3356</v>
      </c>
      <c r="K20" s="10">
        <v>15</v>
      </c>
      <c r="L20" s="17">
        <f t="shared" si="0"/>
        <v>3371</v>
      </c>
      <c r="M20" s="4"/>
      <c r="N20" s="38">
        <v>12</v>
      </c>
      <c r="O20" s="50">
        <v>10</v>
      </c>
    </row>
    <row r="21" spans="1:15" x14ac:dyDescent="0.25">
      <c r="A21" s="128"/>
      <c r="B21" s="225">
        <f>'1) Claims Notified'!B21</f>
        <v>2015</v>
      </c>
      <c r="C21" s="207">
        <v>684</v>
      </c>
      <c r="D21" s="8">
        <v>125</v>
      </c>
      <c r="E21" s="8">
        <v>646</v>
      </c>
      <c r="F21" s="8">
        <v>156</v>
      </c>
      <c r="G21" s="8">
        <v>377</v>
      </c>
      <c r="H21" s="35">
        <v>1304</v>
      </c>
      <c r="I21" s="8">
        <v>1853</v>
      </c>
      <c r="J21" s="9">
        <v>3157</v>
      </c>
      <c r="K21" s="10">
        <v>6</v>
      </c>
      <c r="L21" s="17">
        <f t="shared" si="0"/>
        <v>3163</v>
      </c>
      <c r="M21" s="4"/>
      <c r="N21" s="38">
        <v>12</v>
      </c>
      <c r="O21" s="50">
        <v>10</v>
      </c>
    </row>
    <row r="22" spans="1:15" x14ac:dyDescent="0.25">
      <c r="A22" s="128"/>
      <c r="B22" s="225">
        <f>'1) Claims Notified'!B22</f>
        <v>2016</v>
      </c>
      <c r="C22" s="207">
        <v>497</v>
      </c>
      <c r="D22" s="8">
        <v>131</v>
      </c>
      <c r="E22" s="8">
        <v>475</v>
      </c>
      <c r="F22" s="8">
        <v>132</v>
      </c>
      <c r="G22" s="8">
        <v>286</v>
      </c>
      <c r="H22" s="35">
        <v>1024</v>
      </c>
      <c r="I22" s="8">
        <v>1440</v>
      </c>
      <c r="J22" s="9">
        <v>2464</v>
      </c>
      <c r="K22" s="10">
        <v>6</v>
      </c>
      <c r="L22" s="17">
        <f t="shared" si="0"/>
        <v>2470</v>
      </c>
      <c r="M22" s="4"/>
      <c r="N22" s="38">
        <v>12</v>
      </c>
      <c r="O22" s="50">
        <v>10</v>
      </c>
    </row>
    <row r="23" spans="1:15" x14ac:dyDescent="0.25">
      <c r="A23" s="128"/>
      <c r="B23" s="225">
        <f>'1) Claims Notified'!B23</f>
        <v>2017</v>
      </c>
      <c r="C23" s="207">
        <v>400</v>
      </c>
      <c r="D23" s="8">
        <v>150</v>
      </c>
      <c r="E23" s="8">
        <v>359</v>
      </c>
      <c r="F23" s="8">
        <v>72</v>
      </c>
      <c r="G23" s="8">
        <v>189</v>
      </c>
      <c r="H23" s="35">
        <v>770</v>
      </c>
      <c r="I23" s="8">
        <v>893</v>
      </c>
      <c r="J23" s="9">
        <v>1663</v>
      </c>
      <c r="K23" s="10">
        <v>11</v>
      </c>
      <c r="L23" s="17">
        <f t="shared" si="0"/>
        <v>1674</v>
      </c>
      <c r="M23" s="4"/>
      <c r="N23" s="38">
        <v>12</v>
      </c>
      <c r="O23" s="50">
        <v>11</v>
      </c>
    </row>
    <row r="24" spans="1:15" x14ac:dyDescent="0.25">
      <c r="A24" s="128"/>
      <c r="B24" s="225">
        <f>'1) Claims Notified'!B24</f>
        <v>2018</v>
      </c>
      <c r="C24" s="207">
        <v>166</v>
      </c>
      <c r="D24" s="8">
        <v>80</v>
      </c>
      <c r="E24" s="8">
        <v>165</v>
      </c>
      <c r="F24" s="8">
        <v>34</v>
      </c>
      <c r="G24" s="8">
        <v>95</v>
      </c>
      <c r="H24" s="35">
        <v>374</v>
      </c>
      <c r="I24" s="8">
        <v>478</v>
      </c>
      <c r="J24" s="9">
        <v>852</v>
      </c>
      <c r="K24" s="10">
        <v>2</v>
      </c>
      <c r="L24" s="17">
        <f t="shared" si="0"/>
        <v>854</v>
      </c>
      <c r="M24" s="4"/>
      <c r="N24" s="38">
        <v>12</v>
      </c>
      <c r="O24" s="50">
        <v>11</v>
      </c>
    </row>
    <row r="25" spans="1:15" x14ac:dyDescent="0.25">
      <c r="A25" s="128"/>
      <c r="B25" s="226">
        <f>'1) Claims Notified'!B25</f>
        <v>2019</v>
      </c>
      <c r="C25" s="207">
        <v>37.049562682215743</v>
      </c>
      <c r="D25" s="8">
        <v>14.049562682215743</v>
      </c>
      <c r="E25" s="8">
        <v>100.04956268221574</v>
      </c>
      <c r="F25" s="8">
        <v>10</v>
      </c>
      <c r="G25" s="8">
        <v>21</v>
      </c>
      <c r="H25" s="35">
        <v>145.09912536443147</v>
      </c>
      <c r="I25" s="8">
        <v>115.19003445534058</v>
      </c>
      <c r="J25" s="9">
        <v>260.28915981977207</v>
      </c>
      <c r="K25" s="10">
        <v>1</v>
      </c>
      <c r="L25" s="17">
        <f t="shared" si="0"/>
        <v>261.28915981977207</v>
      </c>
      <c r="M25" s="4"/>
      <c r="N25" s="39">
        <v>12</v>
      </c>
      <c r="O25" s="51">
        <v>11</v>
      </c>
    </row>
    <row r="26" spans="1:15" x14ac:dyDescent="0.25">
      <c r="A26" s="124"/>
      <c r="B26" s="230" t="s">
        <v>6</v>
      </c>
      <c r="C26" s="18">
        <f>SUM(C6:C25)</f>
        <v>16972.049562682216</v>
      </c>
      <c r="D26" s="36">
        <f t="shared" ref="D26:K26" si="1">SUM(D6:D25)</f>
        <v>1269.0495626822158</v>
      </c>
      <c r="E26" s="19">
        <f t="shared" si="1"/>
        <v>14287.049562682216</v>
      </c>
      <c r="F26" s="19">
        <f t="shared" si="1"/>
        <v>2572</v>
      </c>
      <c r="G26" s="19">
        <f t="shared" si="1"/>
        <v>5383</v>
      </c>
      <c r="H26" s="18">
        <f t="shared" si="1"/>
        <v>23511.099125364432</v>
      </c>
      <c r="I26" s="18">
        <f t="shared" si="1"/>
        <v>25557.19003445534</v>
      </c>
      <c r="J26" s="19">
        <f t="shared" si="1"/>
        <v>49068.289159819775</v>
      </c>
      <c r="K26" s="37">
        <f t="shared" si="1"/>
        <v>2354</v>
      </c>
      <c r="L26" s="37">
        <f t="shared" si="0"/>
        <v>51422.289159819775</v>
      </c>
    </row>
    <row r="27" spans="1:15" x14ac:dyDescent="0.25">
      <c r="A27" s="124"/>
      <c r="B27" s="133"/>
      <c r="C27" s="20"/>
      <c r="D27" s="20"/>
      <c r="E27" s="20"/>
      <c r="F27" s="20"/>
      <c r="G27" s="20"/>
      <c r="H27" s="20"/>
      <c r="I27" s="20"/>
      <c r="J27" s="20"/>
      <c r="K27" s="20"/>
      <c r="L27" s="20"/>
    </row>
    <row r="28" spans="1:15" x14ac:dyDescent="0.25">
      <c r="A28" s="124"/>
      <c r="C28" s="77"/>
      <c r="D28" s="77"/>
      <c r="E28" s="77"/>
      <c r="F28" s="77"/>
      <c r="G28" s="77"/>
      <c r="H28" s="77"/>
      <c r="I28" s="77"/>
      <c r="J28" s="77"/>
      <c r="K28" s="77"/>
      <c r="L28" s="77"/>
    </row>
    <row r="29" spans="1:15" x14ac:dyDescent="0.25"/>
    <row r="30" spans="1:15" x14ac:dyDescent="0.25">
      <c r="B30" s="2" t="s">
        <v>12</v>
      </c>
    </row>
    <row r="31" spans="1:15" x14ac:dyDescent="0.25">
      <c r="B31" s="1" t="s">
        <v>84</v>
      </c>
    </row>
    <row r="32" spans="1:15" x14ac:dyDescent="0.25">
      <c r="B32" s="1" t="s">
        <v>28</v>
      </c>
    </row>
    <row r="33" spans="2:2" x14ac:dyDescent="0.25">
      <c r="B33" s="1" t="s">
        <v>21</v>
      </c>
    </row>
    <row r="34" spans="2:2" x14ac:dyDescent="0.25"/>
    <row r="35" spans="2:2" hidden="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O62"/>
  <sheetViews>
    <sheetView showGridLines="0" showRowColHeaders="0" zoomScale="70" zoomScaleNormal="70" workbookViewId="0">
      <selection activeCell="J21" sqref="J21"/>
    </sheetView>
  </sheetViews>
  <sheetFormatPr defaultColWidth="0" defaultRowHeight="13.2" zeroHeight="1" x14ac:dyDescent="0.25"/>
  <cols>
    <col min="1" max="1" width="3.6640625" style="6" customWidth="1"/>
    <col min="2" max="2" width="11.77734375" style="6" customWidth="1"/>
    <col min="3" max="8" width="16.6640625" style="6" customWidth="1"/>
    <col min="9" max="9" width="14" style="6" bestFit="1" customWidth="1"/>
    <col min="10" max="10" width="16.6640625" style="124" customWidth="1"/>
    <col min="11" max="11" width="16.6640625" style="6" customWidth="1"/>
    <col min="12" max="12" width="16.6640625" style="124" customWidth="1"/>
    <col min="13" max="13" width="3.77734375" style="134" customWidth="1"/>
    <col min="14" max="14" width="16.6640625" style="6" customWidth="1"/>
    <col min="15" max="15" width="17.77734375" style="6" customWidth="1"/>
    <col min="16" max="16" width="9.109375" style="6" customWidth="1"/>
    <col min="17" max="16384" width="0" style="6" hidden="1"/>
  </cols>
  <sheetData>
    <row r="1" spans="1:15" ht="15.6" x14ac:dyDescent="0.3">
      <c r="A1" s="46" t="s">
        <v>67</v>
      </c>
      <c r="B1" s="131"/>
      <c r="M1" s="132"/>
    </row>
    <row r="2" spans="1:15" x14ac:dyDescent="0.25">
      <c r="A2" s="40"/>
      <c r="M2" s="6"/>
    </row>
    <row r="3" spans="1:15" x14ac:dyDescent="0.25">
      <c r="A3" s="40"/>
      <c r="M3" s="6"/>
    </row>
    <row r="4" spans="1:15" ht="13.8" x14ac:dyDescent="0.25">
      <c r="B4" s="245" t="s">
        <v>23</v>
      </c>
      <c r="C4" s="246"/>
      <c r="D4" s="246"/>
      <c r="E4" s="246"/>
      <c r="F4" s="246"/>
      <c r="G4" s="246"/>
      <c r="H4" s="246"/>
      <c r="I4" s="246"/>
      <c r="J4" s="246"/>
      <c r="K4" s="246"/>
      <c r="L4" s="247"/>
      <c r="M4" s="132"/>
    </row>
    <row r="5" spans="1:15" ht="43.2" customHeight="1" x14ac:dyDescent="0.25">
      <c r="A5" s="124"/>
      <c r="B5" s="5" t="s">
        <v>17</v>
      </c>
      <c r="C5" s="5" t="s">
        <v>1</v>
      </c>
      <c r="D5" s="126" t="s">
        <v>31</v>
      </c>
      <c r="E5" s="126" t="s">
        <v>2</v>
      </c>
      <c r="F5" s="126" t="s">
        <v>3</v>
      </c>
      <c r="G5" s="126" t="s">
        <v>7</v>
      </c>
      <c r="H5" s="49" t="s">
        <v>5</v>
      </c>
      <c r="I5" s="93" t="s">
        <v>4</v>
      </c>
      <c r="J5" s="94" t="s">
        <v>8</v>
      </c>
      <c r="K5" s="127" t="s">
        <v>9</v>
      </c>
      <c r="L5" s="3" t="s">
        <v>6</v>
      </c>
      <c r="M5" s="132"/>
      <c r="N5" s="49" t="s">
        <v>72</v>
      </c>
      <c r="O5" s="42" t="s">
        <v>58</v>
      </c>
    </row>
    <row r="6" spans="1:15" s="206" customFormat="1" x14ac:dyDescent="0.25">
      <c r="A6" s="192"/>
      <c r="B6" s="224">
        <v>2000</v>
      </c>
      <c r="C6" s="207">
        <v>329</v>
      </c>
      <c r="D6" s="208">
        <v>0</v>
      </c>
      <c r="E6" s="208">
        <v>494</v>
      </c>
      <c r="F6" s="208">
        <v>33</v>
      </c>
      <c r="G6" s="208">
        <v>11</v>
      </c>
      <c r="H6" s="209">
        <v>538</v>
      </c>
      <c r="I6" s="208">
        <v>318</v>
      </c>
      <c r="J6" s="210">
        <v>856</v>
      </c>
      <c r="K6" s="211">
        <v>406</v>
      </c>
      <c r="L6" s="212">
        <f>SUM(J6:K6)</f>
        <v>1262</v>
      </c>
      <c r="M6" s="204"/>
      <c r="N6" s="213">
        <v>9</v>
      </c>
      <c r="O6" s="197">
        <v>4</v>
      </c>
    </row>
    <row r="7" spans="1:15" x14ac:dyDescent="0.25">
      <c r="A7" s="124"/>
      <c r="B7" s="225">
        <f>'1) Claims Notified'!B7</f>
        <v>2001</v>
      </c>
      <c r="C7" s="207">
        <v>160</v>
      </c>
      <c r="D7" s="8">
        <v>0</v>
      </c>
      <c r="E7" s="8">
        <v>257</v>
      </c>
      <c r="F7" s="8">
        <v>15</v>
      </c>
      <c r="G7" s="8">
        <v>11</v>
      </c>
      <c r="H7" s="35">
        <v>283</v>
      </c>
      <c r="I7" s="8">
        <v>208</v>
      </c>
      <c r="J7" s="9">
        <v>491</v>
      </c>
      <c r="K7" s="10">
        <v>420</v>
      </c>
      <c r="L7" s="17">
        <f t="shared" ref="L7:L26" si="0">SUM(J7:K7)</f>
        <v>911</v>
      </c>
      <c r="N7" s="38">
        <v>9</v>
      </c>
      <c r="O7" s="50">
        <v>4</v>
      </c>
    </row>
    <row r="8" spans="1:15" x14ac:dyDescent="0.25">
      <c r="A8" s="124"/>
      <c r="B8" s="225">
        <f>'1) Claims Notified'!B8</f>
        <v>2002</v>
      </c>
      <c r="C8" s="207">
        <v>544</v>
      </c>
      <c r="D8" s="8">
        <v>7</v>
      </c>
      <c r="E8" s="8">
        <v>517</v>
      </c>
      <c r="F8" s="8">
        <v>29</v>
      </c>
      <c r="G8" s="8">
        <v>20</v>
      </c>
      <c r="H8" s="35">
        <v>573</v>
      </c>
      <c r="I8" s="8">
        <v>335</v>
      </c>
      <c r="J8" s="9">
        <v>908</v>
      </c>
      <c r="K8" s="10">
        <v>399</v>
      </c>
      <c r="L8" s="17">
        <f t="shared" si="0"/>
        <v>1307</v>
      </c>
      <c r="N8" s="38">
        <v>10</v>
      </c>
      <c r="O8" s="50">
        <v>4</v>
      </c>
    </row>
    <row r="9" spans="1:15" x14ac:dyDescent="0.25">
      <c r="A9" s="124"/>
      <c r="B9" s="225">
        <f>'1) Claims Notified'!B9</f>
        <v>2003</v>
      </c>
      <c r="C9" s="207">
        <v>1051</v>
      </c>
      <c r="D9" s="8">
        <v>17</v>
      </c>
      <c r="E9" s="8">
        <v>802</v>
      </c>
      <c r="F9" s="8">
        <v>49</v>
      </c>
      <c r="G9" s="8">
        <v>39</v>
      </c>
      <c r="H9" s="35">
        <v>907</v>
      </c>
      <c r="I9" s="8">
        <v>413</v>
      </c>
      <c r="J9" s="9">
        <v>1320</v>
      </c>
      <c r="K9" s="10">
        <v>335</v>
      </c>
      <c r="L9" s="17">
        <f t="shared" si="0"/>
        <v>1655</v>
      </c>
      <c r="N9" s="38">
        <v>10</v>
      </c>
      <c r="O9" s="50">
        <v>5</v>
      </c>
    </row>
    <row r="10" spans="1:15" x14ac:dyDescent="0.25">
      <c r="A10" s="124"/>
      <c r="B10" s="225">
        <f>'1) Claims Notified'!B10</f>
        <v>2004</v>
      </c>
      <c r="C10" s="207">
        <v>2374</v>
      </c>
      <c r="D10" s="8">
        <v>15</v>
      </c>
      <c r="E10" s="8">
        <v>1042</v>
      </c>
      <c r="F10" s="8">
        <v>55</v>
      </c>
      <c r="G10" s="8">
        <v>100</v>
      </c>
      <c r="H10" s="35">
        <v>1212</v>
      </c>
      <c r="I10" s="8">
        <v>782</v>
      </c>
      <c r="J10" s="9">
        <v>1994</v>
      </c>
      <c r="K10" s="10">
        <v>484</v>
      </c>
      <c r="L10" s="17">
        <f t="shared" si="0"/>
        <v>2478</v>
      </c>
      <c r="N10" s="38">
        <v>10</v>
      </c>
      <c r="O10" s="50">
        <v>8</v>
      </c>
    </row>
    <row r="11" spans="1:15" x14ac:dyDescent="0.25">
      <c r="A11" s="124"/>
      <c r="B11" s="225">
        <f>'1) Claims Notified'!B11</f>
        <v>2005</v>
      </c>
      <c r="C11" s="207">
        <v>1809</v>
      </c>
      <c r="D11" s="8">
        <v>16</v>
      </c>
      <c r="E11" s="8">
        <v>839</v>
      </c>
      <c r="F11" s="8">
        <v>48</v>
      </c>
      <c r="G11" s="8">
        <v>133</v>
      </c>
      <c r="H11" s="35">
        <v>1036</v>
      </c>
      <c r="I11" s="8">
        <v>629</v>
      </c>
      <c r="J11" s="9">
        <v>1665</v>
      </c>
      <c r="K11" s="10">
        <v>445</v>
      </c>
      <c r="L11" s="17">
        <f t="shared" si="0"/>
        <v>2110</v>
      </c>
      <c r="N11" s="38">
        <v>11</v>
      </c>
      <c r="O11" s="50">
        <v>9</v>
      </c>
    </row>
    <row r="12" spans="1:15" x14ac:dyDescent="0.25">
      <c r="A12" s="124"/>
      <c r="B12" s="225">
        <f>'1) Claims Notified'!B12</f>
        <v>2006</v>
      </c>
      <c r="C12" s="207">
        <v>1370</v>
      </c>
      <c r="D12" s="8">
        <v>12</v>
      </c>
      <c r="E12" s="8">
        <v>664</v>
      </c>
      <c r="F12" s="8">
        <v>35</v>
      </c>
      <c r="G12" s="8">
        <v>153</v>
      </c>
      <c r="H12" s="35">
        <v>864</v>
      </c>
      <c r="I12" s="8">
        <v>674</v>
      </c>
      <c r="J12" s="9">
        <v>1538</v>
      </c>
      <c r="K12" s="10">
        <v>238</v>
      </c>
      <c r="L12" s="17">
        <f t="shared" si="0"/>
        <v>1776</v>
      </c>
      <c r="N12" s="38">
        <v>11</v>
      </c>
      <c r="O12" s="50">
        <v>9</v>
      </c>
    </row>
    <row r="13" spans="1:15" x14ac:dyDescent="0.25">
      <c r="A13" s="124"/>
      <c r="B13" s="225">
        <f>'1) Claims Notified'!B13</f>
        <v>2007</v>
      </c>
      <c r="C13" s="207">
        <v>2442</v>
      </c>
      <c r="D13" s="8">
        <v>3</v>
      </c>
      <c r="E13" s="8">
        <v>918</v>
      </c>
      <c r="F13" s="8">
        <v>105</v>
      </c>
      <c r="G13" s="8">
        <v>249</v>
      </c>
      <c r="H13" s="35">
        <v>1275</v>
      </c>
      <c r="I13" s="8">
        <v>1138</v>
      </c>
      <c r="J13" s="9">
        <v>2413</v>
      </c>
      <c r="K13" s="10">
        <v>165</v>
      </c>
      <c r="L13" s="17">
        <f t="shared" si="0"/>
        <v>2578</v>
      </c>
      <c r="N13" s="38">
        <v>12</v>
      </c>
      <c r="O13" s="50">
        <v>10</v>
      </c>
    </row>
    <row r="14" spans="1:15" x14ac:dyDescent="0.25">
      <c r="A14" s="124"/>
      <c r="B14" s="225">
        <f>'1) Claims Notified'!B14</f>
        <v>2008</v>
      </c>
      <c r="C14" s="207">
        <v>1165</v>
      </c>
      <c r="D14" s="8">
        <v>6</v>
      </c>
      <c r="E14" s="8">
        <v>1082</v>
      </c>
      <c r="F14" s="8">
        <v>145</v>
      </c>
      <c r="G14" s="8">
        <v>333</v>
      </c>
      <c r="H14" s="35">
        <v>1566</v>
      </c>
      <c r="I14" s="8">
        <v>1598</v>
      </c>
      <c r="J14" s="9">
        <v>3164</v>
      </c>
      <c r="K14" s="10">
        <v>137</v>
      </c>
      <c r="L14" s="17">
        <f t="shared" si="0"/>
        <v>3301</v>
      </c>
      <c r="N14" s="38">
        <v>12</v>
      </c>
      <c r="O14" s="50">
        <v>10</v>
      </c>
    </row>
    <row r="15" spans="1:15" x14ac:dyDescent="0.25">
      <c r="A15" s="124"/>
      <c r="B15" s="225">
        <f>'1) Claims Notified'!B15</f>
        <v>2009</v>
      </c>
      <c r="C15" s="207">
        <v>1169</v>
      </c>
      <c r="D15" s="8">
        <v>4</v>
      </c>
      <c r="E15" s="8">
        <v>1224</v>
      </c>
      <c r="F15" s="8">
        <v>178</v>
      </c>
      <c r="G15" s="8">
        <v>360</v>
      </c>
      <c r="H15" s="35">
        <v>1766</v>
      </c>
      <c r="I15" s="8">
        <v>1699</v>
      </c>
      <c r="J15" s="9">
        <v>3465</v>
      </c>
      <c r="K15" s="10">
        <v>144</v>
      </c>
      <c r="L15" s="17">
        <f t="shared" si="0"/>
        <v>3609</v>
      </c>
      <c r="N15" s="38">
        <v>12</v>
      </c>
      <c r="O15" s="50">
        <v>10</v>
      </c>
    </row>
    <row r="16" spans="1:15" x14ac:dyDescent="0.25">
      <c r="A16" s="124"/>
      <c r="B16" s="225">
        <f>'1) Claims Notified'!B16</f>
        <v>2010</v>
      </c>
      <c r="C16" s="207">
        <v>283</v>
      </c>
      <c r="D16" s="8">
        <v>5</v>
      </c>
      <c r="E16" s="8">
        <v>840</v>
      </c>
      <c r="F16" s="8">
        <v>130</v>
      </c>
      <c r="G16" s="8">
        <v>348</v>
      </c>
      <c r="H16" s="35">
        <v>1323</v>
      </c>
      <c r="I16" s="8">
        <v>1447</v>
      </c>
      <c r="J16" s="9">
        <v>2770</v>
      </c>
      <c r="K16" s="10">
        <v>128</v>
      </c>
      <c r="L16" s="17">
        <f t="shared" si="0"/>
        <v>2898</v>
      </c>
      <c r="N16" s="38">
        <v>12</v>
      </c>
      <c r="O16" s="50">
        <v>10</v>
      </c>
    </row>
    <row r="17" spans="1:15" x14ac:dyDescent="0.25">
      <c r="A17" s="124"/>
      <c r="B17" s="225">
        <f>'1) Claims Notified'!B17</f>
        <v>2011</v>
      </c>
      <c r="C17" s="207">
        <v>66</v>
      </c>
      <c r="D17" s="8">
        <v>2</v>
      </c>
      <c r="E17" s="8">
        <v>788</v>
      </c>
      <c r="F17" s="8">
        <v>186</v>
      </c>
      <c r="G17" s="8">
        <v>302</v>
      </c>
      <c r="H17" s="35">
        <v>1278</v>
      </c>
      <c r="I17" s="8">
        <v>1616</v>
      </c>
      <c r="J17" s="9">
        <v>2894</v>
      </c>
      <c r="K17" s="10">
        <v>215</v>
      </c>
      <c r="L17" s="17">
        <f t="shared" si="0"/>
        <v>3109</v>
      </c>
      <c r="N17" s="38">
        <v>12</v>
      </c>
      <c r="O17" s="50">
        <v>10</v>
      </c>
    </row>
    <row r="18" spans="1:15" x14ac:dyDescent="0.25">
      <c r="A18" s="128"/>
      <c r="B18" s="225">
        <f>'1) Claims Notified'!B18</f>
        <v>2012</v>
      </c>
      <c r="C18" s="207">
        <v>138</v>
      </c>
      <c r="D18" s="8">
        <v>29</v>
      </c>
      <c r="E18" s="8">
        <v>723</v>
      </c>
      <c r="F18" s="8">
        <v>164</v>
      </c>
      <c r="G18" s="8">
        <v>282</v>
      </c>
      <c r="H18" s="35">
        <v>1198</v>
      </c>
      <c r="I18" s="8">
        <v>1873</v>
      </c>
      <c r="J18" s="9">
        <v>3071</v>
      </c>
      <c r="K18" s="10">
        <v>16</v>
      </c>
      <c r="L18" s="17">
        <f t="shared" si="0"/>
        <v>3087</v>
      </c>
      <c r="N18" s="38">
        <v>12</v>
      </c>
      <c r="O18" s="50">
        <v>10</v>
      </c>
    </row>
    <row r="19" spans="1:15" x14ac:dyDescent="0.25">
      <c r="A19" s="128"/>
      <c r="B19" s="225">
        <f>'1) Claims Notified'!B19</f>
        <v>2013</v>
      </c>
      <c r="C19" s="207">
        <v>663</v>
      </c>
      <c r="D19" s="8">
        <v>119</v>
      </c>
      <c r="E19" s="8">
        <v>725</v>
      </c>
      <c r="F19" s="8">
        <v>185</v>
      </c>
      <c r="G19" s="8">
        <v>334</v>
      </c>
      <c r="H19" s="35">
        <v>1363</v>
      </c>
      <c r="I19" s="8">
        <v>1716</v>
      </c>
      <c r="J19" s="9">
        <v>3079</v>
      </c>
      <c r="K19" s="10">
        <v>15</v>
      </c>
      <c r="L19" s="17">
        <f t="shared" si="0"/>
        <v>3094</v>
      </c>
      <c r="N19" s="38">
        <v>12</v>
      </c>
      <c r="O19" s="50">
        <v>10</v>
      </c>
    </row>
    <row r="20" spans="1:15" x14ac:dyDescent="0.25">
      <c r="A20" s="128"/>
      <c r="B20" s="225">
        <f>'1) Claims Notified'!B20</f>
        <v>2014</v>
      </c>
      <c r="C20" s="207">
        <v>722</v>
      </c>
      <c r="D20" s="8">
        <v>149</v>
      </c>
      <c r="E20" s="8">
        <v>702</v>
      </c>
      <c r="F20" s="8">
        <v>174</v>
      </c>
      <c r="G20" s="8">
        <v>340</v>
      </c>
      <c r="H20" s="35">
        <v>1365</v>
      </c>
      <c r="I20" s="8">
        <v>1727</v>
      </c>
      <c r="J20" s="9">
        <v>3092</v>
      </c>
      <c r="K20" s="10">
        <v>11</v>
      </c>
      <c r="L20" s="17">
        <f t="shared" si="0"/>
        <v>3103</v>
      </c>
      <c r="N20" s="38">
        <v>12</v>
      </c>
      <c r="O20" s="50">
        <v>10</v>
      </c>
    </row>
    <row r="21" spans="1:15" x14ac:dyDescent="0.25">
      <c r="A21" s="128"/>
      <c r="B21" s="225">
        <f>'1) Claims Notified'!B21</f>
        <v>2015</v>
      </c>
      <c r="C21" s="207">
        <v>723</v>
      </c>
      <c r="D21" s="8">
        <v>146</v>
      </c>
      <c r="E21" s="8">
        <v>780</v>
      </c>
      <c r="F21" s="8">
        <v>219</v>
      </c>
      <c r="G21" s="8">
        <v>412</v>
      </c>
      <c r="H21" s="35">
        <v>1557</v>
      </c>
      <c r="I21" s="8">
        <v>1974</v>
      </c>
      <c r="J21" s="9">
        <v>3531</v>
      </c>
      <c r="K21" s="10">
        <v>20</v>
      </c>
      <c r="L21" s="17">
        <f t="shared" si="0"/>
        <v>3551</v>
      </c>
      <c r="N21" s="38">
        <v>12</v>
      </c>
      <c r="O21" s="50">
        <v>10</v>
      </c>
    </row>
    <row r="22" spans="1:15" x14ac:dyDescent="0.25">
      <c r="A22" s="128"/>
      <c r="B22" s="225">
        <f>'1) Claims Notified'!B22</f>
        <v>2016</v>
      </c>
      <c r="C22" s="207">
        <v>821</v>
      </c>
      <c r="D22" s="8">
        <v>124</v>
      </c>
      <c r="E22" s="8">
        <v>943</v>
      </c>
      <c r="F22" s="8">
        <v>312</v>
      </c>
      <c r="G22" s="8">
        <v>499</v>
      </c>
      <c r="H22" s="35">
        <v>1878</v>
      </c>
      <c r="I22" s="8">
        <v>2279</v>
      </c>
      <c r="J22" s="9">
        <v>4157</v>
      </c>
      <c r="K22" s="10">
        <v>14</v>
      </c>
      <c r="L22" s="17">
        <f t="shared" si="0"/>
        <v>4171</v>
      </c>
      <c r="N22" s="38">
        <v>12</v>
      </c>
      <c r="O22" s="50">
        <v>10</v>
      </c>
    </row>
    <row r="23" spans="1:15" x14ac:dyDescent="0.25">
      <c r="A23" s="128"/>
      <c r="B23" s="225">
        <f>'1) Claims Notified'!B23</f>
        <v>2017</v>
      </c>
      <c r="C23" s="207">
        <v>894</v>
      </c>
      <c r="D23" s="8">
        <v>153</v>
      </c>
      <c r="E23" s="8">
        <v>1141</v>
      </c>
      <c r="F23" s="8">
        <v>300</v>
      </c>
      <c r="G23" s="8">
        <v>547</v>
      </c>
      <c r="H23" s="35">
        <v>2141</v>
      </c>
      <c r="I23" s="8">
        <v>2472</v>
      </c>
      <c r="J23" s="9">
        <v>4613</v>
      </c>
      <c r="K23" s="10">
        <v>15</v>
      </c>
      <c r="L23" s="17">
        <f t="shared" si="0"/>
        <v>4628</v>
      </c>
      <c r="N23" s="38">
        <v>12</v>
      </c>
      <c r="O23" s="50">
        <v>11</v>
      </c>
    </row>
    <row r="24" spans="1:15" x14ac:dyDescent="0.25">
      <c r="A24" s="128"/>
      <c r="B24" s="225">
        <f>'1) Claims Notified'!B24</f>
        <v>2018</v>
      </c>
      <c r="C24" s="207">
        <v>848</v>
      </c>
      <c r="D24" s="8">
        <v>208</v>
      </c>
      <c r="E24" s="8">
        <v>874</v>
      </c>
      <c r="F24" s="8">
        <v>159</v>
      </c>
      <c r="G24" s="8">
        <v>460</v>
      </c>
      <c r="H24" s="35">
        <v>1701</v>
      </c>
      <c r="I24" s="8">
        <v>2042</v>
      </c>
      <c r="J24" s="9">
        <v>3743</v>
      </c>
      <c r="K24" s="10">
        <v>15</v>
      </c>
      <c r="L24" s="17">
        <f t="shared" si="0"/>
        <v>3758</v>
      </c>
      <c r="N24" s="38">
        <v>12</v>
      </c>
      <c r="O24" s="50">
        <v>11</v>
      </c>
    </row>
    <row r="25" spans="1:15" x14ac:dyDescent="0.25">
      <c r="A25" s="128"/>
      <c r="B25" s="226">
        <f>'1) Claims Notified'!B25</f>
        <v>2019</v>
      </c>
      <c r="C25" s="207">
        <v>776.75033130135171</v>
      </c>
      <c r="D25" s="8">
        <v>244.56851311953352</v>
      </c>
      <c r="E25" s="8">
        <v>799.06467002385375</v>
      </c>
      <c r="F25" s="8">
        <v>193.54518950437318</v>
      </c>
      <c r="G25" s="8">
        <v>445.86694937715345</v>
      </c>
      <c r="H25" s="35">
        <v>1683.0453220249137</v>
      </c>
      <c r="I25" s="8">
        <v>2096.5165650675854</v>
      </c>
      <c r="J25" s="9">
        <v>3779.5618870924991</v>
      </c>
      <c r="K25" s="10">
        <v>4.0495626822157433</v>
      </c>
      <c r="L25" s="17">
        <f t="shared" si="0"/>
        <v>3783.6114497747149</v>
      </c>
      <c r="N25" s="39">
        <v>12</v>
      </c>
      <c r="O25" s="51">
        <v>11</v>
      </c>
    </row>
    <row r="26" spans="1:15" x14ac:dyDescent="0.25">
      <c r="A26" s="124"/>
      <c r="B26" s="230" t="s">
        <v>6</v>
      </c>
      <c r="C26" s="18">
        <f>SUM(C6:C25)</f>
        <v>18347.750331301351</v>
      </c>
      <c r="D26" s="36">
        <f t="shared" ref="D26:K26" si="1">SUM(D6:D25)</f>
        <v>1259.5685131195335</v>
      </c>
      <c r="E26" s="19">
        <f t="shared" si="1"/>
        <v>16154.064670023854</v>
      </c>
      <c r="F26" s="19">
        <f t="shared" si="1"/>
        <v>2714.5451895043734</v>
      </c>
      <c r="G26" s="19">
        <f t="shared" si="1"/>
        <v>5378.8669493771531</v>
      </c>
      <c r="H26" s="18">
        <f t="shared" si="1"/>
        <v>25507.045322024915</v>
      </c>
      <c r="I26" s="18">
        <f t="shared" si="1"/>
        <v>27036.516565067584</v>
      </c>
      <c r="J26" s="19">
        <f t="shared" si="1"/>
        <v>52543.561887092495</v>
      </c>
      <c r="K26" s="37">
        <f t="shared" si="1"/>
        <v>3626.0495626822158</v>
      </c>
      <c r="L26" s="37">
        <f t="shared" si="0"/>
        <v>56169.611449774711</v>
      </c>
    </row>
    <row r="27" spans="1:15" x14ac:dyDescent="0.25">
      <c r="A27" s="124"/>
      <c r="B27" s="133"/>
      <c r="C27" s="20"/>
      <c r="D27" s="20"/>
      <c r="E27" s="20"/>
      <c r="F27" s="20"/>
      <c r="G27" s="20"/>
      <c r="H27" s="20"/>
      <c r="I27" s="20"/>
      <c r="J27" s="20"/>
      <c r="K27" s="20"/>
      <c r="L27" s="20"/>
    </row>
    <row r="28" spans="1:15" x14ac:dyDescent="0.25">
      <c r="A28" s="124"/>
      <c r="C28" s="77"/>
      <c r="D28" s="77"/>
      <c r="E28" s="77"/>
      <c r="F28" s="77"/>
      <c r="G28" s="77"/>
      <c r="H28" s="77"/>
      <c r="I28" s="77"/>
      <c r="J28" s="77"/>
      <c r="K28" s="77"/>
      <c r="L28" s="77"/>
    </row>
    <row r="29" spans="1:15" x14ac:dyDescent="0.25">
      <c r="F29" s="92"/>
      <c r="I29" s="92"/>
    </row>
    <row r="30" spans="1:15" x14ac:dyDescent="0.25">
      <c r="B30" s="2" t="s">
        <v>12</v>
      </c>
    </row>
    <row r="31" spans="1:15" x14ac:dyDescent="0.25">
      <c r="B31" s="1" t="s">
        <v>24</v>
      </c>
    </row>
    <row r="32" spans="1:15" x14ac:dyDescent="0.25">
      <c r="B32" s="1" t="s">
        <v>28</v>
      </c>
    </row>
    <row r="33" spans="2:2" x14ac:dyDescent="0.25">
      <c r="B33" s="1" t="s">
        <v>21</v>
      </c>
    </row>
    <row r="34" spans="2:2" x14ac:dyDescent="0.25"/>
    <row r="35" spans="2:2" hidden="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5" right="0.75" top="1" bottom="1" header="0.5" footer="0.5"/>
  <pageSetup paperSize="9" scale="71"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pageSetUpPr fitToPage="1"/>
  </sheetPr>
  <dimension ref="A1:P62"/>
  <sheetViews>
    <sheetView showGridLines="0" showRowColHeaders="0" zoomScale="70" zoomScaleNormal="70" workbookViewId="0">
      <selection activeCell="K22" sqref="K22"/>
    </sheetView>
  </sheetViews>
  <sheetFormatPr defaultColWidth="0" defaultRowHeight="13.2" zeroHeight="1" x14ac:dyDescent="0.25"/>
  <cols>
    <col min="1" max="1" width="3.6640625" style="6" customWidth="1"/>
    <col min="2" max="2" width="11.77734375" style="6" customWidth="1"/>
    <col min="3" max="8" width="16.6640625" style="6" customWidth="1"/>
    <col min="9" max="9" width="17.6640625" style="6" bestFit="1" customWidth="1"/>
    <col min="10" max="10" width="17.33203125" style="124" customWidth="1"/>
    <col min="11" max="11" width="16.6640625" style="6" customWidth="1"/>
    <col min="12" max="12" width="17.6640625" style="124" bestFit="1" customWidth="1"/>
    <col min="13" max="13" width="3.77734375" style="134" customWidth="1"/>
    <col min="14" max="14" width="16.6640625" style="6" customWidth="1"/>
    <col min="15" max="15" width="17.77734375" style="6" customWidth="1"/>
    <col min="16" max="16" width="9.109375" style="6" customWidth="1"/>
    <col min="17" max="16384" width="9.109375" style="6" hidden="1"/>
  </cols>
  <sheetData>
    <row r="1" spans="1:15" ht="15.6" x14ac:dyDescent="0.3">
      <c r="A1" s="46" t="s">
        <v>68</v>
      </c>
      <c r="B1" s="131"/>
      <c r="M1" s="132"/>
    </row>
    <row r="2" spans="1:15" x14ac:dyDescent="0.25">
      <c r="A2" s="40"/>
      <c r="M2" s="6"/>
    </row>
    <row r="3" spans="1:15" x14ac:dyDescent="0.25">
      <c r="A3" s="40"/>
      <c r="M3" s="6"/>
    </row>
    <row r="4" spans="1:15" ht="13.8" x14ac:dyDescent="0.25">
      <c r="B4" s="245" t="s">
        <v>29</v>
      </c>
      <c r="C4" s="246"/>
      <c r="D4" s="246"/>
      <c r="E4" s="246"/>
      <c r="F4" s="246"/>
      <c r="G4" s="246"/>
      <c r="H4" s="246"/>
      <c r="I4" s="246"/>
      <c r="J4" s="246"/>
      <c r="K4" s="246"/>
      <c r="L4" s="247"/>
      <c r="M4" s="132"/>
    </row>
    <row r="5" spans="1:15" ht="43.2" customHeight="1" x14ac:dyDescent="0.25">
      <c r="A5" s="124"/>
      <c r="B5" s="5" t="s">
        <v>0</v>
      </c>
      <c r="C5" s="5" t="s">
        <v>1</v>
      </c>
      <c r="D5" s="126" t="s">
        <v>31</v>
      </c>
      <c r="E5" s="126" t="s">
        <v>2</v>
      </c>
      <c r="F5" s="126" t="s">
        <v>3</v>
      </c>
      <c r="G5" s="126" t="s">
        <v>7</v>
      </c>
      <c r="H5" s="49" t="s">
        <v>5</v>
      </c>
      <c r="I5" s="93" t="s">
        <v>4</v>
      </c>
      <c r="J5" s="94" t="s">
        <v>8</v>
      </c>
      <c r="K5" s="127" t="s">
        <v>9</v>
      </c>
      <c r="L5" s="3" t="s">
        <v>6</v>
      </c>
      <c r="M5" s="132"/>
      <c r="N5" s="49" t="s">
        <v>72</v>
      </c>
      <c r="O5" s="42" t="s">
        <v>58</v>
      </c>
    </row>
    <row r="6" spans="1:15" s="206" customFormat="1" x14ac:dyDescent="0.25">
      <c r="A6" s="192"/>
      <c r="B6" s="224">
        <v>2000</v>
      </c>
      <c r="C6" s="207">
        <v>8639230.7141452339</v>
      </c>
      <c r="D6" s="208">
        <v>116394.36</v>
      </c>
      <c r="E6" s="208">
        <v>16194592.959999999</v>
      </c>
      <c r="F6" s="208">
        <v>1502354.33</v>
      </c>
      <c r="G6" s="208">
        <v>855458.04</v>
      </c>
      <c r="H6" s="209">
        <v>18668799.689999998</v>
      </c>
      <c r="I6" s="208">
        <v>43950897.829999998</v>
      </c>
      <c r="J6" s="210">
        <v>62619697.519999996</v>
      </c>
      <c r="K6" s="211">
        <v>6953282.790000001</v>
      </c>
      <c r="L6" s="212">
        <f>SUM(J6:K6)</f>
        <v>69572980.310000002</v>
      </c>
      <c r="M6" s="204"/>
      <c r="N6" s="213">
        <v>10</v>
      </c>
      <c r="O6" s="197">
        <v>5</v>
      </c>
    </row>
    <row r="7" spans="1:15" x14ac:dyDescent="0.25">
      <c r="A7" s="124"/>
      <c r="B7" s="225">
        <f>'1) Claims Notified'!B7</f>
        <v>2001</v>
      </c>
      <c r="C7" s="207">
        <v>11846508.761553295</v>
      </c>
      <c r="D7" s="8">
        <v>230597.83000000002</v>
      </c>
      <c r="E7" s="8">
        <v>17679364.704157367</v>
      </c>
      <c r="F7" s="8">
        <v>1749969.79</v>
      </c>
      <c r="G7" s="8">
        <v>2182859.7400000002</v>
      </c>
      <c r="H7" s="35">
        <v>21842792.064157367</v>
      </c>
      <c r="I7" s="8">
        <v>49510071.5</v>
      </c>
      <c r="J7" s="9">
        <v>71352863.564157367</v>
      </c>
      <c r="K7" s="10">
        <v>8280033.6700000009</v>
      </c>
      <c r="L7" s="17">
        <f t="shared" ref="L7:L26" si="0">SUM(J7:K7)</f>
        <v>79632897.234157369</v>
      </c>
      <c r="N7" s="38">
        <v>10</v>
      </c>
      <c r="O7" s="50">
        <v>5</v>
      </c>
    </row>
    <row r="8" spans="1:15" x14ac:dyDescent="0.25">
      <c r="A8" s="124"/>
      <c r="B8" s="225">
        <f>'1) Claims Notified'!B8</f>
        <v>2002</v>
      </c>
      <c r="C8" s="207">
        <v>14630819.830000002</v>
      </c>
      <c r="D8" s="8">
        <v>193279.66</v>
      </c>
      <c r="E8" s="8">
        <v>26364342.410000004</v>
      </c>
      <c r="F8" s="8">
        <v>2111813.2729343437</v>
      </c>
      <c r="G8" s="8">
        <v>1684888.96</v>
      </c>
      <c r="H8" s="35">
        <v>30354324.302934349</v>
      </c>
      <c r="I8" s="8">
        <v>49045696.829999998</v>
      </c>
      <c r="J8" s="9">
        <v>79400021.132934347</v>
      </c>
      <c r="K8" s="10">
        <v>11634065.590000007</v>
      </c>
      <c r="L8" s="17">
        <f t="shared" si="0"/>
        <v>91034086.72293435</v>
      </c>
      <c r="N8" s="38">
        <v>10</v>
      </c>
      <c r="O8" s="50">
        <v>5</v>
      </c>
    </row>
    <row r="9" spans="1:15" x14ac:dyDescent="0.25">
      <c r="A9" s="124"/>
      <c r="B9" s="225">
        <f>'1) Claims Notified'!B9</f>
        <v>2003</v>
      </c>
      <c r="C9" s="207">
        <v>25399122.200000003</v>
      </c>
      <c r="D9" s="8">
        <v>112583.37999999999</v>
      </c>
      <c r="E9" s="8">
        <v>23316816.409999996</v>
      </c>
      <c r="F9" s="8">
        <v>3572122.2199999997</v>
      </c>
      <c r="G9" s="8">
        <v>4643783.04</v>
      </c>
      <c r="H9" s="35">
        <v>31645305.049999993</v>
      </c>
      <c r="I9" s="8">
        <v>75745750.057494864</v>
      </c>
      <c r="J9" s="9">
        <v>107391055.10749486</v>
      </c>
      <c r="K9" s="10">
        <v>3962953.6099999994</v>
      </c>
      <c r="L9" s="17">
        <f t="shared" si="0"/>
        <v>111354008.71749486</v>
      </c>
      <c r="N9" s="38">
        <v>10</v>
      </c>
      <c r="O9" s="50">
        <v>6</v>
      </c>
    </row>
    <row r="10" spans="1:15" x14ac:dyDescent="0.25">
      <c r="A10" s="124"/>
      <c r="B10" s="225">
        <f>'1) Claims Notified'!B10</f>
        <v>2004</v>
      </c>
      <c r="C10" s="207">
        <v>20223271.259999998</v>
      </c>
      <c r="D10" s="8">
        <v>272799.60000000003</v>
      </c>
      <c r="E10" s="8">
        <v>24359904.496646252</v>
      </c>
      <c r="F10" s="8">
        <v>4449416.01</v>
      </c>
      <c r="G10" s="8">
        <v>6088715.6800000006</v>
      </c>
      <c r="H10" s="35">
        <v>35170835.786646254</v>
      </c>
      <c r="I10" s="8">
        <v>74219014.700000003</v>
      </c>
      <c r="J10" s="9">
        <v>109389850.48664626</v>
      </c>
      <c r="K10" s="10">
        <v>1845422.2000000004</v>
      </c>
      <c r="L10" s="17">
        <f t="shared" si="0"/>
        <v>111235272.68664627</v>
      </c>
      <c r="N10" s="38">
        <v>10</v>
      </c>
      <c r="O10" s="50">
        <v>9</v>
      </c>
    </row>
    <row r="11" spans="1:15" x14ac:dyDescent="0.25">
      <c r="A11" s="124"/>
      <c r="B11" s="225">
        <f>'1) Claims Notified'!B11</f>
        <v>2005</v>
      </c>
      <c r="C11" s="207">
        <v>9780930.5999999996</v>
      </c>
      <c r="D11" s="8">
        <v>211585.64</v>
      </c>
      <c r="E11" s="8">
        <v>27070947.669999786</v>
      </c>
      <c r="F11" s="8">
        <v>3696800.6599999997</v>
      </c>
      <c r="G11" s="8">
        <v>6610834.4199999999</v>
      </c>
      <c r="H11" s="35">
        <v>37590168.389999785</v>
      </c>
      <c r="I11" s="8">
        <v>83432338.760000005</v>
      </c>
      <c r="J11" s="9">
        <v>121022507.1499998</v>
      </c>
      <c r="K11" s="10">
        <v>2084263.5300000003</v>
      </c>
      <c r="L11" s="17">
        <f t="shared" si="0"/>
        <v>123106770.6799998</v>
      </c>
      <c r="N11" s="38">
        <v>11</v>
      </c>
      <c r="O11" s="50">
        <v>10</v>
      </c>
    </row>
    <row r="12" spans="1:15" x14ac:dyDescent="0.25">
      <c r="A12" s="124"/>
      <c r="B12" s="225">
        <f>'1) Claims Notified'!B12</f>
        <v>2006</v>
      </c>
      <c r="C12" s="207">
        <v>4937351.4449916668</v>
      </c>
      <c r="D12" s="8">
        <v>118460.35</v>
      </c>
      <c r="E12" s="8">
        <v>29512776.995208323</v>
      </c>
      <c r="F12" s="8">
        <v>7331832.9049166664</v>
      </c>
      <c r="G12" s="8">
        <v>9030941.9979749992</v>
      </c>
      <c r="H12" s="35">
        <v>45994012.24809999</v>
      </c>
      <c r="I12" s="8">
        <v>117649426.78405018</v>
      </c>
      <c r="J12" s="9">
        <v>163643439.03215018</v>
      </c>
      <c r="K12" s="10">
        <v>1549612.85</v>
      </c>
      <c r="L12" s="17">
        <f t="shared" si="0"/>
        <v>165193051.88215017</v>
      </c>
      <c r="N12" s="38">
        <v>12</v>
      </c>
      <c r="O12" s="50">
        <v>10</v>
      </c>
    </row>
    <row r="13" spans="1:15" x14ac:dyDescent="0.25">
      <c r="A13" s="124"/>
      <c r="B13" s="225">
        <f>'1) Claims Notified'!B13</f>
        <v>2007</v>
      </c>
      <c r="C13" s="207">
        <v>1211349.1287489999</v>
      </c>
      <c r="D13" s="8">
        <v>21028.03</v>
      </c>
      <c r="E13" s="8">
        <v>17758627.684150428</v>
      </c>
      <c r="F13" s="8">
        <v>6804290.4474583333</v>
      </c>
      <c r="G13" s="8">
        <v>7871674.6028000005</v>
      </c>
      <c r="H13" s="35">
        <v>32455620.764408763</v>
      </c>
      <c r="I13" s="8">
        <v>136658544.44872588</v>
      </c>
      <c r="J13" s="9">
        <v>169114165.21313465</v>
      </c>
      <c r="K13" s="10">
        <v>2126621.879999999</v>
      </c>
      <c r="L13" s="17">
        <f t="shared" si="0"/>
        <v>171240787.09313464</v>
      </c>
      <c r="N13" s="38">
        <v>12</v>
      </c>
      <c r="O13" s="50">
        <v>11</v>
      </c>
    </row>
    <row r="14" spans="1:15" x14ac:dyDescent="0.25">
      <c r="A14" s="124"/>
      <c r="B14" s="225">
        <f>'1) Claims Notified'!B14</f>
        <v>2008</v>
      </c>
      <c r="C14" s="207">
        <v>478625.38</v>
      </c>
      <c r="D14" s="8">
        <v>75994.67843333332</v>
      </c>
      <c r="E14" s="8">
        <v>19400710.379908334</v>
      </c>
      <c r="F14" s="8">
        <v>5811903.0079083331</v>
      </c>
      <c r="G14" s="8">
        <v>8486588.4200083334</v>
      </c>
      <c r="H14" s="35">
        <v>33775196.486258335</v>
      </c>
      <c r="I14" s="8">
        <v>162073507.32992399</v>
      </c>
      <c r="J14" s="9">
        <v>195848703.81618232</v>
      </c>
      <c r="K14" s="10">
        <v>1610721.0892464737</v>
      </c>
      <c r="L14" s="17">
        <f t="shared" si="0"/>
        <v>197459424.9054288</v>
      </c>
      <c r="N14" s="38">
        <v>12</v>
      </c>
      <c r="O14" s="50">
        <v>11</v>
      </c>
    </row>
    <row r="15" spans="1:15" x14ac:dyDescent="0.25">
      <c r="A15" s="124"/>
      <c r="B15" s="225">
        <f>'1) Claims Notified'!B15</f>
        <v>2009</v>
      </c>
      <c r="C15" s="207">
        <v>1855395.29</v>
      </c>
      <c r="D15" s="8">
        <v>309881.20906666666</v>
      </c>
      <c r="E15" s="8">
        <v>18039412.564908333</v>
      </c>
      <c r="F15" s="8">
        <v>8242667.5042166673</v>
      </c>
      <c r="G15" s="8">
        <v>9430652.4950250015</v>
      </c>
      <c r="H15" s="35">
        <v>36022613.773216665</v>
      </c>
      <c r="I15" s="8">
        <v>165652164.69011569</v>
      </c>
      <c r="J15" s="9">
        <v>201674778.46333236</v>
      </c>
      <c r="K15" s="10">
        <v>2096536.58</v>
      </c>
      <c r="L15" s="17">
        <f t="shared" si="0"/>
        <v>203771315.04333237</v>
      </c>
      <c r="N15" s="38">
        <v>12</v>
      </c>
      <c r="O15" s="50">
        <v>11</v>
      </c>
    </row>
    <row r="16" spans="1:15" x14ac:dyDescent="0.25">
      <c r="A16" s="124"/>
      <c r="B16" s="225">
        <f>'1) Claims Notified'!B16</f>
        <v>2010</v>
      </c>
      <c r="C16" s="207">
        <v>1428774.55</v>
      </c>
      <c r="D16" s="8">
        <v>215777.84437500002</v>
      </c>
      <c r="E16" s="8">
        <v>20558239.74556667</v>
      </c>
      <c r="F16" s="8">
        <v>8885351.662008334</v>
      </c>
      <c r="G16" s="8">
        <v>8332658.1033499995</v>
      </c>
      <c r="H16" s="35">
        <v>37992027.355300002</v>
      </c>
      <c r="I16" s="8">
        <v>180662411.80646271</v>
      </c>
      <c r="J16" s="9">
        <v>218654439.16176271</v>
      </c>
      <c r="K16" s="10">
        <v>1108114.2099999001</v>
      </c>
      <c r="L16" s="17">
        <f t="shared" si="0"/>
        <v>219762553.3717626</v>
      </c>
      <c r="N16" s="38">
        <v>12</v>
      </c>
      <c r="O16" s="50">
        <v>11</v>
      </c>
    </row>
    <row r="17" spans="1:15" x14ac:dyDescent="0.25">
      <c r="A17" s="124"/>
      <c r="B17" s="225">
        <f>'1) Claims Notified'!B17</f>
        <v>2011</v>
      </c>
      <c r="C17" s="207">
        <v>2222471.27</v>
      </c>
      <c r="D17" s="8">
        <v>230157.29053333332</v>
      </c>
      <c r="E17" s="8">
        <v>22465476.524383225</v>
      </c>
      <c r="F17" s="8">
        <v>10622698.845674358</v>
      </c>
      <c r="G17" s="8">
        <v>12594712.014191665</v>
      </c>
      <c r="H17" s="35">
        <v>45913044.674782582</v>
      </c>
      <c r="I17" s="8">
        <v>196974164.37801507</v>
      </c>
      <c r="J17" s="9">
        <v>242887209.05279765</v>
      </c>
      <c r="K17" s="10">
        <v>510268.78999999096</v>
      </c>
      <c r="L17" s="17">
        <f t="shared" si="0"/>
        <v>243397477.84279764</v>
      </c>
      <c r="N17" s="38">
        <v>12</v>
      </c>
      <c r="O17" s="50">
        <v>11</v>
      </c>
    </row>
    <row r="18" spans="1:15" x14ac:dyDescent="0.25">
      <c r="A18" s="128"/>
      <c r="B18" s="225">
        <f>'1) Claims Notified'!B18</f>
        <v>2012</v>
      </c>
      <c r="C18" s="207">
        <v>5334320.04</v>
      </c>
      <c r="D18" s="8">
        <v>803139.5398583333</v>
      </c>
      <c r="E18" s="8">
        <v>23017269.777508337</v>
      </c>
      <c r="F18" s="8">
        <v>11982338.171508335</v>
      </c>
      <c r="G18" s="8">
        <v>13816641.031891568</v>
      </c>
      <c r="H18" s="35">
        <v>49619388.520766571</v>
      </c>
      <c r="I18" s="8">
        <v>203692429.76329684</v>
      </c>
      <c r="J18" s="9">
        <v>253311818.2840634</v>
      </c>
      <c r="K18" s="10">
        <v>288650.94000000024</v>
      </c>
      <c r="L18" s="17">
        <f t="shared" si="0"/>
        <v>253600469.2240634</v>
      </c>
      <c r="N18" s="38">
        <v>12</v>
      </c>
      <c r="O18" s="50">
        <v>11</v>
      </c>
    </row>
    <row r="19" spans="1:15" x14ac:dyDescent="0.25">
      <c r="A19" s="128"/>
      <c r="B19" s="225">
        <f>'1) Claims Notified'!B19</f>
        <v>2013</v>
      </c>
      <c r="C19" s="207">
        <v>5878706.9399999995</v>
      </c>
      <c r="D19" s="8">
        <v>1112761.4887166666</v>
      </c>
      <c r="E19" s="8">
        <v>20834937.014191665</v>
      </c>
      <c r="F19" s="8">
        <v>7374087.7115749996</v>
      </c>
      <c r="G19" s="8">
        <v>13513414.252975</v>
      </c>
      <c r="H19" s="35">
        <v>42835200.46745833</v>
      </c>
      <c r="I19" s="8">
        <v>209462901.89026728</v>
      </c>
      <c r="J19" s="9">
        <v>252298102.35772562</v>
      </c>
      <c r="K19" s="10">
        <v>191919.59</v>
      </c>
      <c r="L19" s="17">
        <f t="shared" si="0"/>
        <v>252490021.94772562</v>
      </c>
      <c r="N19" s="38">
        <v>12</v>
      </c>
      <c r="O19" s="50">
        <v>11</v>
      </c>
    </row>
    <row r="20" spans="1:15" x14ac:dyDescent="0.25">
      <c r="A20" s="128"/>
      <c r="B20" s="225">
        <f>'1) Claims Notified'!B20</f>
        <v>2014</v>
      </c>
      <c r="C20" s="207">
        <v>6911603.7599999998</v>
      </c>
      <c r="D20" s="8">
        <v>1317482.5667416668</v>
      </c>
      <c r="E20" s="8">
        <v>18829745.152640667</v>
      </c>
      <c r="F20" s="8">
        <v>8353916.675658334</v>
      </c>
      <c r="G20" s="8">
        <v>10442035.172649899</v>
      </c>
      <c r="H20" s="35">
        <v>38943179.567690566</v>
      </c>
      <c r="I20" s="8">
        <v>205175866.96896318</v>
      </c>
      <c r="J20" s="9">
        <v>244119046.53665376</v>
      </c>
      <c r="K20" s="10">
        <v>404033.48</v>
      </c>
      <c r="L20" s="17">
        <f t="shared" si="0"/>
        <v>244523080.01665375</v>
      </c>
      <c r="N20" s="38">
        <v>12</v>
      </c>
      <c r="O20" s="50">
        <v>11</v>
      </c>
    </row>
    <row r="21" spans="1:15" x14ac:dyDescent="0.25">
      <c r="A21" s="128"/>
      <c r="B21" s="225">
        <f>'1) Claims Notified'!B21</f>
        <v>2015</v>
      </c>
      <c r="C21" s="207">
        <v>8282739.2100000009</v>
      </c>
      <c r="D21" s="8">
        <v>1209703.6797750001</v>
      </c>
      <c r="E21" s="8">
        <v>19199282.346208334</v>
      </c>
      <c r="F21" s="8">
        <v>7119293.2050666679</v>
      </c>
      <c r="G21" s="8">
        <v>12608383.584212501</v>
      </c>
      <c r="H21" s="35">
        <v>40136662.815262496</v>
      </c>
      <c r="I21" s="8">
        <v>226416307.45059645</v>
      </c>
      <c r="J21" s="9">
        <v>266552970.26585895</v>
      </c>
      <c r="K21" s="10">
        <v>200340.819999</v>
      </c>
      <c r="L21" s="17">
        <f t="shared" si="0"/>
        <v>266753311.08585796</v>
      </c>
      <c r="N21" s="38">
        <v>12</v>
      </c>
      <c r="O21" s="50">
        <v>11</v>
      </c>
    </row>
    <row r="22" spans="1:15" x14ac:dyDescent="0.25">
      <c r="A22" s="128"/>
      <c r="B22" s="225">
        <f>'1) Claims Notified'!B22</f>
        <v>2016</v>
      </c>
      <c r="C22" s="207">
        <v>7216731.4299999997</v>
      </c>
      <c r="D22" s="8">
        <v>1691566.4677416666</v>
      </c>
      <c r="E22" s="8">
        <v>20835701.087108321</v>
      </c>
      <c r="F22" s="8">
        <v>10196668.701650001</v>
      </c>
      <c r="G22" s="8">
        <v>12510388.244875001</v>
      </c>
      <c r="H22" s="35">
        <v>45234324.50137499</v>
      </c>
      <c r="I22" s="8">
        <v>232681924.95454979</v>
      </c>
      <c r="J22" s="9">
        <v>277916249.45592475</v>
      </c>
      <c r="K22" s="10">
        <v>26463845.810000002</v>
      </c>
      <c r="L22" s="17">
        <f t="shared" si="0"/>
        <v>304380095.26592475</v>
      </c>
      <c r="N22" s="38">
        <v>12</v>
      </c>
      <c r="O22" s="50">
        <v>11</v>
      </c>
    </row>
    <row r="23" spans="1:15" x14ac:dyDescent="0.25">
      <c r="A23" s="128"/>
      <c r="B23" s="225">
        <f>'1) Claims Notified'!B23</f>
        <v>2017</v>
      </c>
      <c r="C23" s="207">
        <v>10346747.34</v>
      </c>
      <c r="D23" s="8">
        <v>2791134.1053083334</v>
      </c>
      <c r="E23" s="8">
        <v>23081194.102507833</v>
      </c>
      <c r="F23" s="8">
        <v>16060298.258433335</v>
      </c>
      <c r="G23" s="8">
        <v>11528904.9087</v>
      </c>
      <c r="H23" s="35">
        <v>53461531.3749495</v>
      </c>
      <c r="I23" s="8">
        <v>237309839.06431872</v>
      </c>
      <c r="J23" s="9">
        <v>290771370.43926823</v>
      </c>
      <c r="K23" s="10">
        <v>102726.64</v>
      </c>
      <c r="L23" s="17">
        <f t="shared" si="0"/>
        <v>290874097.07926822</v>
      </c>
      <c r="N23" s="38">
        <v>12</v>
      </c>
      <c r="O23" s="50">
        <v>12</v>
      </c>
    </row>
    <row r="24" spans="1:15" x14ac:dyDescent="0.25">
      <c r="A24" s="128"/>
      <c r="B24" s="225">
        <f>'1) Claims Notified'!B24</f>
        <v>2018</v>
      </c>
      <c r="C24" s="207">
        <v>9031408.4299999997</v>
      </c>
      <c r="D24" s="8">
        <v>2850083.7580000004</v>
      </c>
      <c r="E24" s="8">
        <v>24354968.622007683</v>
      </c>
      <c r="F24" s="8">
        <v>15716262.660608333</v>
      </c>
      <c r="G24" s="8">
        <v>15234474.864833333</v>
      </c>
      <c r="H24" s="35">
        <v>58155789.905449353</v>
      </c>
      <c r="I24" s="8">
        <v>270138703.45795345</v>
      </c>
      <c r="J24" s="9">
        <v>328294493.36340278</v>
      </c>
      <c r="K24" s="10">
        <v>251732.84000000003</v>
      </c>
      <c r="L24" s="17">
        <f t="shared" si="0"/>
        <v>328546226.20340276</v>
      </c>
      <c r="N24" s="38">
        <v>12</v>
      </c>
      <c r="O24" s="50">
        <v>12</v>
      </c>
    </row>
    <row r="25" spans="1:15" x14ac:dyDescent="0.25">
      <c r="A25" s="128"/>
      <c r="B25" s="226">
        <f>'1) Claims Notified'!B25</f>
        <v>2019</v>
      </c>
      <c r="C25" s="207">
        <v>11810853.967768354</v>
      </c>
      <c r="D25" s="8">
        <v>4277496.2665154953</v>
      </c>
      <c r="E25" s="8">
        <v>31109057.142989531</v>
      </c>
      <c r="F25" s="8">
        <v>25082025.753060386</v>
      </c>
      <c r="G25" s="8">
        <v>13321647.518636525</v>
      </c>
      <c r="H25" s="35">
        <v>73790226.681201935</v>
      </c>
      <c r="I25" s="8">
        <v>249381819.11973804</v>
      </c>
      <c r="J25" s="9">
        <v>323172045.80093998</v>
      </c>
      <c r="K25" s="10">
        <v>1491261.4478558176</v>
      </c>
      <c r="L25" s="17">
        <f t="shared" si="0"/>
        <v>324663307.24879581</v>
      </c>
      <c r="N25" s="39">
        <v>12</v>
      </c>
      <c r="O25" s="51">
        <v>12</v>
      </c>
    </row>
    <row r="26" spans="1:15" x14ac:dyDescent="0.25">
      <c r="A26" s="124"/>
      <c r="B26" s="230" t="s">
        <v>6</v>
      </c>
      <c r="C26" s="18">
        <f>SUM(C6:C25)</f>
        <v>167466961.54720753</v>
      </c>
      <c r="D26" s="36">
        <f t="shared" ref="D26:K26" si="1">SUM(D6:D25)</f>
        <v>18161907.745065495</v>
      </c>
      <c r="E26" s="19">
        <f t="shared" si="1"/>
        <v>443983367.79009104</v>
      </c>
      <c r="F26" s="19">
        <f t="shared" si="1"/>
        <v>166666111.7926774</v>
      </c>
      <c r="G26" s="19">
        <f t="shared" si="1"/>
        <v>180789657.09212381</v>
      </c>
      <c r="H26" s="18">
        <f t="shared" si="1"/>
        <v>809601044.41995788</v>
      </c>
      <c r="I26" s="18">
        <f t="shared" si="1"/>
        <v>3169833781.784472</v>
      </c>
      <c r="J26" s="19">
        <f t="shared" si="1"/>
        <v>3979434826.2044296</v>
      </c>
      <c r="K26" s="37">
        <f t="shared" si="1"/>
        <v>73156408.357101187</v>
      </c>
      <c r="L26" s="37">
        <f t="shared" si="0"/>
        <v>4052591234.5615306</v>
      </c>
    </row>
    <row r="27" spans="1:15" x14ac:dyDescent="0.25">
      <c r="A27" s="124"/>
      <c r="B27" s="133"/>
      <c r="C27" s="20"/>
      <c r="D27" s="20"/>
      <c r="E27" s="20"/>
      <c r="F27" s="20"/>
      <c r="G27" s="20"/>
      <c r="H27" s="20"/>
      <c r="I27" s="20"/>
      <c r="J27" s="20"/>
      <c r="K27" s="20"/>
      <c r="L27" s="20"/>
    </row>
    <row r="28" spans="1:15" x14ac:dyDescent="0.25">
      <c r="A28" s="124"/>
      <c r="C28" s="77"/>
      <c r="D28" s="77"/>
      <c r="E28" s="77"/>
      <c r="F28" s="77"/>
      <c r="G28" s="77"/>
      <c r="H28" s="77"/>
      <c r="I28" s="77"/>
      <c r="J28" s="77"/>
      <c r="K28" s="77"/>
      <c r="L28" s="77"/>
    </row>
    <row r="29" spans="1:15" x14ac:dyDescent="0.25">
      <c r="B29" s="90"/>
      <c r="C29" s="91"/>
      <c r="D29" s="91"/>
      <c r="E29" s="91"/>
      <c r="F29" s="91"/>
      <c r="G29" s="91"/>
      <c r="H29" s="91"/>
      <c r="I29" s="91"/>
      <c r="J29" s="8"/>
      <c r="K29" s="91"/>
      <c r="L29" s="4"/>
    </row>
    <row r="30" spans="1:15" x14ac:dyDescent="0.25">
      <c r="B30" s="2" t="s">
        <v>12</v>
      </c>
    </row>
    <row r="31" spans="1:15" x14ac:dyDescent="0.25">
      <c r="B31" s="1" t="s">
        <v>20</v>
      </c>
    </row>
    <row r="32" spans="1:15" x14ac:dyDescent="0.25">
      <c r="B32" s="1" t="s">
        <v>14</v>
      </c>
    </row>
    <row r="33" spans="2:2" x14ac:dyDescent="0.25">
      <c r="B33" s="1" t="s">
        <v>28</v>
      </c>
    </row>
    <row r="34" spans="2:2" x14ac:dyDescent="0.25">
      <c r="B34" s="1" t="s">
        <v>21</v>
      </c>
    </row>
    <row r="35" spans="2:2"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honeticPr fontId="4" type="noConversion"/>
  <pageMargins left="0.78740157480314965" right="0.78740157480314965" top="0.78740157480314965" bottom="0.78740157480314965" header="0.51181102362204722" footer="0.51181102362204722"/>
  <pageSetup paperSize="9" scale="69" orientation="landscape" r:id="rId1"/>
  <headerFooter alignWithMargins="0">
    <oddHeader xml:space="preserve">&amp;L </oddHeader>
    <oddFooter xml:space="preserve">&amp;L&amp;F, &amp;A&amp;R </oddFooter>
  </headerFooter>
  <rowBreaks count="1" manualBreakCount="1">
    <brk id="25" min="1" max="11" man="1"/>
  </rowBreaks>
  <colBreaks count="1" manualBreakCount="1">
    <brk id="11" min="1" max="34"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P62"/>
  <sheetViews>
    <sheetView showGridLines="0" showRowColHeaders="0" zoomScale="70" zoomScaleNormal="70" workbookViewId="0">
      <selection activeCell="N20" sqref="N20"/>
    </sheetView>
  </sheetViews>
  <sheetFormatPr defaultColWidth="0" defaultRowHeight="13.2" zeroHeight="1" x14ac:dyDescent="0.25"/>
  <cols>
    <col min="1" max="1" width="3.6640625" style="6" customWidth="1"/>
    <col min="2" max="2" width="11.77734375" style="134" customWidth="1"/>
    <col min="3" max="8" width="16.6640625" style="134" customWidth="1"/>
    <col min="9" max="9" width="17.6640625" style="134" bestFit="1" customWidth="1"/>
    <col min="10" max="10" width="17.33203125" style="134" customWidth="1"/>
    <col min="11" max="11" width="16.6640625" style="134" customWidth="1"/>
    <col min="12" max="12" width="17.6640625" style="134" bestFit="1" customWidth="1"/>
    <col min="13" max="13" width="3.77734375" style="134" customWidth="1"/>
    <col min="14" max="14" width="16.6640625" style="134" customWidth="1"/>
    <col min="15" max="15" width="17.77734375" style="134" customWidth="1"/>
    <col min="16" max="16" width="9.109375" style="134" customWidth="1"/>
    <col min="17" max="16384" width="8.77734375" style="134" hidden="1"/>
  </cols>
  <sheetData>
    <row r="1" spans="1:16" s="132" customFormat="1" ht="15.6" x14ac:dyDescent="0.3">
      <c r="A1" s="46" t="s">
        <v>60</v>
      </c>
      <c r="J1" s="143"/>
      <c r="L1" s="143"/>
    </row>
    <row r="2" spans="1:16" s="6" customFormat="1" x14ac:dyDescent="0.25">
      <c r="A2" s="40"/>
      <c r="J2" s="124"/>
      <c r="L2" s="124"/>
    </row>
    <row r="3" spans="1:16" s="6" customFormat="1" x14ac:dyDescent="0.25">
      <c r="A3" s="40"/>
      <c r="J3" s="124"/>
      <c r="L3" s="124"/>
    </row>
    <row r="4" spans="1:16" s="132" customFormat="1" ht="13.8" x14ac:dyDescent="0.25">
      <c r="A4" s="6"/>
      <c r="B4" s="251" t="s">
        <v>61</v>
      </c>
      <c r="C4" s="252"/>
      <c r="D4" s="252"/>
      <c r="E4" s="252"/>
      <c r="F4" s="252"/>
      <c r="G4" s="252"/>
      <c r="H4" s="252"/>
      <c r="I4" s="252"/>
      <c r="J4" s="252"/>
      <c r="K4" s="252"/>
      <c r="L4" s="253"/>
      <c r="N4" s="6"/>
      <c r="O4" s="6"/>
      <c r="P4" s="6"/>
    </row>
    <row r="5" spans="1:16" s="132" customFormat="1" ht="55.2" x14ac:dyDescent="0.25">
      <c r="A5" s="124"/>
      <c r="B5" s="139" t="s">
        <v>0</v>
      </c>
      <c r="C5" s="139" t="s">
        <v>1</v>
      </c>
      <c r="D5" s="140" t="s">
        <v>31</v>
      </c>
      <c r="E5" s="140" t="s">
        <v>2</v>
      </c>
      <c r="F5" s="140" t="s">
        <v>3</v>
      </c>
      <c r="G5" s="140" t="s">
        <v>7</v>
      </c>
      <c r="H5" s="139" t="s">
        <v>5</v>
      </c>
      <c r="I5" s="140" t="s">
        <v>4</v>
      </c>
      <c r="J5" s="141" t="s">
        <v>8</v>
      </c>
      <c r="K5" s="142" t="s">
        <v>9</v>
      </c>
      <c r="L5" s="41" t="s">
        <v>6</v>
      </c>
      <c r="N5" s="49" t="s">
        <v>72</v>
      </c>
      <c r="O5" s="42" t="s">
        <v>58</v>
      </c>
      <c r="P5" s="6"/>
    </row>
    <row r="6" spans="1:16" s="204" customFormat="1" x14ac:dyDescent="0.25">
      <c r="A6" s="192"/>
      <c r="B6" s="224">
        <v>2000</v>
      </c>
      <c r="C6" s="207">
        <v>8637215.7072300091</v>
      </c>
      <c r="D6" s="208">
        <v>116394.36</v>
      </c>
      <c r="E6" s="208">
        <v>16194592.959999999</v>
      </c>
      <c r="F6" s="208">
        <v>1502354.33</v>
      </c>
      <c r="G6" s="208">
        <v>830141.84000000008</v>
      </c>
      <c r="H6" s="209">
        <v>18643483.489999998</v>
      </c>
      <c r="I6" s="208">
        <v>43950897.829999998</v>
      </c>
      <c r="J6" s="210">
        <v>62594381.319999993</v>
      </c>
      <c r="K6" s="211">
        <v>6950451.7100000009</v>
      </c>
      <c r="L6" s="212">
        <f>SUM(J6:K6)</f>
        <v>69544833.030000001</v>
      </c>
      <c r="N6" s="213">
        <v>10</v>
      </c>
      <c r="O6" s="197">
        <v>4</v>
      </c>
      <c r="P6" s="206"/>
    </row>
    <row r="7" spans="1:16" x14ac:dyDescent="0.25">
      <c r="A7" s="124"/>
      <c r="B7" s="225">
        <f>'1) Claims Notified'!B7</f>
        <v>2001</v>
      </c>
      <c r="C7" s="207">
        <v>11846508.761553295</v>
      </c>
      <c r="D7" s="8">
        <v>233975.83000000002</v>
      </c>
      <c r="E7" s="8">
        <v>17683108.808584437</v>
      </c>
      <c r="F7" s="8">
        <v>1749969.79</v>
      </c>
      <c r="G7" s="8">
        <v>2174349</v>
      </c>
      <c r="H7" s="35">
        <v>21841403.428584434</v>
      </c>
      <c r="I7" s="8">
        <v>49510071.5</v>
      </c>
      <c r="J7" s="9">
        <v>71351474.928584427</v>
      </c>
      <c r="K7" s="10">
        <v>8280033.6700000009</v>
      </c>
      <c r="L7" s="17">
        <f t="shared" ref="L7:L26" si="0">SUM(J7:K7)</f>
        <v>79631508.598584428</v>
      </c>
      <c r="N7" s="38">
        <v>10</v>
      </c>
      <c r="O7" s="50">
        <v>4</v>
      </c>
      <c r="P7" s="6"/>
    </row>
    <row r="8" spans="1:16" x14ac:dyDescent="0.25">
      <c r="A8" s="124"/>
      <c r="B8" s="225">
        <f>'1) Claims Notified'!B8</f>
        <v>2002</v>
      </c>
      <c r="C8" s="207">
        <v>14619970.33</v>
      </c>
      <c r="D8" s="8">
        <v>193279.66</v>
      </c>
      <c r="E8" s="8">
        <v>26313051.570000004</v>
      </c>
      <c r="F8" s="8">
        <v>2111813.2729343437</v>
      </c>
      <c r="G8" s="8">
        <v>1684888.96</v>
      </c>
      <c r="H8" s="35">
        <v>30303033.462934349</v>
      </c>
      <c r="I8" s="8">
        <v>48809020.910000004</v>
      </c>
      <c r="J8" s="9">
        <v>79112054.372934356</v>
      </c>
      <c r="K8" s="10">
        <v>11634065.590000007</v>
      </c>
      <c r="L8" s="17">
        <f t="shared" si="0"/>
        <v>90746119.96293436</v>
      </c>
      <c r="N8" s="38">
        <v>10</v>
      </c>
      <c r="O8" s="50">
        <v>4</v>
      </c>
      <c r="P8" s="6"/>
    </row>
    <row r="9" spans="1:16" x14ac:dyDescent="0.25">
      <c r="A9" s="124"/>
      <c r="B9" s="225">
        <f>'1) Claims Notified'!B9</f>
        <v>2003</v>
      </c>
      <c r="C9" s="207">
        <v>25386890.870000005</v>
      </c>
      <c r="D9" s="8">
        <v>112583.37999999999</v>
      </c>
      <c r="E9" s="8">
        <v>23258368.359999999</v>
      </c>
      <c r="F9" s="8">
        <v>3509326.06</v>
      </c>
      <c r="G9" s="8">
        <v>4643783.04</v>
      </c>
      <c r="H9" s="35">
        <v>31524060.839999996</v>
      </c>
      <c r="I9" s="8">
        <v>75724815.057494864</v>
      </c>
      <c r="J9" s="9">
        <v>107248875.89749485</v>
      </c>
      <c r="K9" s="10">
        <v>3962953.6099999994</v>
      </c>
      <c r="L9" s="17">
        <f t="shared" si="0"/>
        <v>111211829.50749485</v>
      </c>
      <c r="N9" s="38">
        <v>10</v>
      </c>
      <c r="O9" s="50">
        <v>5</v>
      </c>
      <c r="P9" s="6"/>
    </row>
    <row r="10" spans="1:16" x14ac:dyDescent="0.25">
      <c r="A10" s="124"/>
      <c r="B10" s="225">
        <f>'1) Claims Notified'!B10</f>
        <v>2004</v>
      </c>
      <c r="C10" s="207">
        <v>20217105.079999998</v>
      </c>
      <c r="D10" s="8">
        <v>272799.60000000003</v>
      </c>
      <c r="E10" s="8">
        <v>23971020.417289082</v>
      </c>
      <c r="F10" s="8">
        <v>4299279.79</v>
      </c>
      <c r="G10" s="8">
        <v>6079972.1800000006</v>
      </c>
      <c r="H10" s="35">
        <v>34623071.987289086</v>
      </c>
      <c r="I10" s="8">
        <v>74210124.370000005</v>
      </c>
      <c r="J10" s="9">
        <v>108833196.35728909</v>
      </c>
      <c r="K10" s="10">
        <v>1845422.2000000004</v>
      </c>
      <c r="L10" s="17">
        <f t="shared" si="0"/>
        <v>110678618.55728909</v>
      </c>
      <c r="N10" s="38">
        <v>10</v>
      </c>
      <c r="O10" s="50">
        <v>8</v>
      </c>
      <c r="P10" s="6"/>
    </row>
    <row r="11" spans="1:16" x14ac:dyDescent="0.25">
      <c r="A11" s="124"/>
      <c r="B11" s="225">
        <f>'1) Claims Notified'!B11</f>
        <v>2005</v>
      </c>
      <c r="C11" s="207">
        <v>9762055.7199999988</v>
      </c>
      <c r="D11" s="8">
        <v>211585.64</v>
      </c>
      <c r="E11" s="8">
        <v>26933392.179999791</v>
      </c>
      <c r="F11" s="8">
        <v>3696800.6599999997</v>
      </c>
      <c r="G11" s="8">
        <v>6245954.9900000002</v>
      </c>
      <c r="H11" s="35">
        <v>37087733.46999979</v>
      </c>
      <c r="I11" s="8">
        <v>82444437.930000007</v>
      </c>
      <c r="J11" s="9">
        <v>119532171.3999998</v>
      </c>
      <c r="K11" s="10">
        <v>2084263.5300000003</v>
      </c>
      <c r="L11" s="17">
        <f t="shared" si="0"/>
        <v>121616434.9299998</v>
      </c>
      <c r="N11" s="38">
        <v>11</v>
      </c>
      <c r="O11" s="50">
        <v>9</v>
      </c>
      <c r="P11" s="6"/>
    </row>
    <row r="12" spans="1:16" x14ac:dyDescent="0.25">
      <c r="A12" s="124"/>
      <c r="B12" s="225">
        <f>'1) Claims Notified'!B12</f>
        <v>2006</v>
      </c>
      <c r="C12" s="207">
        <v>4730102.191833334</v>
      </c>
      <c r="D12" s="8">
        <v>118460.35</v>
      </c>
      <c r="E12" s="8">
        <v>28454059.453491654</v>
      </c>
      <c r="F12" s="8">
        <v>7299002.7950083334</v>
      </c>
      <c r="G12" s="8">
        <v>8699196.7619583327</v>
      </c>
      <c r="H12" s="35">
        <v>44570719.360458322</v>
      </c>
      <c r="I12" s="8">
        <v>116812219.06808031</v>
      </c>
      <c r="J12" s="9">
        <v>161382938.42853862</v>
      </c>
      <c r="K12" s="10">
        <v>1549612.85</v>
      </c>
      <c r="L12" s="17">
        <f t="shared" si="0"/>
        <v>162932551.27853861</v>
      </c>
      <c r="N12" s="38">
        <v>12</v>
      </c>
      <c r="O12" s="50">
        <v>9</v>
      </c>
      <c r="P12" s="6"/>
    </row>
    <row r="13" spans="1:16" x14ac:dyDescent="0.25">
      <c r="A13" s="124"/>
      <c r="B13" s="225">
        <f>'1) Claims Notified'!B13</f>
        <v>2007</v>
      </c>
      <c r="C13" s="207">
        <v>1149101.8034666667</v>
      </c>
      <c r="D13" s="8">
        <v>21028.03</v>
      </c>
      <c r="E13" s="8">
        <v>17684415.355272271</v>
      </c>
      <c r="F13" s="8">
        <v>6790490.2856833339</v>
      </c>
      <c r="G13" s="8">
        <v>7576037.9537083339</v>
      </c>
      <c r="H13" s="35">
        <v>32071971.624663942</v>
      </c>
      <c r="I13" s="8">
        <v>131819162.56925723</v>
      </c>
      <c r="J13" s="9">
        <v>163891134.19392118</v>
      </c>
      <c r="K13" s="10">
        <v>1941751.6299999992</v>
      </c>
      <c r="L13" s="17">
        <f t="shared" si="0"/>
        <v>165832885.82392117</v>
      </c>
      <c r="N13" s="38">
        <v>12</v>
      </c>
      <c r="O13" s="50">
        <v>10</v>
      </c>
      <c r="P13" s="6"/>
    </row>
    <row r="14" spans="1:16" x14ac:dyDescent="0.25">
      <c r="A14" s="124"/>
      <c r="B14" s="225">
        <f>'1) Claims Notified'!B14</f>
        <v>2008</v>
      </c>
      <c r="C14" s="207">
        <v>472745.92</v>
      </c>
      <c r="D14" s="8">
        <v>73815.462249999982</v>
      </c>
      <c r="E14" s="8">
        <v>18955283.585600004</v>
      </c>
      <c r="F14" s="8">
        <v>5804275.4478416666</v>
      </c>
      <c r="G14" s="8">
        <v>8456980.5551916659</v>
      </c>
      <c r="H14" s="35">
        <v>33290355.050883338</v>
      </c>
      <c r="I14" s="8">
        <v>161650734.13150734</v>
      </c>
      <c r="J14" s="9">
        <v>194941089.18239069</v>
      </c>
      <c r="K14" s="10">
        <v>1610721.1599997997</v>
      </c>
      <c r="L14" s="17">
        <f t="shared" si="0"/>
        <v>196551810.34239048</v>
      </c>
      <c r="N14" s="38">
        <v>12</v>
      </c>
      <c r="O14" s="50">
        <v>10</v>
      </c>
      <c r="P14" s="6"/>
    </row>
    <row r="15" spans="1:16" x14ac:dyDescent="0.25">
      <c r="A15" s="124"/>
      <c r="B15" s="225">
        <f>'1) Claims Notified'!B15</f>
        <v>2009</v>
      </c>
      <c r="C15" s="207">
        <v>1833276.8</v>
      </c>
      <c r="D15" s="8">
        <v>291421.65639166662</v>
      </c>
      <c r="E15" s="8">
        <v>17961636.017258335</v>
      </c>
      <c r="F15" s="8">
        <v>7715391.6368499994</v>
      </c>
      <c r="G15" s="8">
        <v>9372980.8669416681</v>
      </c>
      <c r="H15" s="35">
        <v>35341430.177441671</v>
      </c>
      <c r="I15" s="8">
        <v>164369420.30183238</v>
      </c>
      <c r="J15" s="9">
        <v>199710850.47927403</v>
      </c>
      <c r="K15" s="10">
        <v>2096535.5800000005</v>
      </c>
      <c r="L15" s="17">
        <f t="shared" si="0"/>
        <v>201807386.05927405</v>
      </c>
      <c r="N15" s="38">
        <v>12</v>
      </c>
      <c r="O15" s="50">
        <v>10</v>
      </c>
      <c r="P15" s="6"/>
    </row>
    <row r="16" spans="1:16" x14ac:dyDescent="0.25">
      <c r="A16" s="124"/>
      <c r="B16" s="225">
        <f>'1) Claims Notified'!B16</f>
        <v>2010</v>
      </c>
      <c r="C16" s="207">
        <v>1380611.96</v>
      </c>
      <c r="D16" s="8">
        <v>211008.79259166669</v>
      </c>
      <c r="E16" s="8">
        <v>20264285.725900002</v>
      </c>
      <c r="F16" s="8">
        <v>8847778.6839916669</v>
      </c>
      <c r="G16" s="8">
        <v>8136684.5051666666</v>
      </c>
      <c r="H16" s="35">
        <v>37459757.707649998</v>
      </c>
      <c r="I16" s="8">
        <v>179075963.54008028</v>
      </c>
      <c r="J16" s="9">
        <v>216535721.24773028</v>
      </c>
      <c r="K16" s="10">
        <v>1108114.2099999001</v>
      </c>
      <c r="L16" s="17">
        <f t="shared" si="0"/>
        <v>217643835.45773017</v>
      </c>
      <c r="N16" s="38">
        <v>12</v>
      </c>
      <c r="O16" s="50">
        <v>10</v>
      </c>
      <c r="P16" s="6"/>
    </row>
    <row r="17" spans="1:16" x14ac:dyDescent="0.25">
      <c r="A17" s="124"/>
      <c r="B17" s="225">
        <f>'1) Claims Notified'!B17</f>
        <v>2011</v>
      </c>
      <c r="C17" s="207">
        <v>2089796.4900000002</v>
      </c>
      <c r="D17" s="8">
        <v>225166.54476666672</v>
      </c>
      <c r="E17" s="8">
        <v>21675627.102274992</v>
      </c>
      <c r="F17" s="8">
        <v>10558204.447408333</v>
      </c>
      <c r="G17" s="8">
        <v>12238880.653299998</v>
      </c>
      <c r="H17" s="35">
        <v>44697878.747749992</v>
      </c>
      <c r="I17" s="8">
        <v>193009030.35259068</v>
      </c>
      <c r="J17" s="9">
        <v>237706909.10034066</v>
      </c>
      <c r="K17" s="10">
        <v>171470.94999999116</v>
      </c>
      <c r="L17" s="17">
        <f t="shared" si="0"/>
        <v>237878380.05034065</v>
      </c>
      <c r="N17" s="38">
        <v>12</v>
      </c>
      <c r="O17" s="50">
        <v>10</v>
      </c>
      <c r="P17" s="6"/>
    </row>
    <row r="18" spans="1:16" x14ac:dyDescent="0.25">
      <c r="A18" s="128"/>
      <c r="B18" s="225">
        <f>'1) Claims Notified'!B18</f>
        <v>2012</v>
      </c>
      <c r="C18" s="207">
        <v>5181332.66</v>
      </c>
      <c r="D18" s="8">
        <v>784759.21121666674</v>
      </c>
      <c r="E18" s="8">
        <v>21630767.021683335</v>
      </c>
      <c r="F18" s="8">
        <v>11158607.620758334</v>
      </c>
      <c r="G18" s="8">
        <v>13464549.933608234</v>
      </c>
      <c r="H18" s="35">
        <v>47038683.787266567</v>
      </c>
      <c r="I18" s="8">
        <v>193075431.70716566</v>
      </c>
      <c r="J18" s="9">
        <v>240114115.49443221</v>
      </c>
      <c r="K18" s="10">
        <v>288650.94</v>
      </c>
      <c r="L18" s="17">
        <f t="shared" si="0"/>
        <v>240402766.43443221</v>
      </c>
      <c r="N18" s="38">
        <v>12</v>
      </c>
      <c r="O18" s="50">
        <v>10</v>
      </c>
      <c r="P18" s="6"/>
    </row>
    <row r="19" spans="1:16" x14ac:dyDescent="0.25">
      <c r="A19" s="128"/>
      <c r="B19" s="225">
        <f>'1) Claims Notified'!B19</f>
        <v>2013</v>
      </c>
      <c r="C19" s="207">
        <v>5771198.7899999991</v>
      </c>
      <c r="D19" s="8">
        <v>1027851.3294333332</v>
      </c>
      <c r="E19" s="8">
        <v>18947783.813474998</v>
      </c>
      <c r="F19" s="8">
        <v>7277022.926258333</v>
      </c>
      <c r="G19" s="8">
        <v>12536165.705941664</v>
      </c>
      <c r="H19" s="35">
        <v>39788823.77510833</v>
      </c>
      <c r="I19" s="8">
        <v>195421677.65046564</v>
      </c>
      <c r="J19" s="9">
        <v>235210501.42557397</v>
      </c>
      <c r="K19" s="10">
        <v>191919.59</v>
      </c>
      <c r="L19" s="17">
        <f t="shared" si="0"/>
        <v>235402421.01557398</v>
      </c>
      <c r="N19" s="38">
        <v>12</v>
      </c>
      <c r="O19" s="50">
        <v>10</v>
      </c>
      <c r="P19" s="6"/>
    </row>
    <row r="20" spans="1:16" x14ac:dyDescent="0.25">
      <c r="A20" s="128"/>
      <c r="B20" s="225">
        <f>'1) Claims Notified'!B20</f>
        <v>2014</v>
      </c>
      <c r="C20" s="207">
        <v>6426783.0899999999</v>
      </c>
      <c r="D20" s="8">
        <v>1283815.6468333337</v>
      </c>
      <c r="E20" s="8">
        <v>16333787.735524002</v>
      </c>
      <c r="F20" s="8">
        <v>7576410.883475001</v>
      </c>
      <c r="G20" s="8">
        <v>9565698.6798332334</v>
      </c>
      <c r="H20" s="35">
        <v>34759712.945665568</v>
      </c>
      <c r="I20" s="8">
        <v>184440318.13749281</v>
      </c>
      <c r="J20" s="9">
        <v>219200031.08315837</v>
      </c>
      <c r="K20" s="10">
        <v>365292.25</v>
      </c>
      <c r="L20" s="17">
        <f t="shared" si="0"/>
        <v>219565323.33315837</v>
      </c>
      <c r="N20" s="38">
        <v>12</v>
      </c>
      <c r="O20" s="50">
        <v>10</v>
      </c>
      <c r="P20" s="6"/>
    </row>
    <row r="21" spans="1:16" x14ac:dyDescent="0.25">
      <c r="A21" s="128"/>
      <c r="B21" s="225">
        <f>'1) Claims Notified'!B21</f>
        <v>2015</v>
      </c>
      <c r="C21" s="207">
        <v>7611085.6699999999</v>
      </c>
      <c r="D21" s="8">
        <v>1094225.3556916667</v>
      </c>
      <c r="E21" s="8">
        <v>15722539.441341668</v>
      </c>
      <c r="F21" s="8">
        <v>5580582.3442499992</v>
      </c>
      <c r="G21" s="8">
        <v>9453480.4348750003</v>
      </c>
      <c r="H21" s="35">
        <v>31850827.576158334</v>
      </c>
      <c r="I21" s="8">
        <v>179919139.92030528</v>
      </c>
      <c r="J21" s="9">
        <v>211769967.49646363</v>
      </c>
      <c r="K21" s="10">
        <v>90947.77</v>
      </c>
      <c r="L21" s="17">
        <f t="shared" si="0"/>
        <v>211860915.26646364</v>
      </c>
      <c r="N21" s="38">
        <v>12</v>
      </c>
      <c r="O21" s="50">
        <v>10</v>
      </c>
      <c r="P21" s="6"/>
    </row>
    <row r="22" spans="1:16" x14ac:dyDescent="0.25">
      <c r="A22" s="128"/>
      <c r="B22" s="225">
        <f>'1) Claims Notified'!B22</f>
        <v>2016</v>
      </c>
      <c r="C22" s="207">
        <v>5780305.6900000004</v>
      </c>
      <c r="D22" s="8">
        <v>1268137.4027833333</v>
      </c>
      <c r="E22" s="8">
        <v>11607550.871149991</v>
      </c>
      <c r="F22" s="8">
        <v>6033555.3039083332</v>
      </c>
      <c r="G22" s="8">
        <v>8359906.8292833334</v>
      </c>
      <c r="H22" s="35">
        <v>27269150.407124992</v>
      </c>
      <c r="I22" s="8">
        <v>137421208.07563767</v>
      </c>
      <c r="J22" s="9">
        <v>164690358.48276266</v>
      </c>
      <c r="K22" s="10">
        <v>629365.47000000044</v>
      </c>
      <c r="L22" s="17">
        <f t="shared" si="0"/>
        <v>165319723.95276266</v>
      </c>
      <c r="N22" s="38">
        <v>12</v>
      </c>
      <c r="O22" s="50">
        <v>10</v>
      </c>
      <c r="P22" s="6"/>
    </row>
    <row r="23" spans="1:16" x14ac:dyDescent="0.25">
      <c r="A23" s="128"/>
      <c r="B23" s="225">
        <f>'1) Claims Notified'!B23</f>
        <v>2017</v>
      </c>
      <c r="C23" s="207">
        <v>4391463.3899999997</v>
      </c>
      <c r="D23" s="8">
        <v>1692080.1614083333</v>
      </c>
      <c r="E23" s="8">
        <v>8021604.0761578316</v>
      </c>
      <c r="F23" s="8">
        <v>2921486.5814916664</v>
      </c>
      <c r="G23" s="8">
        <v>4444994.8586166669</v>
      </c>
      <c r="H23" s="35">
        <v>17080165.677674498</v>
      </c>
      <c r="I23" s="8">
        <v>78441466.149572998</v>
      </c>
      <c r="J23" s="9">
        <v>95521631.8272475</v>
      </c>
      <c r="K23" s="10">
        <v>66647.239999999991</v>
      </c>
      <c r="L23" s="17">
        <f t="shared" si="0"/>
        <v>95588279.067247495</v>
      </c>
      <c r="N23" s="38">
        <v>12</v>
      </c>
      <c r="O23" s="50">
        <v>11</v>
      </c>
      <c r="P23" s="6"/>
    </row>
    <row r="24" spans="1:16" x14ac:dyDescent="0.25">
      <c r="A24" s="128"/>
      <c r="B24" s="225">
        <f>'1) Claims Notified'!B24</f>
        <v>2018</v>
      </c>
      <c r="C24" s="207">
        <v>1752760.59</v>
      </c>
      <c r="D24" s="8">
        <v>853206.99661666667</v>
      </c>
      <c r="E24" s="8">
        <v>3058405.4281750005</v>
      </c>
      <c r="F24" s="8">
        <v>818773.03458333341</v>
      </c>
      <c r="G24" s="8">
        <v>1412451.6927916668</v>
      </c>
      <c r="H24" s="35">
        <v>6142837.1521666674</v>
      </c>
      <c r="I24" s="8">
        <v>36779999.853466675</v>
      </c>
      <c r="J24" s="9">
        <v>42922837.005633339</v>
      </c>
      <c r="K24" s="10">
        <v>1715</v>
      </c>
      <c r="L24" s="17">
        <f t="shared" si="0"/>
        <v>42924552.005633339</v>
      </c>
      <c r="N24" s="38">
        <v>12</v>
      </c>
      <c r="O24" s="50">
        <v>11</v>
      </c>
      <c r="P24" s="6"/>
    </row>
    <row r="25" spans="1:16" x14ac:dyDescent="0.25">
      <c r="A25" s="128"/>
      <c r="B25" s="226">
        <f>'1) Claims Notified'!B25</f>
        <v>2019</v>
      </c>
      <c r="C25" s="207">
        <v>83285.26743440234</v>
      </c>
      <c r="D25" s="8">
        <v>83846.620951068995</v>
      </c>
      <c r="E25" s="8">
        <v>295052.13396924199</v>
      </c>
      <c r="F25" s="8">
        <v>15319.583591666667</v>
      </c>
      <c r="G25" s="8">
        <v>110355.39</v>
      </c>
      <c r="H25" s="35">
        <v>504573.72851197765</v>
      </c>
      <c r="I25" s="8">
        <v>3452132.8616788904</v>
      </c>
      <c r="J25" s="9">
        <v>3956706.5901908679</v>
      </c>
      <c r="K25" s="10">
        <v>0</v>
      </c>
      <c r="L25" s="17">
        <f t="shared" si="0"/>
        <v>3956706.5901908679</v>
      </c>
      <c r="N25" s="39">
        <v>11</v>
      </c>
      <c r="O25" s="51">
        <v>11</v>
      </c>
      <c r="P25" s="6"/>
    </row>
    <row r="26" spans="1:16" x14ac:dyDescent="0.25">
      <c r="A26" s="124"/>
      <c r="B26" s="231" t="s">
        <v>6</v>
      </c>
      <c r="C26" s="18">
        <f>SUM(C6:C25)</f>
        <v>139123596.78151768</v>
      </c>
      <c r="D26" s="36">
        <f t="shared" ref="D26:K26" si="1">SUM(D6:D25)</f>
        <v>10169442.030934405</v>
      </c>
      <c r="E26" s="19">
        <f t="shared" si="1"/>
        <v>354966332.05714661</v>
      </c>
      <c r="F26" s="19">
        <f t="shared" si="1"/>
        <v>105266445.47803435</v>
      </c>
      <c r="G26" s="19">
        <f t="shared" si="1"/>
        <v>135487454.83121642</v>
      </c>
      <c r="H26" s="18">
        <f t="shared" si="1"/>
        <v>605889674.39733183</v>
      </c>
      <c r="I26" s="18">
        <f t="shared" si="1"/>
        <v>2330337271.9166288</v>
      </c>
      <c r="J26" s="19">
        <f t="shared" si="1"/>
        <v>2936226946.313961</v>
      </c>
      <c r="K26" s="37">
        <f t="shared" si="1"/>
        <v>44869934.949999705</v>
      </c>
      <c r="L26" s="37">
        <f t="shared" si="0"/>
        <v>2981096881.2639608</v>
      </c>
      <c r="N26" s="6"/>
      <c r="O26" s="6"/>
      <c r="P26" s="6"/>
    </row>
    <row r="27" spans="1:16" x14ac:dyDescent="0.25">
      <c r="A27" s="124"/>
      <c r="B27" s="232"/>
      <c r="N27" s="6"/>
      <c r="O27" s="6"/>
      <c r="P27" s="6"/>
    </row>
    <row r="28" spans="1:16" x14ac:dyDescent="0.25">
      <c r="A28" s="124"/>
    </row>
    <row r="29" spans="1:16" x14ac:dyDescent="0.25"/>
    <row r="30" spans="1:16" x14ac:dyDescent="0.25">
      <c r="B30" s="43" t="s">
        <v>12</v>
      </c>
      <c r="J30" s="144"/>
      <c r="L30" s="144"/>
    </row>
    <row r="31" spans="1:16" x14ac:dyDescent="0.25">
      <c r="B31" s="44" t="s">
        <v>62</v>
      </c>
      <c r="J31" s="144"/>
      <c r="L31" s="144"/>
    </row>
    <row r="32" spans="1:16" x14ac:dyDescent="0.25">
      <c r="B32" s="44" t="s">
        <v>14</v>
      </c>
      <c r="J32" s="144"/>
      <c r="L32" s="144"/>
    </row>
    <row r="33" spans="2:12" x14ac:dyDescent="0.25">
      <c r="B33" s="44" t="s">
        <v>28</v>
      </c>
      <c r="J33" s="145"/>
      <c r="L33" s="144"/>
    </row>
    <row r="34" spans="2:12" x14ac:dyDescent="0.25">
      <c r="B34" s="44" t="s">
        <v>21</v>
      </c>
    </row>
    <row r="35" spans="2:12" x14ac:dyDescent="0.25"/>
    <row r="36" spans="2:12" hidden="1" x14ac:dyDescent="0.25"/>
    <row r="37" spans="2:12" hidden="1" x14ac:dyDescent="0.25"/>
    <row r="38" spans="2:12" hidden="1" x14ac:dyDescent="0.25"/>
    <row r="39" spans="2:12" hidden="1" x14ac:dyDescent="0.25"/>
    <row r="40" spans="2:12" hidden="1" x14ac:dyDescent="0.25"/>
    <row r="41" spans="2:12" hidden="1" x14ac:dyDescent="0.25"/>
    <row r="42" spans="2:12" hidden="1" x14ac:dyDescent="0.25"/>
    <row r="43" spans="2:12" hidden="1" x14ac:dyDescent="0.25"/>
    <row r="44" spans="2:12" hidden="1" x14ac:dyDescent="0.25"/>
    <row r="45" spans="2:12" hidden="1" x14ac:dyDescent="0.25"/>
    <row r="46" spans="2:12" hidden="1" x14ac:dyDescent="0.25"/>
    <row r="47" spans="2:12" hidden="1" x14ac:dyDescent="0.25"/>
    <row r="48" spans="2:1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sheetData>
  <sheetProtection sheet="1" objects="1" scenarios="1"/>
  <mergeCells count="1">
    <mergeCell ref="B4:L4"/>
  </mergeCells>
  <pageMargins left="0.7" right="0.7" top="0.75" bottom="0.75" header="0.3" footer="0.3"/>
  <pageSetup paperSize="9" orientation="portrait" horizontalDpi="200" verticalDpi="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3208eb9c-92d8-4bca-8786-5a20df24df72" origin="userSelected"/>
</file>

<file path=customXml/itemProps1.xml><?xml version="1.0" encoding="utf-8"?>
<ds:datastoreItem xmlns:ds="http://schemas.openxmlformats.org/officeDocument/2006/customXml" ds:itemID="{2C0A9D01-F454-4232-8916-DFB6D790B3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Disclaimer</vt:lpstr>
      <vt:lpstr>Data for Website</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10) Mesothelioma info (NY)</vt:lpstr>
      <vt:lpstr>11) Mesothelioma info (SY)</vt:lpstr>
      <vt:lpstr>12) Immunotherapy</vt:lpstr>
      <vt:lpstr>'1) Claims Notified'!Print_Area</vt:lpstr>
      <vt:lpstr>'10) Mesothelioma info (NY)'!Print_Area</vt:lpstr>
      <vt:lpstr>'2) Nil Settled (NY)'!Print_Area</vt:lpstr>
      <vt:lpstr>'3) Nil Settled (SY)'!Print_Area</vt:lpstr>
      <vt:lpstr>'4) Settled At Cost (NY)'!Print_Area</vt:lpstr>
      <vt:lpstr>'5) Settled At Cost (SY)'!Print_Area</vt:lpstr>
      <vt:lpstr>'6) Incurred (NY)'!Print_Area</vt:lpstr>
      <vt:lpstr>'8) Paid on Settled (SY)'!Print_Area</vt:lpstr>
      <vt:lpstr>'9) Average Age (NY)'!Print_Area</vt:lpstr>
    </vt:vector>
  </TitlesOfParts>
  <Company>Norwich Union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Taylor</dc:creator>
  <cp:lastModifiedBy>Coleman, Michael (London)</cp:lastModifiedBy>
  <cp:lastPrinted>2016-08-01T16:06:40Z</cp:lastPrinted>
  <dcterms:created xsi:type="dcterms:W3CDTF">2007-05-24T11:51:49Z</dcterms:created>
  <dcterms:modified xsi:type="dcterms:W3CDTF">2021-02-23T10:37:51Z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7d87a925-79c0-486c-afb3-d86e6f9d31f2</vt:lpwstr>
  </property>
  <property fmtid="{D5CDD505-2E9C-101B-9397-08002B2CF9AE}" pid="3" name="bjDocumentSecurityLabel">
    <vt:lpwstr>No Marking</vt:lpwstr>
  </property>
  <property fmtid="{D5CDD505-2E9C-101B-9397-08002B2CF9AE}" pid="4" name="bjSaver">
    <vt:lpwstr>wRV/r3RgYSqOXIn4z2MMOXnWST8qH3zI</vt:lpwstr>
  </property>
  <property fmtid="{D5CDD505-2E9C-101B-9397-08002B2CF9AE}" pid="5" name="MSIP_Label_9c700311-1b20-487f-9129-30717d50ca8e_Enabled">
    <vt:lpwstr>True</vt:lpwstr>
  </property>
  <property fmtid="{D5CDD505-2E9C-101B-9397-08002B2CF9AE}" pid="6" name="MSIP_Label_9c700311-1b20-487f-9129-30717d50ca8e_SiteId">
    <vt:lpwstr>76e3921f-489b-4b7e-9547-9ea297add9b5</vt:lpwstr>
  </property>
  <property fmtid="{D5CDD505-2E9C-101B-9397-08002B2CF9AE}" pid="7" name="MSIP_Label_9c700311-1b20-487f-9129-30717d50ca8e_Owner">
    <vt:lpwstr>michael.coleman2@towerswatson.com</vt:lpwstr>
  </property>
  <property fmtid="{D5CDD505-2E9C-101B-9397-08002B2CF9AE}" pid="8" name="MSIP_Label_9c700311-1b20-487f-9129-30717d50ca8e_SetDate">
    <vt:lpwstr>2021-02-16T09:08:41.0364840Z</vt:lpwstr>
  </property>
  <property fmtid="{D5CDD505-2E9C-101B-9397-08002B2CF9AE}" pid="9" name="MSIP_Label_9c700311-1b20-487f-9129-30717d50ca8e_Name">
    <vt:lpwstr>Confidential</vt:lpwstr>
  </property>
  <property fmtid="{D5CDD505-2E9C-101B-9397-08002B2CF9AE}" pid="10" name="MSIP_Label_9c700311-1b20-487f-9129-30717d50ca8e_Application">
    <vt:lpwstr>Microsoft Azure Information Protection</vt:lpwstr>
  </property>
  <property fmtid="{D5CDD505-2E9C-101B-9397-08002B2CF9AE}" pid="11" name="MSIP_Label_9c700311-1b20-487f-9129-30717d50ca8e_ActionId">
    <vt:lpwstr>0b425f04-dc28-47a3-accc-020c7db1189c</vt:lpwstr>
  </property>
  <property fmtid="{D5CDD505-2E9C-101B-9397-08002B2CF9AE}" pid="12" name="MSIP_Label_9c700311-1b20-487f-9129-30717d50ca8e_Extended_MSFT_Method">
    <vt:lpwstr>Automatic</vt:lpwstr>
  </property>
  <property fmtid="{D5CDD505-2E9C-101B-9397-08002B2CF9AE}" pid="13" name="MSIP_Label_d347b247-e90e-43a3-9d7b-004f14ae6873_Enabled">
    <vt:lpwstr>True</vt:lpwstr>
  </property>
  <property fmtid="{D5CDD505-2E9C-101B-9397-08002B2CF9AE}" pid="14" name="MSIP_Label_d347b247-e90e-43a3-9d7b-004f14ae6873_SiteId">
    <vt:lpwstr>76e3921f-489b-4b7e-9547-9ea297add9b5</vt:lpwstr>
  </property>
  <property fmtid="{D5CDD505-2E9C-101B-9397-08002B2CF9AE}" pid="15" name="MSIP_Label_d347b247-e90e-43a3-9d7b-004f14ae6873_Owner">
    <vt:lpwstr>michael.coleman2@towerswatson.com</vt:lpwstr>
  </property>
  <property fmtid="{D5CDD505-2E9C-101B-9397-08002B2CF9AE}" pid="16" name="MSIP_Label_d347b247-e90e-43a3-9d7b-004f14ae6873_SetDate">
    <vt:lpwstr>2021-02-16T09:08:41.0364840Z</vt:lpwstr>
  </property>
  <property fmtid="{D5CDD505-2E9C-101B-9397-08002B2CF9AE}" pid="17" name="MSIP_Label_d347b247-e90e-43a3-9d7b-004f14ae6873_Name">
    <vt:lpwstr>Anyone (No Protection)</vt:lpwstr>
  </property>
  <property fmtid="{D5CDD505-2E9C-101B-9397-08002B2CF9AE}" pid="18" name="MSIP_Label_d347b247-e90e-43a3-9d7b-004f14ae6873_Application">
    <vt:lpwstr>Microsoft Azure Information Protection</vt:lpwstr>
  </property>
  <property fmtid="{D5CDD505-2E9C-101B-9397-08002B2CF9AE}" pid="19" name="MSIP_Label_d347b247-e90e-43a3-9d7b-004f14ae6873_ActionId">
    <vt:lpwstr>0b425f04-dc28-47a3-accc-020c7db1189c</vt:lpwstr>
  </property>
  <property fmtid="{D5CDD505-2E9C-101B-9397-08002B2CF9AE}" pid="20" name="MSIP_Label_d347b247-e90e-43a3-9d7b-004f14ae6873_Parent">
    <vt:lpwstr>9c700311-1b20-487f-9129-30717d50ca8e</vt:lpwstr>
  </property>
  <property fmtid="{D5CDD505-2E9C-101B-9397-08002B2CF9AE}" pid="21" name="MSIP_Label_d347b247-e90e-43a3-9d7b-004f14ae6873_Extended_MSFT_Method">
    <vt:lpwstr>Automatic</vt:lpwstr>
  </property>
  <property fmtid="{D5CDD505-2E9C-101B-9397-08002B2CF9AE}" pid="22" name="Sensitivity">
    <vt:lpwstr>Confidential Anyone (No Protection)</vt:lpwstr>
  </property>
</Properties>
</file>