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20" windowHeight="11640" tabRatio="716" activeTab="0"/>
  </bookViews>
  <sheets>
    <sheet name="Charts -  % Medium Cohort" sheetId="1" r:id="rId1"/>
    <sheet name="Charts - Values" sheetId="2" r:id="rId2"/>
    <sheet name="Data -  % Medium Cohort" sheetId="3" r:id="rId3"/>
    <sheet name="Data - ValuesEnd2009" sheetId="4" r:id="rId4"/>
    <sheet name="Charts - %MC Working" sheetId="5" state="hidden" r:id="rId5"/>
    <sheet name="Charts - Values Working" sheetId="6" state="hidden" r:id="rId6"/>
    <sheet name="MC projection" sheetId="7" r:id="rId7"/>
    <sheet name="Table Choices" sheetId="8" state="hidden" r:id="rId8"/>
  </sheets>
  <definedNames>
    <definedName name="Basis" localSheetId="0">'Charts -  % Medium Cohort'!$A$19</definedName>
    <definedName name="Calc_Item" localSheetId="0">'Charts -  % Medium Cohort'!$A$44</definedName>
    <definedName name="Calc_Item" localSheetId="1">'Charts - Values'!$A$44</definedName>
    <definedName name="Calc_Type" localSheetId="0">'Charts -  % Medium Cohort'!$A$20</definedName>
    <definedName name="Chart_V_01">'Charts - Values'!$A$14:$J$34</definedName>
    <definedName name="Chart_V_02">'Charts - Values'!$A$37:$J$57</definedName>
    <definedName name="Chart_V_03">'Charts - Values'!$A$60:$J$80</definedName>
    <definedName name="Chart_V_04">'Charts - Values'!$A$83:$J$103</definedName>
    <definedName name="Chart_V_05">'Charts - Values'!$A$106:$J$126</definedName>
    <definedName name="Chart_V_06">'Charts - Values'!$A$129:$J$149</definedName>
    <definedName name="Chart_V_07">'Charts - Values'!$A$152:$J$172</definedName>
    <definedName name="Chart_vMC_01">'Charts -  % Medium Cohort'!$A$14:$J$34</definedName>
    <definedName name="Chart_vMC_02">'Charts -  % Medium Cohort'!$A$37:$J$57</definedName>
    <definedName name="Chart_vMC_03">'Charts -  % Medium Cohort'!$A$60:$J$80</definedName>
    <definedName name="Chart_vMC_04">'Charts -  % Medium Cohort'!$A$83:$J$103</definedName>
    <definedName name="Chart_vMC_05">'Charts -  % Medium Cohort'!$A$106:$J$126</definedName>
    <definedName name="Chart_vMC_06">'Charts -  % Medium Cohort'!$A$129:$J$149</definedName>
    <definedName name="Chart_vMC_07">'Charts -  % Medium Cohort'!$A$152:$J$172</definedName>
    <definedName name="F_MC_End2009">'MC projection'!$C$7:$AF$7</definedName>
    <definedName name="M_MC_End2009">'MC projection'!$C$5:$AF$5</definedName>
    <definedName name="_xlnm.Print_Area" localSheetId="3">'Data - ValuesEnd2009'!$A$1:$EB$80</definedName>
    <definedName name="Sex" localSheetId="0">'Charts -  % Medium Cohort'!$A$18</definedName>
  </definedNames>
  <calcPr calcMode="autoNoTable" fullCalcOnLoad="1"/>
</workbook>
</file>

<file path=xl/comments1.xml><?xml version="1.0" encoding="utf-8"?>
<comments xmlns="http://schemas.openxmlformats.org/spreadsheetml/2006/main">
  <authors>
    <author>nrobjohns</author>
    <author>jxnorris</author>
  </authors>
  <commentList>
    <comment ref="C10" authorId="0">
      <text>
        <r>
          <rPr>
            <b/>
            <sz val="8"/>
            <rFont val="Tahoma"/>
            <family val="2"/>
          </rPr>
          <t>Illustrate Sensitivity to Long-Term Rates of Mortality Improvement
(Core Parameter)</t>
        </r>
      </text>
    </comment>
    <comment ref="D10" authorId="0">
      <text>
        <r>
          <rPr>
            <b/>
            <sz val="8"/>
            <rFont val="Tahoma"/>
            <family val="2"/>
          </rPr>
          <t>Illustrate Sensitivity to 
Constant Addition to Rates of Mortality Improvement
(Core Parameter)</t>
        </r>
      </text>
    </comment>
    <comment ref="F10" authorId="0">
      <text>
        <r>
          <rPr>
            <b/>
            <sz val="8"/>
            <rFont val="Tahoma"/>
            <family val="2"/>
          </rPr>
          <t>Illustrate Sensitivity to Derivation and Component Split of Initial Rates of Mortality Improvement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Illustrate Sensitivity to High-Age Pattern of
Long-Term Rate of Mortality Improvement
</t>
        </r>
      </text>
    </comment>
    <comment ref="H10" authorId="0">
      <text>
        <r>
          <rPr>
            <b/>
            <sz val="8"/>
            <rFont val="Tahoma"/>
            <family val="2"/>
          </rPr>
          <t>Illustrate Sensitivity to 
Period of Convergence</t>
        </r>
      </text>
    </comment>
    <comment ref="I10" authorId="0">
      <text>
        <r>
          <rPr>
            <b/>
            <sz val="8"/>
            <rFont val="Tahoma"/>
            <family val="2"/>
          </rPr>
          <t>Illustrate Sensitivity to 
Pattern of Convergence
(% remaining at mid-point)</t>
        </r>
      </text>
    </comment>
    <comment ref="E10" authorId="1">
      <text>
        <r>
          <rPr>
            <b/>
            <sz val="8"/>
            <rFont val="Tahoma"/>
            <family val="2"/>
          </rPr>
          <t>Illustrate sensitivity to Age/Period and Cohort split of Initial Rates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nrobjohns</author>
  </authors>
  <commentList>
    <comment ref="C10" authorId="0">
      <text>
        <r>
          <rPr>
            <b/>
            <sz val="8"/>
            <rFont val="Tahoma"/>
            <family val="2"/>
          </rPr>
          <t>Illustrate Sensitivity to Long-Term Rates of Mortality Improvement
(Core Parameter)</t>
        </r>
      </text>
    </comment>
    <comment ref="D10" authorId="0">
      <text>
        <r>
          <rPr>
            <b/>
            <sz val="8"/>
            <rFont val="Tahoma"/>
            <family val="2"/>
          </rPr>
          <t>Illustrate Sensitivity to 
Constant Addition to Rates of Mortality Improvement
(Core Parameter)</t>
        </r>
      </text>
    </comment>
    <comment ref="F10" authorId="0">
      <text>
        <r>
          <rPr>
            <b/>
            <sz val="8"/>
            <rFont val="Tahoma"/>
            <family val="2"/>
          </rPr>
          <t>Illustrate Sensitivity to Derivation and Component Split of Initial Rates of Mortality Improvement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Illustrate Sensitivity to High-Age Pattern of
Long-Term Rate of Mortality Improvement
</t>
        </r>
      </text>
    </comment>
    <comment ref="H10" authorId="0">
      <text>
        <r>
          <rPr>
            <b/>
            <sz val="8"/>
            <rFont val="Tahoma"/>
            <family val="2"/>
          </rPr>
          <t>Illustrate Sensitivity to 
Period of Convergence</t>
        </r>
      </text>
    </comment>
    <comment ref="I10" authorId="0">
      <text>
        <r>
          <rPr>
            <b/>
            <sz val="8"/>
            <rFont val="Tahoma"/>
            <family val="2"/>
          </rPr>
          <t>Illustrate Sensitivity to 
Pattern of Convergence
(% remaining at mid-point)</t>
        </r>
      </text>
    </comment>
    <comment ref="E10" authorId="0">
      <text>
        <r>
          <rPr>
            <b/>
            <sz val="8"/>
            <rFont val="Tahoma"/>
            <family val="2"/>
          </rPr>
          <t>Illustrate Sensitivity to Age/Period and Cohort split of Initial Rates</t>
        </r>
      </text>
    </comment>
  </commentList>
</comments>
</file>

<file path=xl/sharedStrings.xml><?xml version="1.0" encoding="utf-8"?>
<sst xmlns="http://schemas.openxmlformats.org/spreadsheetml/2006/main" count="761" uniqueCount="159">
  <si>
    <t>Males</t>
  </si>
  <si>
    <t xml:space="preserve">Complete expectation of life for a life aged 65 exact on 1 July </t>
  </si>
  <si>
    <t>Females</t>
  </si>
  <si>
    <r>
      <t>20|</t>
    </r>
    <r>
      <rPr>
        <b/>
        <sz val="12"/>
        <color indexed="8"/>
        <rFont val="Times New Roman"/>
        <family val="1"/>
      </rPr>
      <t>ä</t>
    </r>
    <r>
      <rPr>
        <b/>
        <vertAlign val="subscript"/>
        <sz val="12"/>
        <color indexed="8"/>
        <rFont val="Times New Roman"/>
        <family val="1"/>
      </rPr>
      <t>45</t>
    </r>
  </si>
  <si>
    <r>
      <t>10|</t>
    </r>
    <r>
      <rPr>
        <b/>
        <sz val="12"/>
        <color indexed="8"/>
        <rFont val="Times New Roman"/>
        <family val="1"/>
      </rPr>
      <t>ä</t>
    </r>
    <r>
      <rPr>
        <b/>
        <vertAlign val="subscript"/>
        <sz val="12"/>
        <color indexed="8"/>
        <rFont val="Times New Roman"/>
        <family val="1"/>
      </rPr>
      <t>55</t>
    </r>
  </si>
  <si>
    <r>
      <t>ä</t>
    </r>
    <r>
      <rPr>
        <b/>
        <vertAlign val="subscript"/>
        <sz val="12"/>
        <color indexed="8"/>
        <rFont val="Times New Roman"/>
        <family val="1"/>
      </rPr>
      <t>60</t>
    </r>
  </si>
  <si>
    <r>
      <t>ä</t>
    </r>
    <r>
      <rPr>
        <b/>
        <vertAlign val="subscript"/>
        <sz val="12"/>
        <color indexed="8"/>
        <rFont val="Times New Roman"/>
        <family val="1"/>
      </rPr>
      <t>65</t>
    </r>
  </si>
  <si>
    <r>
      <t>ä</t>
    </r>
    <r>
      <rPr>
        <b/>
        <vertAlign val="subscript"/>
        <sz val="12"/>
        <color indexed="8"/>
        <rFont val="Times New Roman"/>
        <family val="1"/>
      </rPr>
      <t>70</t>
    </r>
  </si>
  <si>
    <r>
      <t>ä</t>
    </r>
    <r>
      <rPr>
        <b/>
        <vertAlign val="subscript"/>
        <sz val="12"/>
        <color indexed="8"/>
        <rFont val="Times New Roman"/>
        <family val="1"/>
      </rPr>
      <t>80</t>
    </r>
  </si>
  <si>
    <r>
      <t>e</t>
    </r>
    <r>
      <rPr>
        <b/>
        <vertAlign val="subscript"/>
        <sz val="12"/>
        <color indexed="8"/>
        <rFont val="Times New Roman"/>
        <family val="1"/>
      </rPr>
      <t>60</t>
    </r>
  </si>
  <si>
    <r>
      <t>e</t>
    </r>
    <r>
      <rPr>
        <b/>
        <vertAlign val="subscript"/>
        <sz val="12"/>
        <color indexed="8"/>
        <rFont val="Times New Roman"/>
        <family val="1"/>
      </rPr>
      <t>65</t>
    </r>
  </si>
  <si>
    <r>
      <t>e</t>
    </r>
    <r>
      <rPr>
        <b/>
        <vertAlign val="subscript"/>
        <sz val="12"/>
        <color indexed="8"/>
        <rFont val="Times New Roman"/>
        <family val="1"/>
      </rPr>
      <t>70</t>
    </r>
  </si>
  <si>
    <r>
      <t>e</t>
    </r>
    <r>
      <rPr>
        <b/>
        <vertAlign val="subscript"/>
        <sz val="12"/>
        <color indexed="8"/>
        <rFont val="Times New Roman"/>
        <family val="1"/>
      </rPr>
      <t>80</t>
    </r>
  </si>
  <si>
    <t>Male</t>
  </si>
  <si>
    <t>Female</t>
  </si>
  <si>
    <t>Mid-2009 calcs (Module B)</t>
  </si>
  <si>
    <t>Library Equivalent (Module C)</t>
  </si>
  <si>
    <t>Library Equivalent</t>
  </si>
  <si>
    <t>Annuities</t>
  </si>
  <si>
    <t>e60</t>
  </si>
  <si>
    <t>e65</t>
  </si>
  <si>
    <t>e70</t>
  </si>
  <si>
    <t>e80</t>
  </si>
  <si>
    <t>20|ä45</t>
  </si>
  <si>
    <t>10|ä55</t>
  </si>
  <si>
    <t>ä60</t>
  </si>
  <si>
    <t>ä65</t>
  </si>
  <si>
    <t>ä70</t>
  </si>
  <si>
    <t>ä80</t>
  </si>
  <si>
    <t>e65 in 2027</t>
  </si>
  <si>
    <t>e65 in 2029</t>
  </si>
  <si>
    <t>e65 in 2017</t>
  </si>
  <si>
    <t>e65 in 2019</t>
  </si>
  <si>
    <t>+1%</t>
  </si>
  <si>
    <t>+2%</t>
  </si>
  <si>
    <t>Default (0%)</t>
  </si>
  <si>
    <t>Default (50%)</t>
  </si>
  <si>
    <t>Gender</t>
  </si>
  <si>
    <t>Illustrate Sensitivity to Constant Addition to Rates of Mortality Improvement</t>
  </si>
  <si>
    <t>Illustrate Sensitivity to Underlying Model and Allocation of Initial Rates of Mortality Improvement</t>
  </si>
  <si>
    <t>Illustrate Sensitivity to Long-Term Rates of Mortality Improvement (Core Parameter)</t>
  </si>
  <si>
    <t>Illustrate Sensitivity to High-Age Pattern of Long-Term Rate of Mortality Improvement</t>
  </si>
  <si>
    <t>Illustrate Sensitivity to Period of Convergence</t>
  </si>
  <si>
    <t>M</t>
  </si>
  <si>
    <t>F</t>
  </si>
  <si>
    <t>Mortality Projections Model output</t>
  </si>
  <si>
    <t>Zero cohort component</t>
  </si>
  <si>
    <t>Zero age-period component</t>
  </si>
  <si>
    <t>Reaches 0 at age 91</t>
  </si>
  <si>
    <t>Reaches 0 at age 150</t>
  </si>
  <si>
    <t>Default (reaches 0 at age 120)</t>
  </si>
  <si>
    <t>Maintains same rate to age 150</t>
  </si>
  <si>
    <t>+1.0%</t>
  </si>
  <si>
    <t>+2.0%</t>
  </si>
  <si>
    <t>Illustrate Sensitivity to Pattern of Convergence (% remaining by mid-point)</t>
  </si>
  <si>
    <t>Hyperlink</t>
  </si>
  <si>
    <t>Chart_V_01</t>
  </si>
  <si>
    <t>Chart_V_02</t>
  </si>
  <si>
    <t>Chart_V_03</t>
  </si>
  <si>
    <t>Chart_V_04</t>
  </si>
  <si>
    <t>Chart_V_05</t>
  </si>
  <si>
    <t>Chart_V_06</t>
  </si>
  <si>
    <t>Option Lists for Drop down Selection Boxes    [Spreadsheet Mechanics]</t>
  </si>
  <si>
    <t>Illustrate Sensitivity to Pattern of Convergence (% remaining after mid-point)</t>
  </si>
  <si>
    <t>Extract Selected Values for Display in Charts    [Spreadsheet Mechanics]</t>
  </si>
  <si>
    <t>Calc Item Selection</t>
  </si>
  <si>
    <t>x-axis categories</t>
  </si>
  <si>
    <t>Extract Selected %MC values for Display in Charts    [Spreadsheet Mechanics]</t>
  </si>
  <si>
    <t>Choices:</t>
  </si>
  <si>
    <t>Expectation of Life</t>
  </si>
  <si>
    <t>Calculation Date &amp; Method</t>
  </si>
  <si>
    <t>Measure Calculated</t>
  </si>
  <si>
    <t>Model Point Calculated</t>
  </si>
  <si>
    <t>REFER TO COMMENTARY IN</t>
  </si>
  <si>
    <t>Select Items for Display [using drop down lists in yellow boxes beside each chart]</t>
  </si>
  <si>
    <t>Illustrate Sensitivity to Derivation and Component Split of Initial Rates of Mortality Improvement</t>
  </si>
  <si>
    <t>In all cases values shown are Expectation of Life or Annuity; x-axis for 2nd and subsequent charts show blocks of results by Long-Term Rate</t>
  </si>
  <si>
    <t>for Changes in the Assumed Long-Term Rate of Mortality Improvement</t>
  </si>
  <si>
    <t>for Changes in the Constant Addition to Rates of Mortality Improvement</t>
  </si>
  <si>
    <t>LTR 0.0%</t>
  </si>
  <si>
    <t>LTR 1.0%</t>
  </si>
  <si>
    <t>LTR 2.0%</t>
  </si>
  <si>
    <t>LTR 3.0%</t>
  </si>
  <si>
    <t>Cohort component maintained</t>
  </si>
  <si>
    <t>Default (age-cohort P-Spline)</t>
  </si>
  <si>
    <t>for Changes in the Derivation and Allocation to Components of Initial Rates of Mortality Improvement</t>
  </si>
  <si>
    <t>for Changes in the High-Age Pattern of Long-Term Rates of Mortality Improvement  (LTR applies to age 90)</t>
  </si>
  <si>
    <t>Cohort: Add 10 years</t>
  </si>
  <si>
    <t>Default (Core Parameters)</t>
  </si>
  <si>
    <t>Cohort: Cut 10 years</t>
  </si>
  <si>
    <t>Age/period: Cut 10 years</t>
  </si>
  <si>
    <t>for Changes in the % of Convergence Remaning at the Mid-Point of the Convergence Period</t>
  </si>
  <si>
    <t>for Changes in the Period of Convergence  (subject to minimum period of 5 years)</t>
  </si>
  <si>
    <t>Age/period: Add 10 years</t>
  </si>
  <si>
    <t>Chart_vMC_01</t>
  </si>
  <si>
    <t>Chart_vMC_02</t>
  </si>
  <si>
    <t>Chart_vMC_03</t>
  </si>
  <si>
    <t>Chart_vMC_04</t>
  </si>
  <si>
    <t>Chart_vMC_05</t>
  </si>
  <si>
    <t>Chart_vMC_06</t>
  </si>
  <si>
    <t>Results shown as % of values resulting from Medium Cohort Projection (MC)</t>
  </si>
  <si>
    <t>Age &amp; Deferral Period ('standard' 6 model points as illustrated in CMI WPs 37,38 &amp; 39)</t>
  </si>
  <si>
    <t xml:space="preserve">   [LTR applies to age 90]</t>
  </si>
  <si>
    <t>End-2009 calcs (Module B)</t>
  </si>
  <si>
    <t>End-2009</t>
  </si>
  <si>
    <t>Illustrate Sensitivity to Age/Period and Cohort split of Initial Rates</t>
  </si>
  <si>
    <t>Cohort Component -1%</t>
  </si>
  <si>
    <t>Cohort Component + 1%</t>
  </si>
  <si>
    <t>Age/period component -1%</t>
  </si>
  <si>
    <t>Age/period component + 1%</t>
  </si>
  <si>
    <t>for Changes in the Age/Period and the Cohort components of the Initial Rates</t>
  </si>
  <si>
    <t>Chart_vMC_07</t>
  </si>
  <si>
    <t>CMI_2009 [0.0%]</t>
  </si>
  <si>
    <t>CMI_2009 [1.0%]</t>
  </si>
  <si>
    <t>CMI_2009 [2.0%]</t>
  </si>
  <si>
    <t>CMI_2009 [3.0%]</t>
  </si>
  <si>
    <t>Chart_V_07</t>
  </si>
  <si>
    <t>Variation in High-Age Pattern for Long-Term Rate</t>
  </si>
  <si>
    <t>CMI_2009 [x%]-2.0%</t>
  </si>
  <si>
    <t>CMI_2009 [x%]-1.0%</t>
  </si>
  <si>
    <t>CMI_2009 [x%]+1.0%</t>
  </si>
  <si>
    <t>CMI_2009 [x%]+2.0%</t>
  </si>
  <si>
    <t>CMI_2009 [x%] with default reduced by 1%</t>
  </si>
  <si>
    <t>CMI_2009 [x%] with default increased by 1%</t>
  </si>
  <si>
    <t>CMI_2009 [x%] with Long-Term cohort component = Initial cohort component</t>
  </si>
  <si>
    <t>CMI_2009 [x%] with zero cohort component</t>
  </si>
  <si>
    <t>CMI_2009 [x%] with zero age-period component</t>
  </si>
  <si>
    <t>CMI_2009 [x%] immediately reaching 0 at age 91</t>
  </si>
  <si>
    <t>CMI_2009 [x%] running to zero between 90 and 150</t>
  </si>
  <si>
    <t>CMI_2009 [x%] never reaching zero - still x% at age 150</t>
  </si>
  <si>
    <t>CMI_2009 [x%] with default reduced by 10 years (subject to min 5 years)</t>
  </si>
  <si>
    <t>CMI_2009 [x%] with default increased by 10 years</t>
  </si>
  <si>
    <t>CMI_2009 [x%] with 0% remaining at mid-point</t>
  </si>
  <si>
    <t>CMI_2009 [x%] with 75% remaining at mid-point</t>
  </si>
  <si>
    <t>CMI_2009 [x%] with 100% remaining at mid-point</t>
  </si>
  <si>
    <t>CMI_2009 [x%] with 125% remaining at mid-point</t>
  </si>
  <si>
    <t>Start Point for the Sensitivity Tests are the CMI_2009 Core Projections shown in the First Chart</t>
  </si>
  <si>
    <t xml:space="preserve">Complete expectation of life for a life aged 65 exact on 31 Dec </t>
  </si>
  <si>
    <t>Complete expectation of life for a life aged x exact on 31 Dec 2009 assuming base mortality of 100% PCxA00 at 01 Jul 2000</t>
  </si>
  <si>
    <t>Medium Interim Cohort Projection</t>
  </si>
  <si>
    <t>CMI_2009</t>
  </si>
  <si>
    <t>Annuity values for a life aged x exact on 31 Dec 2009, assuming base mortality of 100% PCxA00 at 01 Jul 2000, benefit of 1 p.a. payable in advance, and interest at 5% p.a.</t>
  </si>
  <si>
    <t>Complete expectation of life for a life aged x exact on 1 July 2007 assuming base mortality of 100% PCxA00 at 1 July 2007</t>
  </si>
  <si>
    <t>Annuity values for a life aged x exact on 1 July 2007, assuming base mortality of 100% PCxA00 at 1 July 2007, benefit of 1 p.a. payable in advance, and interest at 5% p.a.</t>
  </si>
  <si>
    <t>Long-term Rate of Mortality Improvements</t>
  </si>
  <si>
    <t>Long-Term Rate of Mortality Improvement</t>
  </si>
  <si>
    <t>Initial Rates - Cohort Component</t>
  </si>
  <si>
    <t>Initial Rates - Age-Period Component</t>
  </si>
  <si>
    <t>Maintenance of Cohort Contribution</t>
  </si>
  <si>
    <t>Components of Initial Rates of Improvement</t>
  </si>
  <si>
    <t>Period of Convergence - Age-Period Component</t>
  </si>
  <si>
    <t>Period of Convergence - Cohort Component</t>
  </si>
  <si>
    <t>Mid-point of Convergence</t>
  </si>
  <si>
    <t>Constant Addition to Rates of Mortality Improvement</t>
  </si>
  <si>
    <t>Annuity values for a life aged x exact on 31 Dec 2009, assuming base mortality of 100% PCxA00 at 01 Jul 2000, benefit of 1 p.a. payable in advance, and interest at 5% p.a..</t>
  </si>
  <si>
    <t>Lookup Ref</t>
  </si>
  <si>
    <r>
      <t xml:space="preserve">Results shown as Absolute Values  </t>
    </r>
    <r>
      <rPr>
        <sz val="14"/>
        <color indexed="12"/>
        <rFont val="Times New Roman"/>
        <family val="1"/>
      </rPr>
      <t>[y-axis = Years EoL or £Annuity Value]</t>
    </r>
    <r>
      <rPr>
        <b/>
        <sz val="14"/>
        <color indexed="12"/>
        <rFont val="Times New Roman"/>
        <family val="1"/>
      </rPr>
      <t xml:space="preserve"> </t>
    </r>
  </si>
  <si>
    <t>USER GUIDE FOR 'CMI_2009'</t>
  </si>
  <si>
    <t>Summary Charts to Illustrate Parameter Sensitivity Tests for 'CMI_2009'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</si>
</sst>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0.0000000000000000000000000"/>
    <numFmt numFmtId="167" formatCode="0.000%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_-* #,##0.00000_-;\-* #,##0.00000_-;_-* &quot;-&quot;??_-;_-@_-"/>
    <numFmt numFmtId="174" formatCode="0.0000"/>
    <numFmt numFmtId="175" formatCode="_-[$€-2]* #,##0.00_-;\-[$€-2]* #,##0.00_-;_-[$€-2]* &quot;-&quot;??_-"/>
    <numFmt numFmtId="176" formatCode="0.0000%"/>
    <numFmt numFmtId="177" formatCode="_(* #,##0.000_);_(* \(#,##0.000\);_(* &quot;-&quot;??_);_(@_)"/>
    <numFmt numFmtId="178" formatCode="_(* #,##0.000000_);_(* \(#,##0.000000\);_(* &quot;-&quot;??_);_(@_)"/>
    <numFmt numFmtId="179" formatCode="_-* #,##0.000_-;\-* #,##0.000_-;_-* &quot;-&quot;??_-;_-@_-"/>
    <numFmt numFmtId="180" formatCode="[$-809]dd\ mmmm\ yyyy"/>
    <numFmt numFmtId="181" formatCode="0.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  <numFmt numFmtId="195" formatCode="0.00000000000000000000"/>
    <numFmt numFmtId="196" formatCode="0.000000000000000000000"/>
    <numFmt numFmtId="197" formatCode="0.0000000000000000%"/>
    <numFmt numFmtId="198" formatCode="0.00000000000000000%"/>
    <numFmt numFmtId="199" formatCode="0.000000000000000000%"/>
    <numFmt numFmtId="200" formatCode="0.0000000000000000000%"/>
    <numFmt numFmtId="201" formatCode="0.000000000000000%"/>
    <numFmt numFmtId="202" formatCode="0.00000000000000%"/>
    <numFmt numFmtId="203" formatCode="0.0000000000000%"/>
    <numFmt numFmtId="204" formatCode="0.000000000000%"/>
    <numFmt numFmtId="205" formatCode="0.00000000000%"/>
    <numFmt numFmtId="206" formatCode="0.0000000000%"/>
    <numFmt numFmtId="207" formatCode="0.000000000%"/>
    <numFmt numFmtId="208" formatCode="0.00000000%"/>
    <numFmt numFmtId="209" formatCode="0.0000000%"/>
    <numFmt numFmtId="210" formatCode="0.000000%"/>
    <numFmt numFmtId="211" formatCode="0.00000%"/>
  </numFmts>
  <fonts count="9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color indexed="14"/>
      <name val="Times New Roman"/>
      <family val="1"/>
    </font>
    <font>
      <b/>
      <sz val="12"/>
      <color indexed="40"/>
      <name val="Times New Roman"/>
      <family val="1"/>
    </font>
    <font>
      <b/>
      <i/>
      <sz val="12"/>
      <color indexed="40"/>
      <name val="Times New Roman"/>
      <family val="1"/>
    </font>
    <font>
      <sz val="3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23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23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40"/>
      <name val="Times New Roman"/>
      <family val="1"/>
    </font>
    <font>
      <sz val="11"/>
      <name val="Times New Roman"/>
      <family val="1"/>
    </font>
    <font>
      <b/>
      <i/>
      <sz val="11"/>
      <color indexed="14"/>
      <name val="Times New Roman"/>
      <family val="1"/>
    </font>
    <font>
      <b/>
      <i/>
      <sz val="11"/>
      <color indexed="40"/>
      <name val="Times New Roman"/>
      <family val="1"/>
    </font>
    <font>
      <sz val="24"/>
      <color indexed="8"/>
      <name val="Times New Roman"/>
      <family val="1"/>
    </font>
    <font>
      <b/>
      <sz val="8"/>
      <name val="Tahoma"/>
      <family val="2"/>
    </font>
    <font>
      <b/>
      <sz val="14"/>
      <color indexed="12"/>
      <name val="Times New Roman"/>
      <family val="1"/>
    </font>
    <font>
      <sz val="8"/>
      <name val="Tahoma"/>
      <family val="2"/>
    </font>
    <font>
      <sz val="10.5"/>
      <color indexed="8"/>
      <name val="Times New Roman"/>
      <family val="1"/>
    </font>
    <font>
      <sz val="9.6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55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color indexed="12"/>
      <name val="Times New Roman"/>
      <family val="1"/>
    </font>
    <font>
      <sz val="11"/>
      <color indexed="17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4"/>
      <color indexed="55"/>
      <name val="Times New Roman"/>
      <family val="1"/>
    </font>
    <font>
      <i/>
      <sz val="11"/>
      <color indexed="55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6"/>
      <color rgb="FF0000FF"/>
      <name val="Times New Roman"/>
      <family val="1"/>
    </font>
    <font>
      <sz val="11"/>
      <color rgb="FF008000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  <font>
      <sz val="14"/>
      <color theme="0" tint="-0.3499799966812134"/>
      <name val="Times New Roman"/>
      <family val="1"/>
    </font>
    <font>
      <i/>
      <sz val="11"/>
      <color theme="0" tint="-0.3499799966812134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AB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42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81" fillId="27" borderId="8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9" fillId="0" borderId="0" xfId="45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1" fillId="0" borderId="0" xfId="452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165" fontId="5" fillId="0" borderId="0" xfId="167" applyNumberFormat="1" applyFont="1" applyFill="1" applyBorder="1">
      <alignment/>
      <protection/>
    </xf>
    <xf numFmtId="0" fontId="1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85" fillId="0" borderId="0" xfId="0" applyFont="1" applyAlignment="1">
      <alignment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13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164" fontId="28" fillId="0" borderId="0" xfId="452" applyNumberFormat="1" applyFont="1" applyFill="1" applyBorder="1" applyAlignment="1">
      <alignment/>
    </xf>
    <xf numFmtId="164" fontId="29" fillId="0" borderId="0" xfId="452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justify" vertical="top" wrapText="1"/>
    </xf>
    <xf numFmtId="164" fontId="28" fillId="0" borderId="15" xfId="452" applyNumberFormat="1" applyFont="1" applyFill="1" applyBorder="1" applyAlignment="1">
      <alignment/>
    </xf>
    <xf numFmtId="164" fontId="29" fillId="0" borderId="15" xfId="45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9" fontId="16" fillId="0" borderId="0" xfId="452" applyFont="1" applyFill="1" applyBorder="1" applyAlignment="1">
      <alignment/>
    </xf>
    <xf numFmtId="164" fontId="28" fillId="0" borderId="12" xfId="452" applyNumberFormat="1" applyFont="1" applyFill="1" applyBorder="1" applyAlignment="1">
      <alignment/>
    </xf>
    <xf numFmtId="164" fontId="29" fillId="0" borderId="12" xfId="452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85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27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7" fillId="0" borderId="22" xfId="0" applyFont="1" applyBorder="1" applyAlignment="1">
      <alignment/>
    </xf>
    <xf numFmtId="0" fontId="18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 quotePrefix="1">
      <alignment horizontal="left"/>
    </xf>
    <xf numFmtId="167" fontId="16" fillId="0" borderId="0" xfId="0" applyNumberFormat="1" applyFont="1" applyAlignment="1">
      <alignment horizontal="left"/>
    </xf>
    <xf numFmtId="9" fontId="16" fillId="0" borderId="0" xfId="0" applyNumberFormat="1" applyFont="1" applyAlignment="1">
      <alignment horizontal="left"/>
    </xf>
    <xf numFmtId="0" fontId="85" fillId="33" borderId="0" xfId="0" applyFont="1" applyFill="1" applyAlignment="1">
      <alignment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164" fontId="86" fillId="0" borderId="0" xfId="0" applyNumberFormat="1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6" fillId="0" borderId="22" xfId="0" applyFont="1" applyBorder="1" applyAlignment="1">
      <alignment/>
    </xf>
    <xf numFmtId="0" fontId="86" fillId="0" borderId="23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77" fillId="0" borderId="27" xfId="142" applyBorder="1" applyAlignment="1" applyProtection="1">
      <alignment horizontal="center"/>
      <protection/>
    </xf>
    <xf numFmtId="0" fontId="77" fillId="0" borderId="28" xfId="142" applyBorder="1" applyAlignment="1" applyProtection="1">
      <alignment horizontal="center"/>
      <protection/>
    </xf>
    <xf numFmtId="0" fontId="77" fillId="0" borderId="29" xfId="142" applyBorder="1" applyAlignment="1" applyProtection="1">
      <alignment horizontal="center"/>
      <protection/>
    </xf>
    <xf numFmtId="0" fontId="17" fillId="0" borderId="30" xfId="0" applyFont="1" applyBorder="1" applyAlignment="1">
      <alignment horizontal="center"/>
    </xf>
    <xf numFmtId="0" fontId="77" fillId="0" borderId="31" xfId="142" applyBorder="1" applyAlignment="1" applyProtection="1">
      <alignment horizontal="center"/>
      <protection/>
    </xf>
    <xf numFmtId="0" fontId="77" fillId="0" borderId="32" xfId="142" applyBorder="1" applyAlignment="1" applyProtection="1">
      <alignment horizontal="center"/>
      <protection/>
    </xf>
    <xf numFmtId="0" fontId="77" fillId="0" borderId="33" xfId="142" applyBorder="1" applyAlignment="1" applyProtection="1">
      <alignment horizontal="center"/>
      <protection/>
    </xf>
    <xf numFmtId="0" fontId="17" fillId="34" borderId="34" xfId="0" applyFont="1" applyFill="1" applyBorder="1" applyAlignment="1" applyProtection="1">
      <alignment/>
      <protection locked="0"/>
    </xf>
    <xf numFmtId="0" fontId="17" fillId="34" borderId="35" xfId="0" applyFont="1" applyFill="1" applyBorder="1" applyAlignment="1" applyProtection="1">
      <alignment/>
      <protection locked="0"/>
    </xf>
    <xf numFmtId="0" fontId="17" fillId="33" borderId="36" xfId="0" applyFont="1" applyFill="1" applyBorder="1" applyAlignment="1" applyProtection="1">
      <alignment/>
      <protection locked="0"/>
    </xf>
    <xf numFmtId="0" fontId="16" fillId="34" borderId="34" xfId="0" applyFont="1" applyFill="1" applyBorder="1" applyAlignment="1" applyProtection="1">
      <alignment/>
      <protection locked="0"/>
    </xf>
    <xf numFmtId="0" fontId="16" fillId="34" borderId="35" xfId="0" applyFont="1" applyFill="1" applyBorder="1" applyAlignment="1" applyProtection="1">
      <alignment/>
      <protection locked="0"/>
    </xf>
    <xf numFmtId="0" fontId="16" fillId="34" borderId="3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quotePrefix="1">
      <alignment/>
    </xf>
    <xf numFmtId="165" fontId="89" fillId="35" borderId="37" xfId="167" applyNumberFormat="1" applyFont="1" applyFill="1" applyBorder="1" applyAlignment="1" applyProtection="1">
      <alignment horizontal="center"/>
      <protection/>
    </xf>
    <xf numFmtId="165" fontId="89" fillId="35" borderId="10" xfId="167" applyNumberFormat="1" applyFont="1" applyFill="1" applyBorder="1" applyAlignment="1" applyProtection="1">
      <alignment horizontal="center"/>
      <protection/>
    </xf>
    <xf numFmtId="165" fontId="89" fillId="35" borderId="38" xfId="167" applyNumberFormat="1" applyFont="1" applyFill="1" applyBorder="1" applyAlignment="1" applyProtection="1">
      <alignment horizontal="center"/>
      <protection/>
    </xf>
    <xf numFmtId="165" fontId="89" fillId="35" borderId="39" xfId="167" applyNumberFormat="1" applyFont="1" applyFill="1" applyBorder="1" applyAlignment="1" applyProtection="1">
      <alignment horizontal="center"/>
      <protection/>
    </xf>
    <xf numFmtId="165" fontId="89" fillId="35" borderId="0" xfId="167" applyNumberFormat="1" applyFont="1" applyFill="1" applyBorder="1" applyAlignment="1" applyProtection="1">
      <alignment horizontal="center"/>
      <protection/>
    </xf>
    <xf numFmtId="165" fontId="89" fillId="35" borderId="40" xfId="167" applyNumberFormat="1" applyFont="1" applyFill="1" applyBorder="1" applyAlignment="1" applyProtection="1">
      <alignment horizontal="center"/>
      <protection/>
    </xf>
    <xf numFmtId="165" fontId="89" fillId="35" borderId="41" xfId="167" applyNumberFormat="1" applyFont="1" applyFill="1" applyBorder="1" applyAlignment="1" applyProtection="1">
      <alignment horizontal="center"/>
      <protection/>
    </xf>
    <xf numFmtId="165" fontId="89" fillId="35" borderId="11" xfId="167" applyNumberFormat="1" applyFont="1" applyFill="1" applyBorder="1" applyAlignment="1" applyProtection="1">
      <alignment horizontal="center"/>
      <protection/>
    </xf>
    <xf numFmtId="165" fontId="89" fillId="35" borderId="21" xfId="167" applyNumberFormat="1" applyFont="1" applyFill="1" applyBorder="1" applyAlignment="1" applyProtection="1">
      <alignment horizontal="center"/>
      <protection/>
    </xf>
    <xf numFmtId="165" fontId="89" fillId="36" borderId="37" xfId="167" applyNumberFormat="1" applyFont="1" applyFill="1" applyBorder="1" applyAlignment="1" applyProtection="1">
      <alignment horizontal="center"/>
      <protection/>
    </xf>
    <xf numFmtId="165" fontId="89" fillId="36" borderId="10" xfId="167" applyNumberFormat="1" applyFont="1" applyFill="1" applyBorder="1" applyAlignment="1" applyProtection="1">
      <alignment horizontal="center"/>
      <protection/>
    </xf>
    <xf numFmtId="165" fontId="89" fillId="36" borderId="38" xfId="167" applyNumberFormat="1" applyFont="1" applyFill="1" applyBorder="1" applyAlignment="1" applyProtection="1">
      <alignment horizontal="center"/>
      <protection/>
    </xf>
    <xf numFmtId="165" fontId="89" fillId="36" borderId="39" xfId="167" applyNumberFormat="1" applyFont="1" applyFill="1" applyBorder="1" applyAlignment="1" applyProtection="1">
      <alignment horizontal="center"/>
      <protection/>
    </xf>
    <xf numFmtId="165" fontId="89" fillId="36" borderId="0" xfId="167" applyNumberFormat="1" applyFont="1" applyFill="1" applyBorder="1" applyAlignment="1" applyProtection="1">
      <alignment horizontal="center"/>
      <protection/>
    </xf>
    <xf numFmtId="165" fontId="89" fillId="36" borderId="40" xfId="167" applyNumberFormat="1" applyFont="1" applyFill="1" applyBorder="1" applyAlignment="1" applyProtection="1">
      <alignment horizontal="center"/>
      <protection/>
    </xf>
    <xf numFmtId="165" fontId="89" fillId="36" borderId="41" xfId="167" applyNumberFormat="1" applyFont="1" applyFill="1" applyBorder="1" applyAlignment="1" applyProtection="1">
      <alignment horizontal="center"/>
      <protection/>
    </xf>
    <xf numFmtId="165" fontId="89" fillId="36" borderId="11" xfId="167" applyNumberFormat="1" applyFont="1" applyFill="1" applyBorder="1" applyAlignment="1" applyProtection="1">
      <alignment horizontal="center"/>
      <protection/>
    </xf>
    <xf numFmtId="165" fontId="89" fillId="36" borderId="21" xfId="167" applyNumberFormat="1" applyFont="1" applyFill="1" applyBorder="1" applyAlignment="1" applyProtection="1">
      <alignment horizontal="center"/>
      <protection/>
    </xf>
    <xf numFmtId="165" fontId="89" fillId="35" borderId="17" xfId="167" applyNumberFormat="1" applyFont="1" applyFill="1" applyBorder="1" applyAlignment="1" applyProtection="1">
      <alignment horizontal="center"/>
      <protection/>
    </xf>
    <xf numFmtId="165" fontId="89" fillId="35" borderId="18" xfId="167" applyNumberFormat="1" applyFont="1" applyFill="1" applyBorder="1" applyAlignment="1" applyProtection="1">
      <alignment horizontal="center"/>
      <protection/>
    </xf>
    <xf numFmtId="165" fontId="89" fillId="35" borderId="19" xfId="167" applyNumberFormat="1" applyFont="1" applyFill="1" applyBorder="1" applyAlignment="1" applyProtection="1">
      <alignment horizontal="center"/>
      <protection/>
    </xf>
    <xf numFmtId="165" fontId="89" fillId="36" borderId="17" xfId="167" applyNumberFormat="1" applyFont="1" applyFill="1" applyBorder="1" applyAlignment="1" applyProtection="1">
      <alignment horizontal="center"/>
      <protection/>
    </xf>
    <xf numFmtId="165" fontId="89" fillId="36" borderId="18" xfId="167" applyNumberFormat="1" applyFont="1" applyFill="1" applyBorder="1" applyAlignment="1" applyProtection="1">
      <alignment horizontal="center"/>
      <protection/>
    </xf>
    <xf numFmtId="165" fontId="89" fillId="36" borderId="19" xfId="167" applyNumberFormat="1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15" xfId="0" applyFont="1" applyFill="1" applyBorder="1" applyAlignment="1" applyProtection="1">
      <alignment horizontal="justify" vertical="top" wrapText="1"/>
      <protection/>
    </xf>
    <xf numFmtId="0" fontId="3" fillId="0" borderId="25" xfId="0" applyFont="1" applyFill="1" applyBorder="1" applyAlignment="1" applyProtection="1">
      <alignment horizontal="justify" vertical="top" wrapText="1"/>
      <protection/>
    </xf>
    <xf numFmtId="9" fontId="85" fillId="0" borderId="0" xfId="452" applyFont="1" applyAlignment="1">
      <alignment/>
    </xf>
    <xf numFmtId="9" fontId="25" fillId="0" borderId="0" xfId="452" applyFont="1" applyFill="1" applyBorder="1" applyAlignment="1">
      <alignment/>
    </xf>
    <xf numFmtId="9" fontId="26" fillId="0" borderId="0" xfId="452" applyFont="1" applyFill="1" applyBorder="1" applyAlignment="1">
      <alignment/>
    </xf>
    <xf numFmtId="9" fontId="85" fillId="0" borderId="0" xfId="452" applyFont="1" applyBorder="1" applyAlignment="1">
      <alignment/>
    </xf>
    <xf numFmtId="9" fontId="89" fillId="35" borderId="37" xfId="452" applyFont="1" applyFill="1" applyBorder="1" applyAlignment="1" applyProtection="1">
      <alignment horizontal="center"/>
      <protection/>
    </xf>
    <xf numFmtId="9" fontId="89" fillId="35" borderId="10" xfId="452" applyFont="1" applyFill="1" applyBorder="1" applyAlignment="1" applyProtection="1">
      <alignment horizontal="center"/>
      <protection/>
    </xf>
    <xf numFmtId="9" fontId="89" fillId="35" borderId="38" xfId="452" applyFont="1" applyFill="1" applyBorder="1" applyAlignment="1" applyProtection="1">
      <alignment horizontal="center"/>
      <protection/>
    </xf>
    <xf numFmtId="9" fontId="28" fillId="0" borderId="12" xfId="452" applyFont="1" applyFill="1" applyBorder="1" applyAlignment="1">
      <alignment/>
    </xf>
    <xf numFmtId="9" fontId="29" fillId="0" borderId="12" xfId="452" applyFont="1" applyFill="1" applyBorder="1" applyAlignment="1">
      <alignment/>
    </xf>
    <xf numFmtId="9" fontId="0" fillId="0" borderId="0" xfId="452" applyFont="1" applyAlignment="1">
      <alignment/>
    </xf>
    <xf numFmtId="9" fontId="5" fillId="0" borderId="0" xfId="452" applyFont="1" applyFill="1" applyBorder="1" applyAlignment="1">
      <alignment/>
    </xf>
    <xf numFmtId="9" fontId="9" fillId="0" borderId="0" xfId="452" applyFont="1" applyFill="1" applyBorder="1" applyAlignment="1">
      <alignment/>
    </xf>
    <xf numFmtId="9" fontId="11" fillId="0" borderId="0" xfId="452" applyFont="1" applyFill="1" applyBorder="1" applyAlignment="1">
      <alignment/>
    </xf>
    <xf numFmtId="9" fontId="7" fillId="0" borderId="0" xfId="452" applyFont="1" applyFill="1" applyBorder="1" applyAlignment="1">
      <alignment/>
    </xf>
    <xf numFmtId="9" fontId="89" fillId="35" borderId="39" xfId="452" applyFont="1" applyFill="1" applyBorder="1" applyAlignment="1" applyProtection="1">
      <alignment horizontal="center"/>
      <protection/>
    </xf>
    <xf numFmtId="9" fontId="89" fillId="35" borderId="0" xfId="452" applyFont="1" applyFill="1" applyBorder="1" applyAlignment="1" applyProtection="1">
      <alignment horizontal="center"/>
      <protection/>
    </xf>
    <xf numFmtId="9" fontId="89" fillId="35" borderId="40" xfId="452" applyFont="1" applyFill="1" applyBorder="1" applyAlignment="1" applyProtection="1">
      <alignment horizontal="center"/>
      <protection/>
    </xf>
    <xf numFmtId="9" fontId="28" fillId="0" borderId="0" xfId="452" applyFont="1" applyFill="1" applyBorder="1" applyAlignment="1">
      <alignment/>
    </xf>
    <xf numFmtId="9" fontId="29" fillId="0" borderId="0" xfId="452" applyFont="1" applyFill="1" applyBorder="1" applyAlignment="1">
      <alignment/>
    </xf>
    <xf numFmtId="9" fontId="89" fillId="35" borderId="41" xfId="452" applyFont="1" applyFill="1" applyBorder="1" applyAlignment="1" applyProtection="1">
      <alignment horizontal="center"/>
      <protection/>
    </xf>
    <xf numFmtId="9" fontId="89" fillId="35" borderId="11" xfId="452" applyFont="1" applyFill="1" applyBorder="1" applyAlignment="1" applyProtection="1">
      <alignment horizontal="center"/>
      <protection/>
    </xf>
    <xf numFmtId="9" fontId="89" fillId="35" borderId="21" xfId="452" applyFont="1" applyFill="1" applyBorder="1" applyAlignment="1" applyProtection="1">
      <alignment horizontal="center"/>
      <protection/>
    </xf>
    <xf numFmtId="9" fontId="89" fillId="36" borderId="37" xfId="452" applyFont="1" applyFill="1" applyBorder="1" applyAlignment="1" applyProtection="1">
      <alignment horizontal="center"/>
      <protection/>
    </xf>
    <xf numFmtId="9" fontId="89" fillId="36" borderId="10" xfId="452" applyFont="1" applyFill="1" applyBorder="1" applyAlignment="1" applyProtection="1">
      <alignment horizontal="center"/>
      <protection/>
    </xf>
    <xf numFmtId="9" fontId="89" fillId="36" borderId="38" xfId="452" applyFont="1" applyFill="1" applyBorder="1" applyAlignment="1" applyProtection="1">
      <alignment horizontal="center"/>
      <protection/>
    </xf>
    <xf numFmtId="9" fontId="89" fillId="36" borderId="39" xfId="452" applyFont="1" applyFill="1" applyBorder="1" applyAlignment="1" applyProtection="1">
      <alignment horizontal="center"/>
      <protection/>
    </xf>
    <xf numFmtId="9" fontId="89" fillId="36" borderId="0" xfId="452" applyFont="1" applyFill="1" applyBorder="1" applyAlignment="1" applyProtection="1">
      <alignment horizontal="center"/>
      <protection/>
    </xf>
    <xf numFmtId="9" fontId="89" fillId="36" borderId="40" xfId="452" applyFont="1" applyFill="1" applyBorder="1" applyAlignment="1" applyProtection="1">
      <alignment horizontal="center"/>
      <protection/>
    </xf>
    <xf numFmtId="9" fontId="89" fillId="36" borderId="41" xfId="452" applyFont="1" applyFill="1" applyBorder="1" applyAlignment="1" applyProtection="1">
      <alignment horizontal="center"/>
      <protection/>
    </xf>
    <xf numFmtId="9" fontId="89" fillId="36" borderId="11" xfId="452" applyFont="1" applyFill="1" applyBorder="1" applyAlignment="1" applyProtection="1">
      <alignment horizontal="center"/>
      <protection/>
    </xf>
    <xf numFmtId="9" fontId="89" fillId="36" borderId="21" xfId="452" applyFont="1" applyFill="1" applyBorder="1" applyAlignment="1" applyProtection="1">
      <alignment horizontal="center"/>
      <protection/>
    </xf>
    <xf numFmtId="9" fontId="28" fillId="0" borderId="15" xfId="452" applyFont="1" applyFill="1" applyBorder="1" applyAlignment="1">
      <alignment/>
    </xf>
    <xf numFmtId="9" fontId="29" fillId="0" borderId="15" xfId="452" applyFont="1" applyFill="1" applyBorder="1" applyAlignment="1">
      <alignment/>
    </xf>
    <xf numFmtId="9" fontId="8" fillId="0" borderId="0" xfId="452" applyFont="1" applyFill="1" applyBorder="1" applyAlignment="1">
      <alignment/>
    </xf>
    <xf numFmtId="9" fontId="10" fillId="0" borderId="0" xfId="452" applyFont="1" applyFill="1" applyBorder="1" applyAlignment="1">
      <alignment/>
    </xf>
    <xf numFmtId="9" fontId="30" fillId="0" borderId="0" xfId="452" applyFont="1" applyFill="1" applyBorder="1" applyAlignment="1">
      <alignment horizontal="center" vertical="center"/>
    </xf>
    <xf numFmtId="9" fontId="30" fillId="0" borderId="0" xfId="452" applyFont="1" applyFill="1" applyBorder="1" applyAlignment="1">
      <alignment/>
    </xf>
    <xf numFmtId="9" fontId="12" fillId="0" borderId="10" xfId="452" applyFont="1" applyFill="1" applyBorder="1" applyAlignment="1">
      <alignment horizontal="center" vertical="center"/>
    </xf>
    <xf numFmtId="9" fontId="12" fillId="0" borderId="0" xfId="452" applyFont="1" applyFill="1" applyBorder="1" applyAlignment="1">
      <alignment horizontal="center" vertical="center"/>
    </xf>
    <xf numFmtId="9" fontId="12" fillId="0" borderId="11" xfId="452" applyFont="1" applyFill="1" applyBorder="1" applyAlignment="1">
      <alignment horizontal="center" vertical="center"/>
    </xf>
    <xf numFmtId="9" fontId="89" fillId="35" borderId="17" xfId="452" applyFont="1" applyFill="1" applyBorder="1" applyAlignment="1" applyProtection="1">
      <alignment horizontal="center"/>
      <protection/>
    </xf>
    <xf numFmtId="9" fontId="89" fillId="35" borderId="18" xfId="452" applyFont="1" applyFill="1" applyBorder="1" applyAlignment="1" applyProtection="1">
      <alignment horizontal="center"/>
      <protection/>
    </xf>
    <xf numFmtId="9" fontId="89" fillId="35" borderId="19" xfId="452" applyFont="1" applyFill="1" applyBorder="1" applyAlignment="1" applyProtection="1">
      <alignment horizontal="center"/>
      <protection/>
    </xf>
    <xf numFmtId="9" fontId="89" fillId="36" borderId="17" xfId="452" applyFont="1" applyFill="1" applyBorder="1" applyAlignment="1" applyProtection="1">
      <alignment horizontal="center"/>
      <protection/>
    </xf>
    <xf numFmtId="9" fontId="89" fillId="36" borderId="18" xfId="452" applyFont="1" applyFill="1" applyBorder="1" applyAlignment="1" applyProtection="1">
      <alignment horizontal="center"/>
      <protection/>
    </xf>
    <xf numFmtId="9" fontId="89" fillId="36" borderId="19" xfId="452" applyFont="1" applyFill="1" applyBorder="1" applyAlignment="1" applyProtection="1">
      <alignment horizontal="center"/>
      <protection/>
    </xf>
    <xf numFmtId="9" fontId="18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9" fontId="7" fillId="0" borderId="12" xfId="452" applyFont="1" applyFill="1" applyBorder="1" applyAlignment="1">
      <alignment/>
    </xf>
    <xf numFmtId="9" fontId="7" fillId="0" borderId="15" xfId="452" applyFont="1" applyFill="1" applyBorder="1" applyAlignment="1">
      <alignment/>
    </xf>
    <xf numFmtId="0" fontId="16" fillId="33" borderId="36" xfId="0" applyFont="1" applyFill="1" applyBorder="1" applyAlignment="1" applyProtection="1">
      <alignment/>
      <protection locked="0"/>
    </xf>
    <xf numFmtId="165" fontId="90" fillId="0" borderId="0" xfId="167" applyNumberFormat="1" applyFont="1" applyFill="1" applyBorder="1" applyAlignment="1" applyProtection="1">
      <alignment horizontal="center"/>
      <protection/>
    </xf>
    <xf numFmtId="0" fontId="17" fillId="33" borderId="24" xfId="0" applyFont="1" applyFill="1" applyBorder="1" applyAlignment="1" applyProtection="1">
      <alignment/>
      <protection locked="0"/>
    </xf>
    <xf numFmtId="0" fontId="17" fillId="33" borderId="22" xfId="0" applyFont="1" applyFill="1" applyBorder="1" applyAlignment="1" applyProtection="1">
      <alignment/>
      <protection locked="0"/>
    </xf>
    <xf numFmtId="0" fontId="17" fillId="33" borderId="23" xfId="0" applyFont="1" applyFill="1" applyBorder="1" applyAlignment="1" applyProtection="1">
      <alignment/>
      <protection locked="0"/>
    </xf>
    <xf numFmtId="0" fontId="17" fillId="33" borderId="34" xfId="0" applyFont="1" applyFill="1" applyBorder="1" applyAlignment="1" applyProtection="1">
      <alignment/>
      <protection locked="0"/>
    </xf>
    <xf numFmtId="0" fontId="17" fillId="33" borderId="35" xfId="0" applyFont="1" applyFill="1" applyBorder="1" applyAlignment="1" applyProtection="1">
      <alignment/>
      <protection locked="0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2" fillId="0" borderId="0" xfId="0" applyFont="1" applyAlignment="1">
      <alignment/>
    </xf>
    <xf numFmtId="0" fontId="95" fillId="0" borderId="0" xfId="0" applyFont="1" applyAlignment="1">
      <alignment/>
    </xf>
    <xf numFmtId="9" fontId="16" fillId="0" borderId="0" xfId="452" applyFont="1" applyAlignment="1">
      <alignment/>
    </xf>
    <xf numFmtId="0" fontId="37" fillId="0" borderId="0" xfId="0" applyFont="1" applyAlignment="1">
      <alignment/>
    </xf>
    <xf numFmtId="0" fontId="86" fillId="0" borderId="43" xfId="0" applyFont="1" applyBorder="1" applyAlignment="1">
      <alignment horizontal="center"/>
    </xf>
    <xf numFmtId="0" fontId="86" fillId="0" borderId="44" xfId="0" applyFont="1" applyBorder="1" applyAlignment="1">
      <alignment horizontal="center"/>
    </xf>
    <xf numFmtId="0" fontId="86" fillId="0" borderId="45" xfId="0" applyFont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86" fillId="0" borderId="47" xfId="0" applyFont="1" applyBorder="1" applyAlignment="1">
      <alignment horizontal="center"/>
    </xf>
    <xf numFmtId="0" fontId="86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96" fillId="0" borderId="23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96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30" fillId="37" borderId="37" xfId="452" applyFont="1" applyFill="1" applyBorder="1" applyAlignment="1">
      <alignment horizontal="center" vertical="center"/>
    </xf>
    <xf numFmtId="9" fontId="30" fillId="37" borderId="10" xfId="452" applyFont="1" applyFill="1" applyBorder="1" applyAlignment="1">
      <alignment horizontal="center" vertical="center"/>
    </xf>
    <xf numFmtId="9" fontId="30" fillId="37" borderId="18" xfId="452" applyFont="1" applyFill="1" applyBorder="1" applyAlignment="1">
      <alignment horizontal="center" vertical="center"/>
    </xf>
    <xf numFmtId="9" fontId="30" fillId="37" borderId="19" xfId="452" applyFont="1" applyFill="1" applyBorder="1" applyAlignment="1">
      <alignment horizontal="center" vertical="center"/>
    </xf>
    <xf numFmtId="9" fontId="30" fillId="38" borderId="17" xfId="452" applyFont="1" applyFill="1" applyBorder="1" applyAlignment="1">
      <alignment horizontal="center" vertical="center"/>
    </xf>
    <xf numFmtId="9" fontId="30" fillId="38" borderId="18" xfId="452" applyFont="1" applyFill="1" applyBorder="1" applyAlignment="1">
      <alignment horizontal="center" vertical="center"/>
    </xf>
    <xf numFmtId="9" fontId="30" fillId="38" borderId="19" xfId="452" applyFont="1" applyFill="1" applyBorder="1" applyAlignment="1">
      <alignment horizontal="center" vertical="center"/>
    </xf>
    <xf numFmtId="9" fontId="30" fillId="39" borderId="17" xfId="452" applyFont="1" applyFill="1" applyBorder="1" applyAlignment="1">
      <alignment horizontal="center" vertical="center"/>
    </xf>
    <xf numFmtId="9" fontId="30" fillId="39" borderId="18" xfId="452" applyFont="1" applyFill="1" applyBorder="1" applyAlignment="1">
      <alignment horizontal="center" vertical="center"/>
    </xf>
    <xf numFmtId="9" fontId="30" fillId="39" borderId="19" xfId="452" applyFont="1" applyFill="1" applyBorder="1" applyAlignment="1">
      <alignment horizontal="center" vertical="center"/>
    </xf>
    <xf numFmtId="9" fontId="30" fillId="40" borderId="17" xfId="452" applyFont="1" applyFill="1" applyBorder="1" applyAlignment="1">
      <alignment horizontal="center" vertical="center"/>
    </xf>
    <xf numFmtId="9" fontId="30" fillId="40" borderId="18" xfId="452" applyFont="1" applyFill="1" applyBorder="1" applyAlignment="1">
      <alignment horizontal="center" vertical="center"/>
    </xf>
    <xf numFmtId="9" fontId="30" fillId="40" borderId="19" xfId="452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3" fillId="41" borderId="18" xfId="0" applyFont="1" applyFill="1" applyBorder="1" applyAlignment="1">
      <alignment horizontal="center" vertical="center"/>
    </xf>
    <xf numFmtId="0" fontId="23" fillId="41" borderId="19" xfId="0" applyFont="1" applyFill="1" applyBorder="1" applyAlignment="1">
      <alignment horizontal="center" vertical="center"/>
    </xf>
    <xf numFmtId="0" fontId="23" fillId="42" borderId="39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/>
    </xf>
    <xf numFmtId="0" fontId="23" fillId="42" borderId="40" xfId="0" applyFont="1" applyFill="1" applyBorder="1" applyAlignment="1">
      <alignment horizontal="center" vertical="center"/>
    </xf>
    <xf numFmtId="0" fontId="23" fillId="41" borderId="39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23" fillId="41" borderId="40" xfId="0" applyFont="1" applyFill="1" applyBorder="1" applyAlignment="1">
      <alignment horizontal="center" vertical="center"/>
    </xf>
    <xf numFmtId="0" fontId="23" fillId="42" borderId="17" xfId="0" applyFont="1" applyFill="1" applyBorder="1" applyAlignment="1">
      <alignment horizontal="center" vertical="center"/>
    </xf>
    <xf numFmtId="0" fontId="23" fillId="42" borderId="18" xfId="0" applyFont="1" applyFill="1" applyBorder="1" applyAlignment="1">
      <alignment horizontal="center" vertical="center"/>
    </xf>
    <xf numFmtId="0" fontId="23" fillId="42" borderId="19" xfId="0" applyFont="1" applyFill="1" applyBorder="1" applyAlignment="1">
      <alignment horizontal="center" vertical="center"/>
    </xf>
    <xf numFmtId="9" fontId="30" fillId="37" borderId="37" xfId="0" applyNumberFormat="1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 vertical="center"/>
    </xf>
    <xf numFmtId="9" fontId="30" fillId="38" borderId="17" xfId="0" applyNumberFormat="1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/>
    </xf>
    <xf numFmtId="0" fontId="30" fillId="38" borderId="19" xfId="0" applyFont="1" applyFill="1" applyBorder="1" applyAlignment="1">
      <alignment horizontal="center" vertical="center"/>
    </xf>
    <xf numFmtId="9" fontId="30" fillId="39" borderId="17" xfId="0" applyNumberFormat="1" applyFont="1" applyFill="1" applyBorder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19" xfId="0" applyFont="1" applyFill="1" applyBorder="1" applyAlignment="1">
      <alignment horizontal="center" vertical="center"/>
    </xf>
    <xf numFmtId="9" fontId="30" fillId="40" borderId="17" xfId="0" applyNumberFormat="1" applyFont="1" applyFill="1" applyBorder="1" applyAlignment="1">
      <alignment horizontal="center" vertical="center"/>
    </xf>
    <xf numFmtId="0" fontId="30" fillId="40" borderId="18" xfId="0" applyFont="1" applyFill="1" applyBorder="1" applyAlignment="1">
      <alignment horizontal="center" vertical="center"/>
    </xf>
    <xf numFmtId="0" fontId="30" fillId="4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18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32" xfId="70"/>
    <cellStyle name="Comma 33" xfId="71"/>
    <cellStyle name="Comma 34" xfId="72"/>
    <cellStyle name="Comma 35" xfId="73"/>
    <cellStyle name="Comma 36" xfId="74"/>
    <cellStyle name="Comma 37" xfId="75"/>
    <cellStyle name="Comma 38" xfId="76"/>
    <cellStyle name="Comma 39" xfId="77"/>
    <cellStyle name="Comma 4" xfId="78"/>
    <cellStyle name="Comma 40" xfId="79"/>
    <cellStyle name="Comma 41" xfId="80"/>
    <cellStyle name="Comma 42" xfId="81"/>
    <cellStyle name="Comma 43" xfId="82"/>
    <cellStyle name="Comma 44" xfId="83"/>
    <cellStyle name="Comma 45" xfId="84"/>
    <cellStyle name="Comma 46" xfId="85"/>
    <cellStyle name="Comma 47" xfId="86"/>
    <cellStyle name="Comma 48" xfId="87"/>
    <cellStyle name="Comma 49" xfId="88"/>
    <cellStyle name="Comma 5" xfId="89"/>
    <cellStyle name="Comma 50" xfId="90"/>
    <cellStyle name="Comma 51" xfId="91"/>
    <cellStyle name="Comma 52" xfId="92"/>
    <cellStyle name="Comma 53" xfId="93"/>
    <cellStyle name="Comma 54" xfId="94"/>
    <cellStyle name="Comma 55" xfId="95"/>
    <cellStyle name="Comma 56" xfId="96"/>
    <cellStyle name="Comma 57" xfId="97"/>
    <cellStyle name="Comma 58" xfId="98"/>
    <cellStyle name="Comma 59" xfId="99"/>
    <cellStyle name="Comma 6" xfId="100"/>
    <cellStyle name="Comma 60" xfId="101"/>
    <cellStyle name="Comma 61" xfId="102"/>
    <cellStyle name="Comma 62" xfId="103"/>
    <cellStyle name="Comma 63" xfId="104"/>
    <cellStyle name="Comma 64" xfId="105"/>
    <cellStyle name="Comma 65" xfId="106"/>
    <cellStyle name="Comma 66" xfId="107"/>
    <cellStyle name="Comma 67" xfId="108"/>
    <cellStyle name="Comma 68" xfId="109"/>
    <cellStyle name="Comma 69" xfId="110"/>
    <cellStyle name="Comma 7" xfId="111"/>
    <cellStyle name="Comma 70" xfId="112"/>
    <cellStyle name="Comma 71" xfId="113"/>
    <cellStyle name="Comma 72" xfId="114"/>
    <cellStyle name="Comma 73" xfId="115"/>
    <cellStyle name="Comma 74" xfId="116"/>
    <cellStyle name="Comma 75" xfId="117"/>
    <cellStyle name="Comma 76" xfId="118"/>
    <cellStyle name="Comma 77" xfId="119"/>
    <cellStyle name="Comma 78" xfId="120"/>
    <cellStyle name="Comma 79" xfId="121"/>
    <cellStyle name="Comma 8" xfId="122"/>
    <cellStyle name="Comma 80" xfId="123"/>
    <cellStyle name="Comma 81" xfId="124"/>
    <cellStyle name="Comma 82" xfId="125"/>
    <cellStyle name="Comma 83" xfId="126"/>
    <cellStyle name="Comma 84" xfId="127"/>
    <cellStyle name="Comma 85" xfId="128"/>
    <cellStyle name="Comma 86" xfId="129"/>
    <cellStyle name="Comma 87" xfId="130"/>
    <cellStyle name="Comma 9" xfId="131"/>
    <cellStyle name="Currency" xfId="132"/>
    <cellStyle name="Currency [0]" xfId="133"/>
    <cellStyle name="Euro" xfId="134"/>
    <cellStyle name="Explanatory Text" xfId="135"/>
    <cellStyle name="Followed Hyperlink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Linked Cell" xfId="144"/>
    <cellStyle name="Neutral" xfId="145"/>
    <cellStyle name="Normal 10" xfId="146"/>
    <cellStyle name="Normal 10 10" xfId="147"/>
    <cellStyle name="Normal 10 11" xfId="148"/>
    <cellStyle name="Normal 10 12" xfId="149"/>
    <cellStyle name="Normal 10 13" xfId="150"/>
    <cellStyle name="Normal 10 14" xfId="151"/>
    <cellStyle name="Normal 10 15" xfId="152"/>
    <cellStyle name="Normal 10 2" xfId="153"/>
    <cellStyle name="Normal 10 3" xfId="154"/>
    <cellStyle name="Normal 10 4" xfId="155"/>
    <cellStyle name="Normal 10 5" xfId="156"/>
    <cellStyle name="Normal 10 6" xfId="157"/>
    <cellStyle name="Normal 10 7" xfId="158"/>
    <cellStyle name="Normal 10 8" xfId="159"/>
    <cellStyle name="Normal 10 9" xfId="160"/>
    <cellStyle name="Normal 11" xfId="161"/>
    <cellStyle name="Normal 12" xfId="162"/>
    <cellStyle name="Normal 13" xfId="163"/>
    <cellStyle name="Normal 14" xfId="164"/>
    <cellStyle name="Normal 15" xfId="165"/>
    <cellStyle name="Normal 16" xfId="166"/>
    <cellStyle name="Normal 17" xfId="167"/>
    <cellStyle name="Normal 17 10" xfId="168"/>
    <cellStyle name="Normal 17 11" xfId="169"/>
    <cellStyle name="Normal 17 12" xfId="170"/>
    <cellStyle name="Normal 17 13" xfId="171"/>
    <cellStyle name="Normal 17 2" xfId="172"/>
    <cellStyle name="Normal 17 3" xfId="173"/>
    <cellStyle name="Normal 17 4" xfId="174"/>
    <cellStyle name="Normal 17 5" xfId="175"/>
    <cellStyle name="Normal 17 6" xfId="176"/>
    <cellStyle name="Normal 17 7" xfId="177"/>
    <cellStyle name="Normal 17 8" xfId="178"/>
    <cellStyle name="Normal 17 9" xfId="179"/>
    <cellStyle name="Normal 18" xfId="180"/>
    <cellStyle name="Normal 18 10" xfId="181"/>
    <cellStyle name="Normal 18 11" xfId="182"/>
    <cellStyle name="Normal 18 12" xfId="183"/>
    <cellStyle name="Normal 18 13" xfId="184"/>
    <cellStyle name="Normal 18 2" xfId="185"/>
    <cellStyle name="Normal 18 3" xfId="186"/>
    <cellStyle name="Normal 18 4" xfId="187"/>
    <cellStyle name="Normal 18 5" xfId="188"/>
    <cellStyle name="Normal 18 6" xfId="189"/>
    <cellStyle name="Normal 18 7" xfId="190"/>
    <cellStyle name="Normal 18 8" xfId="191"/>
    <cellStyle name="Normal 18 9" xfId="192"/>
    <cellStyle name="Normal 19" xfId="193"/>
    <cellStyle name="Normal 2" xfId="194"/>
    <cellStyle name="Normal 2 10" xfId="195"/>
    <cellStyle name="Normal 2 11" xfId="196"/>
    <cellStyle name="Normal 2 12" xfId="197"/>
    <cellStyle name="Normal 2 13" xfId="198"/>
    <cellStyle name="Normal 2 14" xfId="199"/>
    <cellStyle name="Normal 2 15" xfId="200"/>
    <cellStyle name="Normal 2 16" xfId="201"/>
    <cellStyle name="Normal 2 17" xfId="202"/>
    <cellStyle name="Normal 2 18" xfId="203"/>
    <cellStyle name="Normal 2 19" xfId="204"/>
    <cellStyle name="Normal 2 2" xfId="205"/>
    <cellStyle name="Normal 2 20" xfId="206"/>
    <cellStyle name="Normal 2 21" xfId="207"/>
    <cellStyle name="Normal 2 22" xfId="208"/>
    <cellStyle name="Normal 2 23" xfId="209"/>
    <cellStyle name="Normal 2 24" xfId="210"/>
    <cellStyle name="Normal 2 25" xfId="211"/>
    <cellStyle name="Normal 2 26" xfId="212"/>
    <cellStyle name="Normal 2 27" xfId="213"/>
    <cellStyle name="Normal 2 28" xfId="214"/>
    <cellStyle name="Normal 2 29" xfId="215"/>
    <cellStyle name="Normal 2 3" xfId="216"/>
    <cellStyle name="Normal 2 30" xfId="217"/>
    <cellStyle name="Normal 2 31" xfId="218"/>
    <cellStyle name="Normal 2 32" xfId="219"/>
    <cellStyle name="Normal 2 33" xfId="220"/>
    <cellStyle name="Normal 2 34" xfId="221"/>
    <cellStyle name="Normal 2 35" xfId="222"/>
    <cellStyle name="Normal 2 36" xfId="223"/>
    <cellStyle name="Normal 2 37" xfId="224"/>
    <cellStyle name="Normal 2 38" xfId="225"/>
    <cellStyle name="Normal 2 39" xfId="226"/>
    <cellStyle name="Normal 2 4" xfId="227"/>
    <cellStyle name="Normal 2 40" xfId="228"/>
    <cellStyle name="Normal 2 41" xfId="229"/>
    <cellStyle name="Normal 2 42" xfId="230"/>
    <cellStyle name="Normal 2 43" xfId="231"/>
    <cellStyle name="Normal 2 44" xfId="232"/>
    <cellStyle name="Normal 2 45" xfId="233"/>
    <cellStyle name="Normal 2 46" xfId="234"/>
    <cellStyle name="Normal 2 47" xfId="235"/>
    <cellStyle name="Normal 2 48" xfId="236"/>
    <cellStyle name="Normal 2 49" xfId="237"/>
    <cellStyle name="Normal 2 5" xfId="238"/>
    <cellStyle name="Normal 2 50" xfId="239"/>
    <cellStyle name="Normal 2 51" xfId="240"/>
    <cellStyle name="Normal 2 52" xfId="241"/>
    <cellStyle name="Normal 2 53" xfId="242"/>
    <cellStyle name="Normal 2 54" xfId="243"/>
    <cellStyle name="Normal 2 55" xfId="244"/>
    <cellStyle name="Normal 2 56" xfId="245"/>
    <cellStyle name="Normal 2 57" xfId="246"/>
    <cellStyle name="Normal 2 58" xfId="247"/>
    <cellStyle name="Normal 2 59" xfId="248"/>
    <cellStyle name="Normal 2 6" xfId="249"/>
    <cellStyle name="Normal 2 60" xfId="250"/>
    <cellStyle name="Normal 2 61" xfId="251"/>
    <cellStyle name="Normal 2 62" xfId="252"/>
    <cellStyle name="Normal 2 63" xfId="253"/>
    <cellStyle name="Normal 2 64" xfId="254"/>
    <cellStyle name="Normal 2 65" xfId="255"/>
    <cellStyle name="Normal 2 66" xfId="256"/>
    <cellStyle name="Normal 2 67" xfId="257"/>
    <cellStyle name="Normal 2 68" xfId="258"/>
    <cellStyle name="Normal 2 69" xfId="259"/>
    <cellStyle name="Normal 2 7" xfId="260"/>
    <cellStyle name="Normal 2 70" xfId="261"/>
    <cellStyle name="Normal 2 71" xfId="262"/>
    <cellStyle name="Normal 2 72" xfId="263"/>
    <cellStyle name="Normal 2 73" xfId="264"/>
    <cellStyle name="Normal 2 74" xfId="265"/>
    <cellStyle name="Normal 2 75" xfId="266"/>
    <cellStyle name="Normal 2 76" xfId="267"/>
    <cellStyle name="Normal 2 77" xfId="268"/>
    <cellStyle name="Normal 2 78" xfId="269"/>
    <cellStyle name="Normal 2 79" xfId="270"/>
    <cellStyle name="Normal 2 8" xfId="271"/>
    <cellStyle name="Normal 2 80" xfId="272"/>
    <cellStyle name="Normal 2 81" xfId="273"/>
    <cellStyle name="Normal 2 82" xfId="274"/>
    <cellStyle name="Normal 2 83" xfId="275"/>
    <cellStyle name="Normal 2 84" xfId="276"/>
    <cellStyle name="Normal 2 85" xfId="277"/>
    <cellStyle name="Normal 2 86" xfId="278"/>
    <cellStyle name="Normal 2 87" xfId="279"/>
    <cellStyle name="Normal 2 88" xfId="280"/>
    <cellStyle name="Normal 2 89" xfId="281"/>
    <cellStyle name="Normal 2 9" xfId="282"/>
    <cellStyle name="Normal 2 90" xfId="283"/>
    <cellStyle name="Normal 2 91" xfId="284"/>
    <cellStyle name="Normal 2 92" xfId="285"/>
    <cellStyle name="Normal 2 93" xfId="286"/>
    <cellStyle name="Normal 20" xfId="287"/>
    <cellStyle name="Normal 21" xfId="288"/>
    <cellStyle name="Normal 22" xfId="289"/>
    <cellStyle name="Normal 22 2" xfId="290"/>
    <cellStyle name="Normal 22 3" xfId="291"/>
    <cellStyle name="Normal 22 4" xfId="292"/>
    <cellStyle name="Normal 22 5" xfId="293"/>
    <cellStyle name="Normal 22 6" xfId="294"/>
    <cellStyle name="Normal 23" xfId="295"/>
    <cellStyle name="Normal 23 2" xfId="296"/>
    <cellStyle name="Normal 23 3" xfId="297"/>
    <cellStyle name="Normal 23 4" xfId="298"/>
    <cellStyle name="Normal 23 5" xfId="299"/>
    <cellStyle name="Normal 23 6" xfId="300"/>
    <cellStyle name="Normal 24" xfId="301"/>
    <cellStyle name="Normal 24 2" xfId="302"/>
    <cellStyle name="Normal 24 3" xfId="303"/>
    <cellStyle name="Normal 24 4" xfId="304"/>
    <cellStyle name="Normal 24 5" xfId="305"/>
    <cellStyle name="Normal 24 6" xfId="306"/>
    <cellStyle name="Normal 25" xfId="307"/>
    <cellStyle name="Normal 25 2" xfId="308"/>
    <cellStyle name="Normal 25 3" xfId="309"/>
    <cellStyle name="Normal 25 4" xfId="310"/>
    <cellStyle name="Normal 25 5" xfId="311"/>
    <cellStyle name="Normal 25 6" xfId="312"/>
    <cellStyle name="Normal 26" xfId="313"/>
    <cellStyle name="Normal 27" xfId="314"/>
    <cellStyle name="Normal 28" xfId="315"/>
    <cellStyle name="Normal 29" xfId="316"/>
    <cellStyle name="Normal 3" xfId="317"/>
    <cellStyle name="Normal 30" xfId="318"/>
    <cellStyle name="Normal 31" xfId="319"/>
    <cellStyle name="Normal 31 2" xfId="320"/>
    <cellStyle name="Normal 31 3" xfId="321"/>
    <cellStyle name="Normal 31 4" xfId="322"/>
    <cellStyle name="Normal 31 5" xfId="323"/>
    <cellStyle name="Normal 31 6" xfId="324"/>
    <cellStyle name="Normal 31 7" xfId="325"/>
    <cellStyle name="Normal 31 8" xfId="326"/>
    <cellStyle name="Normal 31 9" xfId="327"/>
    <cellStyle name="Normal 32" xfId="328"/>
    <cellStyle name="Normal 33" xfId="329"/>
    <cellStyle name="Normal 34" xfId="330"/>
    <cellStyle name="Normal 35" xfId="331"/>
    <cellStyle name="Normal 36" xfId="332"/>
    <cellStyle name="Normal 37" xfId="333"/>
    <cellStyle name="Normal 38" xfId="334"/>
    <cellStyle name="Normal 38 2" xfId="335"/>
    <cellStyle name="Normal 38 3" xfId="336"/>
    <cellStyle name="Normal 38 4" xfId="337"/>
    <cellStyle name="Normal 38 5" xfId="338"/>
    <cellStyle name="Normal 38 6" xfId="339"/>
    <cellStyle name="Normal 39" xfId="340"/>
    <cellStyle name="Normal 39 2" xfId="341"/>
    <cellStyle name="Normal 4" xfId="342"/>
    <cellStyle name="Normal 40" xfId="343"/>
    <cellStyle name="Normal 41" xfId="344"/>
    <cellStyle name="Normal 42" xfId="345"/>
    <cellStyle name="Normal 43" xfId="346"/>
    <cellStyle name="Normal 44" xfId="347"/>
    <cellStyle name="Normal 45" xfId="348"/>
    <cellStyle name="Normal 46" xfId="349"/>
    <cellStyle name="Normal 47" xfId="350"/>
    <cellStyle name="Normal 48" xfId="351"/>
    <cellStyle name="Normal 49" xfId="352"/>
    <cellStyle name="Normal 5" xfId="353"/>
    <cellStyle name="Normal 50" xfId="354"/>
    <cellStyle name="Normal 51" xfId="355"/>
    <cellStyle name="Normal 52" xfId="356"/>
    <cellStyle name="Normal 53" xfId="357"/>
    <cellStyle name="Normal 54" xfId="358"/>
    <cellStyle name="Normal 55" xfId="359"/>
    <cellStyle name="Normal 56" xfId="360"/>
    <cellStyle name="Normal 57" xfId="361"/>
    <cellStyle name="Normal 58" xfId="362"/>
    <cellStyle name="Normal 59" xfId="363"/>
    <cellStyle name="Normal 59 10" xfId="364"/>
    <cellStyle name="Normal 59 11" xfId="365"/>
    <cellStyle name="Normal 59 12" xfId="366"/>
    <cellStyle name="Normal 59 13" xfId="367"/>
    <cellStyle name="Normal 59 14" xfId="368"/>
    <cellStyle name="Normal 59 15" xfId="369"/>
    <cellStyle name="Normal 59 16" xfId="370"/>
    <cellStyle name="Normal 59 17" xfId="371"/>
    <cellStyle name="Normal 59 18" xfId="372"/>
    <cellStyle name="Normal 59 19" xfId="373"/>
    <cellStyle name="Normal 59 2" xfId="374"/>
    <cellStyle name="Normal 59 20" xfId="375"/>
    <cellStyle name="Normal 59 21" xfId="376"/>
    <cellStyle name="Normal 59 22" xfId="377"/>
    <cellStyle name="Normal 59 23" xfId="378"/>
    <cellStyle name="Normal 59 24" xfId="379"/>
    <cellStyle name="Normal 59 25" xfId="380"/>
    <cellStyle name="Normal 59 26" xfId="381"/>
    <cellStyle name="Normal 59 27" xfId="382"/>
    <cellStyle name="Normal 59 28" xfId="383"/>
    <cellStyle name="Normal 59 29" xfId="384"/>
    <cellStyle name="Normal 59 3" xfId="385"/>
    <cellStyle name="Normal 59 30" xfId="386"/>
    <cellStyle name="Normal 59 31" xfId="387"/>
    <cellStyle name="Normal 59 32" xfId="388"/>
    <cellStyle name="Normal 59 33" xfId="389"/>
    <cellStyle name="Normal 59 34" xfId="390"/>
    <cellStyle name="Normal 59 35" xfId="391"/>
    <cellStyle name="Normal 59 4" xfId="392"/>
    <cellStyle name="Normal 59 5" xfId="393"/>
    <cellStyle name="Normal 59 6" xfId="394"/>
    <cellStyle name="Normal 59 7" xfId="395"/>
    <cellStyle name="Normal 59 8" xfId="396"/>
    <cellStyle name="Normal 59 9" xfId="397"/>
    <cellStyle name="Normal 6" xfId="398"/>
    <cellStyle name="Normal 60" xfId="399"/>
    <cellStyle name="Normal 61" xfId="400"/>
    <cellStyle name="Normal 62" xfId="401"/>
    <cellStyle name="Normal 63" xfId="402"/>
    <cellStyle name="Normal 64" xfId="403"/>
    <cellStyle name="Normal 65" xfId="404"/>
    <cellStyle name="Normal 66" xfId="405"/>
    <cellStyle name="Normal 67" xfId="406"/>
    <cellStyle name="Normal 68" xfId="407"/>
    <cellStyle name="Normal 69" xfId="408"/>
    <cellStyle name="Normal 7" xfId="409"/>
    <cellStyle name="Normal 70" xfId="410"/>
    <cellStyle name="Normal 71" xfId="411"/>
    <cellStyle name="Normal 72" xfId="412"/>
    <cellStyle name="Normal 73" xfId="413"/>
    <cellStyle name="Normal 74" xfId="414"/>
    <cellStyle name="Normal 75" xfId="415"/>
    <cellStyle name="Normal 76" xfId="416"/>
    <cellStyle name="Normal 77" xfId="417"/>
    <cellStyle name="Normal 78" xfId="418"/>
    <cellStyle name="Normal 79" xfId="419"/>
    <cellStyle name="Normal 8" xfId="420"/>
    <cellStyle name="Normal 80" xfId="421"/>
    <cellStyle name="Normal 81" xfId="422"/>
    <cellStyle name="Normal 82" xfId="423"/>
    <cellStyle name="Normal 83" xfId="424"/>
    <cellStyle name="Normal 84" xfId="425"/>
    <cellStyle name="Normal 85" xfId="426"/>
    <cellStyle name="Normal 86" xfId="427"/>
    <cellStyle name="Normal 87" xfId="428"/>
    <cellStyle name="Normal 88" xfId="429"/>
    <cellStyle name="Normal 89" xfId="430"/>
    <cellStyle name="Normal 9" xfId="431"/>
    <cellStyle name="Normal 9 10" xfId="432"/>
    <cellStyle name="Normal 9 11" xfId="433"/>
    <cellStyle name="Normal 9 12" xfId="434"/>
    <cellStyle name="Normal 9 13" xfId="435"/>
    <cellStyle name="Normal 9 14" xfId="436"/>
    <cellStyle name="Normal 9 15" xfId="437"/>
    <cellStyle name="Normal 9 2" xfId="438"/>
    <cellStyle name="Normal 9 3" xfId="439"/>
    <cellStyle name="Normal 9 4" xfId="440"/>
    <cellStyle name="Normal 9 5" xfId="441"/>
    <cellStyle name="Normal 9 6" xfId="442"/>
    <cellStyle name="Normal 9 7" xfId="443"/>
    <cellStyle name="Normal 9 8" xfId="444"/>
    <cellStyle name="Normal 9 9" xfId="445"/>
    <cellStyle name="Normal 90" xfId="446"/>
    <cellStyle name="Normal 91" xfId="447"/>
    <cellStyle name="Normal 92" xfId="448"/>
    <cellStyle name="Normal 93" xfId="449"/>
    <cellStyle name="Note" xfId="450"/>
    <cellStyle name="Output" xfId="451"/>
    <cellStyle name="Percent" xfId="452"/>
    <cellStyle name="Percent 10" xfId="453"/>
    <cellStyle name="Percent 10 10" xfId="454"/>
    <cellStyle name="Percent 10 11" xfId="455"/>
    <cellStyle name="Percent 10 12" xfId="456"/>
    <cellStyle name="Percent 10 13" xfId="457"/>
    <cellStyle name="Percent 10 2" xfId="458"/>
    <cellStyle name="Percent 10 3" xfId="459"/>
    <cellStyle name="Percent 10 4" xfId="460"/>
    <cellStyle name="Percent 10 5" xfId="461"/>
    <cellStyle name="Percent 10 6" xfId="462"/>
    <cellStyle name="Percent 10 7" xfId="463"/>
    <cellStyle name="Percent 10 8" xfId="464"/>
    <cellStyle name="Percent 10 9" xfId="465"/>
    <cellStyle name="Percent 11" xfId="466"/>
    <cellStyle name="Percent 12" xfId="467"/>
    <cellStyle name="Percent 12 10" xfId="468"/>
    <cellStyle name="Percent 12 11" xfId="469"/>
    <cellStyle name="Percent 12 12" xfId="470"/>
    <cellStyle name="Percent 12 13" xfId="471"/>
    <cellStyle name="Percent 12 2" xfId="472"/>
    <cellStyle name="Percent 12 3" xfId="473"/>
    <cellStyle name="Percent 12 4" xfId="474"/>
    <cellStyle name="Percent 12 5" xfId="475"/>
    <cellStyle name="Percent 12 6" xfId="476"/>
    <cellStyle name="Percent 12 7" xfId="477"/>
    <cellStyle name="Percent 12 8" xfId="478"/>
    <cellStyle name="Percent 12 9" xfId="479"/>
    <cellStyle name="Percent 13" xfId="480"/>
    <cellStyle name="Percent 13 10" xfId="481"/>
    <cellStyle name="Percent 13 11" xfId="482"/>
    <cellStyle name="Percent 13 12" xfId="483"/>
    <cellStyle name="Percent 13 13" xfId="484"/>
    <cellStyle name="Percent 13 2" xfId="485"/>
    <cellStyle name="Percent 13 3" xfId="486"/>
    <cellStyle name="Percent 13 4" xfId="487"/>
    <cellStyle name="Percent 13 5" xfId="488"/>
    <cellStyle name="Percent 13 6" xfId="489"/>
    <cellStyle name="Percent 13 7" xfId="490"/>
    <cellStyle name="Percent 13 8" xfId="491"/>
    <cellStyle name="Percent 13 9" xfId="492"/>
    <cellStyle name="Percent 14" xfId="493"/>
    <cellStyle name="Percent 15" xfId="494"/>
    <cellStyle name="Percent 16" xfId="495"/>
    <cellStyle name="Percent 17" xfId="496"/>
    <cellStyle name="Percent 18" xfId="497"/>
    <cellStyle name="Percent 19" xfId="498"/>
    <cellStyle name="Percent 2" xfId="499"/>
    <cellStyle name="Percent 2 10" xfId="500"/>
    <cellStyle name="Percent 2 11" xfId="501"/>
    <cellStyle name="Percent 2 12" xfId="502"/>
    <cellStyle name="Percent 2 13" xfId="503"/>
    <cellStyle name="Percent 2 14" xfId="504"/>
    <cellStyle name="Percent 2 15" xfId="505"/>
    <cellStyle name="Percent 2 16" xfId="506"/>
    <cellStyle name="Percent 2 17" xfId="507"/>
    <cellStyle name="Percent 2 18" xfId="508"/>
    <cellStyle name="Percent 2 19" xfId="509"/>
    <cellStyle name="Percent 2 2" xfId="510"/>
    <cellStyle name="Percent 2 20" xfId="511"/>
    <cellStyle name="Percent 2 21" xfId="512"/>
    <cellStyle name="Percent 2 22" xfId="513"/>
    <cellStyle name="Percent 2 23" xfId="514"/>
    <cellStyle name="Percent 2 24" xfId="515"/>
    <cellStyle name="Percent 2 25" xfId="516"/>
    <cellStyle name="Percent 2 26" xfId="517"/>
    <cellStyle name="Percent 2 27" xfId="518"/>
    <cellStyle name="Percent 2 28" xfId="519"/>
    <cellStyle name="Percent 2 29" xfId="520"/>
    <cellStyle name="Percent 2 3" xfId="521"/>
    <cellStyle name="Percent 2 30" xfId="522"/>
    <cellStyle name="Percent 2 31" xfId="523"/>
    <cellStyle name="Percent 2 32" xfId="524"/>
    <cellStyle name="Percent 2 33" xfId="525"/>
    <cellStyle name="Percent 2 34" xfId="526"/>
    <cellStyle name="Percent 2 35" xfId="527"/>
    <cellStyle name="Percent 2 36" xfId="528"/>
    <cellStyle name="Percent 2 37" xfId="529"/>
    <cellStyle name="Percent 2 38" xfId="530"/>
    <cellStyle name="Percent 2 39" xfId="531"/>
    <cellStyle name="Percent 2 4" xfId="532"/>
    <cellStyle name="Percent 2 40" xfId="533"/>
    <cellStyle name="Percent 2 41" xfId="534"/>
    <cellStyle name="Percent 2 42" xfId="535"/>
    <cellStyle name="Percent 2 43" xfId="536"/>
    <cellStyle name="Percent 2 44" xfId="537"/>
    <cellStyle name="Percent 2 45" xfId="538"/>
    <cellStyle name="Percent 2 46" xfId="539"/>
    <cellStyle name="Percent 2 47" xfId="540"/>
    <cellStyle name="Percent 2 48" xfId="541"/>
    <cellStyle name="Percent 2 49" xfId="542"/>
    <cellStyle name="Percent 2 5" xfId="543"/>
    <cellStyle name="Percent 2 50" xfId="544"/>
    <cellStyle name="Percent 2 51" xfId="545"/>
    <cellStyle name="Percent 2 52" xfId="546"/>
    <cellStyle name="Percent 2 53" xfId="547"/>
    <cellStyle name="Percent 2 54" xfId="548"/>
    <cellStyle name="Percent 2 55" xfId="549"/>
    <cellStyle name="Percent 2 56" xfId="550"/>
    <cellStyle name="Percent 2 57" xfId="551"/>
    <cellStyle name="Percent 2 58" xfId="552"/>
    <cellStyle name="Percent 2 59" xfId="553"/>
    <cellStyle name="Percent 2 6" xfId="554"/>
    <cellStyle name="Percent 2 60" xfId="555"/>
    <cellStyle name="Percent 2 61" xfId="556"/>
    <cellStyle name="Percent 2 62" xfId="557"/>
    <cellStyle name="Percent 2 63" xfId="558"/>
    <cellStyle name="Percent 2 64" xfId="559"/>
    <cellStyle name="Percent 2 65" xfId="560"/>
    <cellStyle name="Percent 2 66" xfId="561"/>
    <cellStyle name="Percent 2 67" xfId="562"/>
    <cellStyle name="Percent 2 68" xfId="563"/>
    <cellStyle name="Percent 2 69" xfId="564"/>
    <cellStyle name="Percent 2 7" xfId="565"/>
    <cellStyle name="Percent 2 70" xfId="566"/>
    <cellStyle name="Percent 2 71" xfId="567"/>
    <cellStyle name="Percent 2 72" xfId="568"/>
    <cellStyle name="Percent 2 73" xfId="569"/>
    <cellStyle name="Percent 2 74" xfId="570"/>
    <cellStyle name="Percent 2 75" xfId="571"/>
    <cellStyle name="Percent 2 76" xfId="572"/>
    <cellStyle name="Percent 2 77" xfId="573"/>
    <cellStyle name="Percent 2 78" xfId="574"/>
    <cellStyle name="Percent 2 79" xfId="575"/>
    <cellStyle name="Percent 2 8" xfId="576"/>
    <cellStyle name="Percent 2 80" xfId="577"/>
    <cellStyle name="Percent 2 81" xfId="578"/>
    <cellStyle name="Percent 2 82" xfId="579"/>
    <cellStyle name="Percent 2 83" xfId="580"/>
    <cellStyle name="Percent 2 84" xfId="581"/>
    <cellStyle name="Percent 2 85" xfId="582"/>
    <cellStyle name="Percent 2 86" xfId="583"/>
    <cellStyle name="Percent 2 87" xfId="584"/>
    <cellStyle name="Percent 2 88" xfId="585"/>
    <cellStyle name="Percent 2 89" xfId="586"/>
    <cellStyle name="Percent 2 9" xfId="587"/>
    <cellStyle name="Percent 2 90" xfId="588"/>
    <cellStyle name="Percent 2 91" xfId="589"/>
    <cellStyle name="Percent 20" xfId="590"/>
    <cellStyle name="Percent 21" xfId="591"/>
    <cellStyle name="Percent 22" xfId="592"/>
    <cellStyle name="Percent 23" xfId="593"/>
    <cellStyle name="Percent 23 10" xfId="594"/>
    <cellStyle name="Percent 23 10 10" xfId="595"/>
    <cellStyle name="Percent 23 10 11" xfId="596"/>
    <cellStyle name="Percent 23 10 12" xfId="597"/>
    <cellStyle name="Percent 23 10 13" xfId="598"/>
    <cellStyle name="Percent 23 10 14" xfId="599"/>
    <cellStyle name="Percent 23 10 15" xfId="600"/>
    <cellStyle name="Percent 23 10 16" xfId="601"/>
    <cellStyle name="Percent 23 10 17" xfId="602"/>
    <cellStyle name="Percent 23 10 18" xfId="603"/>
    <cellStyle name="Percent 23 10 19" xfId="604"/>
    <cellStyle name="Percent 23 10 2" xfId="605"/>
    <cellStyle name="Percent 23 10 20" xfId="606"/>
    <cellStyle name="Percent 23 10 21" xfId="607"/>
    <cellStyle name="Percent 23 10 22" xfId="608"/>
    <cellStyle name="Percent 23 10 23" xfId="609"/>
    <cellStyle name="Percent 23 10 3" xfId="610"/>
    <cellStyle name="Percent 23 10 4" xfId="611"/>
    <cellStyle name="Percent 23 10 5" xfId="612"/>
    <cellStyle name="Percent 23 10 6" xfId="613"/>
    <cellStyle name="Percent 23 10 7" xfId="614"/>
    <cellStyle name="Percent 23 10 8" xfId="615"/>
    <cellStyle name="Percent 23 10 9" xfId="616"/>
    <cellStyle name="Percent 23 11" xfId="617"/>
    <cellStyle name="Percent 23 11 10" xfId="618"/>
    <cellStyle name="Percent 23 11 11" xfId="619"/>
    <cellStyle name="Percent 23 11 12" xfId="620"/>
    <cellStyle name="Percent 23 11 13" xfId="621"/>
    <cellStyle name="Percent 23 11 14" xfId="622"/>
    <cellStyle name="Percent 23 11 15" xfId="623"/>
    <cellStyle name="Percent 23 11 16" xfId="624"/>
    <cellStyle name="Percent 23 11 17" xfId="625"/>
    <cellStyle name="Percent 23 11 18" xfId="626"/>
    <cellStyle name="Percent 23 11 19" xfId="627"/>
    <cellStyle name="Percent 23 11 2" xfId="628"/>
    <cellStyle name="Percent 23 11 20" xfId="629"/>
    <cellStyle name="Percent 23 11 21" xfId="630"/>
    <cellStyle name="Percent 23 11 22" xfId="631"/>
    <cellStyle name="Percent 23 11 23" xfId="632"/>
    <cellStyle name="Percent 23 11 3" xfId="633"/>
    <cellStyle name="Percent 23 11 4" xfId="634"/>
    <cellStyle name="Percent 23 11 5" xfId="635"/>
    <cellStyle name="Percent 23 11 6" xfId="636"/>
    <cellStyle name="Percent 23 11 7" xfId="637"/>
    <cellStyle name="Percent 23 11 8" xfId="638"/>
    <cellStyle name="Percent 23 11 9" xfId="639"/>
    <cellStyle name="Percent 23 12" xfId="640"/>
    <cellStyle name="Percent 23 12 10" xfId="641"/>
    <cellStyle name="Percent 23 12 11" xfId="642"/>
    <cellStyle name="Percent 23 12 12" xfId="643"/>
    <cellStyle name="Percent 23 12 13" xfId="644"/>
    <cellStyle name="Percent 23 12 14" xfId="645"/>
    <cellStyle name="Percent 23 12 15" xfId="646"/>
    <cellStyle name="Percent 23 12 16" xfId="647"/>
    <cellStyle name="Percent 23 12 17" xfId="648"/>
    <cellStyle name="Percent 23 12 18" xfId="649"/>
    <cellStyle name="Percent 23 12 19" xfId="650"/>
    <cellStyle name="Percent 23 12 2" xfId="651"/>
    <cellStyle name="Percent 23 12 20" xfId="652"/>
    <cellStyle name="Percent 23 12 3" xfId="653"/>
    <cellStyle name="Percent 23 12 4" xfId="654"/>
    <cellStyle name="Percent 23 12 5" xfId="655"/>
    <cellStyle name="Percent 23 12 6" xfId="656"/>
    <cellStyle name="Percent 23 12 7" xfId="657"/>
    <cellStyle name="Percent 23 12 8" xfId="658"/>
    <cellStyle name="Percent 23 12 9" xfId="659"/>
    <cellStyle name="Percent 23 13" xfId="660"/>
    <cellStyle name="Percent 23 13 10" xfId="661"/>
    <cellStyle name="Percent 23 13 11" xfId="662"/>
    <cellStyle name="Percent 23 13 12" xfId="663"/>
    <cellStyle name="Percent 23 13 13" xfId="664"/>
    <cellStyle name="Percent 23 13 14" xfId="665"/>
    <cellStyle name="Percent 23 13 15" xfId="666"/>
    <cellStyle name="Percent 23 13 16" xfId="667"/>
    <cellStyle name="Percent 23 13 17" xfId="668"/>
    <cellStyle name="Percent 23 13 18" xfId="669"/>
    <cellStyle name="Percent 23 13 19" xfId="670"/>
    <cellStyle name="Percent 23 13 2" xfId="671"/>
    <cellStyle name="Percent 23 13 3" xfId="672"/>
    <cellStyle name="Percent 23 13 4" xfId="673"/>
    <cellStyle name="Percent 23 13 5" xfId="674"/>
    <cellStyle name="Percent 23 13 6" xfId="675"/>
    <cellStyle name="Percent 23 13 7" xfId="676"/>
    <cellStyle name="Percent 23 13 8" xfId="677"/>
    <cellStyle name="Percent 23 13 9" xfId="678"/>
    <cellStyle name="Percent 23 14" xfId="679"/>
    <cellStyle name="Percent 23 14 10" xfId="680"/>
    <cellStyle name="Percent 23 14 11" xfId="681"/>
    <cellStyle name="Percent 23 14 12" xfId="682"/>
    <cellStyle name="Percent 23 14 13" xfId="683"/>
    <cellStyle name="Percent 23 14 14" xfId="684"/>
    <cellStyle name="Percent 23 14 15" xfId="685"/>
    <cellStyle name="Percent 23 14 16" xfId="686"/>
    <cellStyle name="Percent 23 14 17" xfId="687"/>
    <cellStyle name="Percent 23 14 18" xfId="688"/>
    <cellStyle name="Percent 23 14 2" xfId="689"/>
    <cellStyle name="Percent 23 14 3" xfId="690"/>
    <cellStyle name="Percent 23 14 4" xfId="691"/>
    <cellStyle name="Percent 23 14 5" xfId="692"/>
    <cellStyle name="Percent 23 14 6" xfId="693"/>
    <cellStyle name="Percent 23 14 7" xfId="694"/>
    <cellStyle name="Percent 23 14 8" xfId="695"/>
    <cellStyle name="Percent 23 14 9" xfId="696"/>
    <cellStyle name="Percent 23 15" xfId="697"/>
    <cellStyle name="Percent 23 15 2" xfId="698"/>
    <cellStyle name="Percent 23 15 3" xfId="699"/>
    <cellStyle name="Percent 23 15 4" xfId="700"/>
    <cellStyle name="Percent 23 15 5" xfId="701"/>
    <cellStyle name="Percent 23 15 6" xfId="702"/>
    <cellStyle name="Percent 23 15 7" xfId="703"/>
    <cellStyle name="Percent 23 16" xfId="704"/>
    <cellStyle name="Percent 23 16 2" xfId="705"/>
    <cellStyle name="Percent 23 16 3" xfId="706"/>
    <cellStyle name="Percent 23 16 4" xfId="707"/>
    <cellStyle name="Percent 23 16 5" xfId="708"/>
    <cellStyle name="Percent 23 16 6" xfId="709"/>
    <cellStyle name="Percent 23 17" xfId="710"/>
    <cellStyle name="Percent 23 17 2" xfId="711"/>
    <cellStyle name="Percent 23 17 3" xfId="712"/>
    <cellStyle name="Percent 23 17 4" xfId="713"/>
    <cellStyle name="Percent 23 17 5" xfId="714"/>
    <cellStyle name="Percent 23 18" xfId="715"/>
    <cellStyle name="Percent 23 19" xfId="716"/>
    <cellStyle name="Percent 23 2" xfId="717"/>
    <cellStyle name="Percent 23 2 10" xfId="718"/>
    <cellStyle name="Percent 23 2 11" xfId="719"/>
    <cellStyle name="Percent 23 2 12" xfId="720"/>
    <cellStyle name="Percent 23 2 13" xfId="721"/>
    <cellStyle name="Percent 23 2 14" xfId="722"/>
    <cellStyle name="Percent 23 2 15" xfId="723"/>
    <cellStyle name="Percent 23 2 16" xfId="724"/>
    <cellStyle name="Percent 23 2 17" xfId="725"/>
    <cellStyle name="Percent 23 2 18" xfId="726"/>
    <cellStyle name="Percent 23 2 19" xfId="727"/>
    <cellStyle name="Percent 23 2 2" xfId="728"/>
    <cellStyle name="Percent 23 2 20" xfId="729"/>
    <cellStyle name="Percent 23 2 21" xfId="730"/>
    <cellStyle name="Percent 23 2 22" xfId="731"/>
    <cellStyle name="Percent 23 2 23" xfId="732"/>
    <cellStyle name="Percent 23 2 3" xfId="733"/>
    <cellStyle name="Percent 23 2 4" xfId="734"/>
    <cellStyle name="Percent 23 2 5" xfId="735"/>
    <cellStyle name="Percent 23 2 6" xfId="736"/>
    <cellStyle name="Percent 23 2 7" xfId="737"/>
    <cellStyle name="Percent 23 2 8" xfId="738"/>
    <cellStyle name="Percent 23 2 9" xfId="739"/>
    <cellStyle name="Percent 23 20" xfId="740"/>
    <cellStyle name="Percent 23 21" xfId="741"/>
    <cellStyle name="Percent 23 22" xfId="742"/>
    <cellStyle name="Percent 23 23" xfId="743"/>
    <cellStyle name="Percent 23 24" xfId="744"/>
    <cellStyle name="Percent 23 25" xfId="745"/>
    <cellStyle name="Percent 23 26" xfId="746"/>
    <cellStyle name="Percent 23 27" xfId="747"/>
    <cellStyle name="Percent 23 28" xfId="748"/>
    <cellStyle name="Percent 23 29" xfId="749"/>
    <cellStyle name="Percent 23 3" xfId="750"/>
    <cellStyle name="Percent 23 3 10" xfId="751"/>
    <cellStyle name="Percent 23 3 11" xfId="752"/>
    <cellStyle name="Percent 23 3 12" xfId="753"/>
    <cellStyle name="Percent 23 3 13" xfId="754"/>
    <cellStyle name="Percent 23 3 14" xfId="755"/>
    <cellStyle name="Percent 23 3 15" xfId="756"/>
    <cellStyle name="Percent 23 3 16" xfId="757"/>
    <cellStyle name="Percent 23 3 17" xfId="758"/>
    <cellStyle name="Percent 23 3 18" xfId="759"/>
    <cellStyle name="Percent 23 3 19" xfId="760"/>
    <cellStyle name="Percent 23 3 2" xfId="761"/>
    <cellStyle name="Percent 23 3 20" xfId="762"/>
    <cellStyle name="Percent 23 3 21" xfId="763"/>
    <cellStyle name="Percent 23 3 22" xfId="764"/>
    <cellStyle name="Percent 23 3 23" xfId="765"/>
    <cellStyle name="Percent 23 3 3" xfId="766"/>
    <cellStyle name="Percent 23 3 4" xfId="767"/>
    <cellStyle name="Percent 23 3 5" xfId="768"/>
    <cellStyle name="Percent 23 3 6" xfId="769"/>
    <cellStyle name="Percent 23 3 7" xfId="770"/>
    <cellStyle name="Percent 23 3 8" xfId="771"/>
    <cellStyle name="Percent 23 3 9" xfId="772"/>
    <cellStyle name="Percent 23 30" xfId="773"/>
    <cellStyle name="Percent 23 31" xfId="774"/>
    <cellStyle name="Percent 23 32" xfId="775"/>
    <cellStyle name="Percent 23 33" xfId="776"/>
    <cellStyle name="Percent 23 34" xfId="777"/>
    <cellStyle name="Percent 23 35" xfId="778"/>
    <cellStyle name="Percent 23 36" xfId="779"/>
    <cellStyle name="Percent 23 37" xfId="780"/>
    <cellStyle name="Percent 23 38" xfId="781"/>
    <cellStyle name="Percent 23 39" xfId="782"/>
    <cellStyle name="Percent 23 4" xfId="783"/>
    <cellStyle name="Percent 23 4 10" xfId="784"/>
    <cellStyle name="Percent 23 4 11" xfId="785"/>
    <cellStyle name="Percent 23 4 12" xfId="786"/>
    <cellStyle name="Percent 23 4 13" xfId="787"/>
    <cellStyle name="Percent 23 4 14" xfId="788"/>
    <cellStyle name="Percent 23 4 15" xfId="789"/>
    <cellStyle name="Percent 23 4 16" xfId="790"/>
    <cellStyle name="Percent 23 4 17" xfId="791"/>
    <cellStyle name="Percent 23 4 18" xfId="792"/>
    <cellStyle name="Percent 23 4 19" xfId="793"/>
    <cellStyle name="Percent 23 4 2" xfId="794"/>
    <cellStyle name="Percent 23 4 20" xfId="795"/>
    <cellStyle name="Percent 23 4 21" xfId="796"/>
    <cellStyle name="Percent 23 4 22" xfId="797"/>
    <cellStyle name="Percent 23 4 23" xfId="798"/>
    <cellStyle name="Percent 23 4 3" xfId="799"/>
    <cellStyle name="Percent 23 4 4" xfId="800"/>
    <cellStyle name="Percent 23 4 5" xfId="801"/>
    <cellStyle name="Percent 23 4 6" xfId="802"/>
    <cellStyle name="Percent 23 4 7" xfId="803"/>
    <cellStyle name="Percent 23 4 8" xfId="804"/>
    <cellStyle name="Percent 23 4 9" xfId="805"/>
    <cellStyle name="Percent 23 40" xfId="806"/>
    <cellStyle name="Percent 23 41" xfId="807"/>
    <cellStyle name="Percent 23 42" xfId="808"/>
    <cellStyle name="Percent 23 43" xfId="809"/>
    <cellStyle name="Percent 23 44" xfId="810"/>
    <cellStyle name="Percent 23 45" xfId="811"/>
    <cellStyle name="Percent 23 5" xfId="812"/>
    <cellStyle name="Percent 23 5 10" xfId="813"/>
    <cellStyle name="Percent 23 5 11" xfId="814"/>
    <cellStyle name="Percent 23 5 12" xfId="815"/>
    <cellStyle name="Percent 23 5 13" xfId="816"/>
    <cellStyle name="Percent 23 5 14" xfId="817"/>
    <cellStyle name="Percent 23 5 15" xfId="818"/>
    <cellStyle name="Percent 23 5 16" xfId="819"/>
    <cellStyle name="Percent 23 5 17" xfId="820"/>
    <cellStyle name="Percent 23 5 18" xfId="821"/>
    <cellStyle name="Percent 23 5 19" xfId="822"/>
    <cellStyle name="Percent 23 5 2" xfId="823"/>
    <cellStyle name="Percent 23 5 20" xfId="824"/>
    <cellStyle name="Percent 23 5 21" xfId="825"/>
    <cellStyle name="Percent 23 5 22" xfId="826"/>
    <cellStyle name="Percent 23 5 23" xfId="827"/>
    <cellStyle name="Percent 23 5 3" xfId="828"/>
    <cellStyle name="Percent 23 5 4" xfId="829"/>
    <cellStyle name="Percent 23 5 5" xfId="830"/>
    <cellStyle name="Percent 23 5 6" xfId="831"/>
    <cellStyle name="Percent 23 5 7" xfId="832"/>
    <cellStyle name="Percent 23 5 8" xfId="833"/>
    <cellStyle name="Percent 23 5 9" xfId="834"/>
    <cellStyle name="Percent 23 6" xfId="835"/>
    <cellStyle name="Percent 23 6 10" xfId="836"/>
    <cellStyle name="Percent 23 6 11" xfId="837"/>
    <cellStyle name="Percent 23 6 12" xfId="838"/>
    <cellStyle name="Percent 23 6 13" xfId="839"/>
    <cellStyle name="Percent 23 6 14" xfId="840"/>
    <cellStyle name="Percent 23 6 15" xfId="841"/>
    <cellStyle name="Percent 23 6 16" xfId="842"/>
    <cellStyle name="Percent 23 6 17" xfId="843"/>
    <cellStyle name="Percent 23 6 18" xfId="844"/>
    <cellStyle name="Percent 23 6 19" xfId="845"/>
    <cellStyle name="Percent 23 6 2" xfId="846"/>
    <cellStyle name="Percent 23 6 20" xfId="847"/>
    <cellStyle name="Percent 23 6 21" xfId="848"/>
    <cellStyle name="Percent 23 6 22" xfId="849"/>
    <cellStyle name="Percent 23 6 23" xfId="850"/>
    <cellStyle name="Percent 23 6 3" xfId="851"/>
    <cellStyle name="Percent 23 6 4" xfId="852"/>
    <cellStyle name="Percent 23 6 5" xfId="853"/>
    <cellStyle name="Percent 23 6 6" xfId="854"/>
    <cellStyle name="Percent 23 6 7" xfId="855"/>
    <cellStyle name="Percent 23 6 8" xfId="856"/>
    <cellStyle name="Percent 23 6 9" xfId="857"/>
    <cellStyle name="Percent 23 7" xfId="858"/>
    <cellStyle name="Percent 23 7 10" xfId="859"/>
    <cellStyle name="Percent 23 7 11" xfId="860"/>
    <cellStyle name="Percent 23 7 12" xfId="861"/>
    <cellStyle name="Percent 23 7 13" xfId="862"/>
    <cellStyle name="Percent 23 7 14" xfId="863"/>
    <cellStyle name="Percent 23 7 15" xfId="864"/>
    <cellStyle name="Percent 23 7 16" xfId="865"/>
    <cellStyle name="Percent 23 7 17" xfId="866"/>
    <cellStyle name="Percent 23 7 18" xfId="867"/>
    <cellStyle name="Percent 23 7 19" xfId="868"/>
    <cellStyle name="Percent 23 7 2" xfId="869"/>
    <cellStyle name="Percent 23 7 20" xfId="870"/>
    <cellStyle name="Percent 23 7 21" xfId="871"/>
    <cellStyle name="Percent 23 7 22" xfId="872"/>
    <cellStyle name="Percent 23 7 23" xfId="873"/>
    <cellStyle name="Percent 23 7 3" xfId="874"/>
    <cellStyle name="Percent 23 7 4" xfId="875"/>
    <cellStyle name="Percent 23 7 5" xfId="876"/>
    <cellStyle name="Percent 23 7 6" xfId="877"/>
    <cellStyle name="Percent 23 7 7" xfId="878"/>
    <cellStyle name="Percent 23 7 8" xfId="879"/>
    <cellStyle name="Percent 23 7 9" xfId="880"/>
    <cellStyle name="Percent 23 8" xfId="881"/>
    <cellStyle name="Percent 23 8 10" xfId="882"/>
    <cellStyle name="Percent 23 8 11" xfId="883"/>
    <cellStyle name="Percent 23 8 12" xfId="884"/>
    <cellStyle name="Percent 23 8 13" xfId="885"/>
    <cellStyle name="Percent 23 8 14" xfId="886"/>
    <cellStyle name="Percent 23 8 15" xfId="887"/>
    <cellStyle name="Percent 23 8 16" xfId="888"/>
    <cellStyle name="Percent 23 8 17" xfId="889"/>
    <cellStyle name="Percent 23 8 18" xfId="890"/>
    <cellStyle name="Percent 23 8 19" xfId="891"/>
    <cellStyle name="Percent 23 8 2" xfId="892"/>
    <cellStyle name="Percent 23 8 20" xfId="893"/>
    <cellStyle name="Percent 23 8 21" xfId="894"/>
    <cellStyle name="Percent 23 8 22" xfId="895"/>
    <cellStyle name="Percent 23 8 23" xfId="896"/>
    <cellStyle name="Percent 23 8 3" xfId="897"/>
    <cellStyle name="Percent 23 8 4" xfId="898"/>
    <cellStyle name="Percent 23 8 5" xfId="899"/>
    <cellStyle name="Percent 23 8 6" xfId="900"/>
    <cellStyle name="Percent 23 8 7" xfId="901"/>
    <cellStyle name="Percent 23 8 8" xfId="902"/>
    <cellStyle name="Percent 23 8 9" xfId="903"/>
    <cellStyle name="Percent 23 9" xfId="904"/>
    <cellStyle name="Percent 23 9 10" xfId="905"/>
    <cellStyle name="Percent 23 9 11" xfId="906"/>
    <cellStyle name="Percent 23 9 12" xfId="907"/>
    <cellStyle name="Percent 23 9 13" xfId="908"/>
    <cellStyle name="Percent 23 9 14" xfId="909"/>
    <cellStyle name="Percent 23 9 15" xfId="910"/>
    <cellStyle name="Percent 23 9 16" xfId="911"/>
    <cellStyle name="Percent 23 9 17" xfId="912"/>
    <cellStyle name="Percent 23 9 18" xfId="913"/>
    <cellStyle name="Percent 23 9 19" xfId="914"/>
    <cellStyle name="Percent 23 9 2" xfId="915"/>
    <cellStyle name="Percent 23 9 20" xfId="916"/>
    <cellStyle name="Percent 23 9 21" xfId="917"/>
    <cellStyle name="Percent 23 9 22" xfId="918"/>
    <cellStyle name="Percent 23 9 23" xfId="919"/>
    <cellStyle name="Percent 23 9 3" xfId="920"/>
    <cellStyle name="Percent 23 9 4" xfId="921"/>
    <cellStyle name="Percent 23 9 5" xfId="922"/>
    <cellStyle name="Percent 23 9 6" xfId="923"/>
    <cellStyle name="Percent 23 9 7" xfId="924"/>
    <cellStyle name="Percent 23 9 8" xfId="925"/>
    <cellStyle name="Percent 23 9 9" xfId="926"/>
    <cellStyle name="Percent 24" xfId="927"/>
    <cellStyle name="Percent 24 10" xfId="928"/>
    <cellStyle name="Percent 24 10 10" xfId="929"/>
    <cellStyle name="Percent 24 10 11" xfId="930"/>
    <cellStyle name="Percent 24 10 12" xfId="931"/>
    <cellStyle name="Percent 24 10 13" xfId="932"/>
    <cellStyle name="Percent 24 10 14" xfId="933"/>
    <cellStyle name="Percent 24 10 15" xfId="934"/>
    <cellStyle name="Percent 24 10 16" xfId="935"/>
    <cellStyle name="Percent 24 10 17" xfId="936"/>
    <cellStyle name="Percent 24 10 18" xfId="937"/>
    <cellStyle name="Percent 24 10 19" xfId="938"/>
    <cellStyle name="Percent 24 10 2" xfId="939"/>
    <cellStyle name="Percent 24 10 20" xfId="940"/>
    <cellStyle name="Percent 24 10 21" xfId="941"/>
    <cellStyle name="Percent 24 10 22" xfId="942"/>
    <cellStyle name="Percent 24 10 23" xfId="943"/>
    <cellStyle name="Percent 24 10 3" xfId="944"/>
    <cellStyle name="Percent 24 10 4" xfId="945"/>
    <cellStyle name="Percent 24 10 5" xfId="946"/>
    <cellStyle name="Percent 24 10 6" xfId="947"/>
    <cellStyle name="Percent 24 10 7" xfId="948"/>
    <cellStyle name="Percent 24 10 8" xfId="949"/>
    <cellStyle name="Percent 24 10 9" xfId="950"/>
    <cellStyle name="Percent 24 11" xfId="951"/>
    <cellStyle name="Percent 24 11 10" xfId="952"/>
    <cellStyle name="Percent 24 11 11" xfId="953"/>
    <cellStyle name="Percent 24 11 12" xfId="954"/>
    <cellStyle name="Percent 24 11 13" xfId="955"/>
    <cellStyle name="Percent 24 11 14" xfId="956"/>
    <cellStyle name="Percent 24 11 15" xfId="957"/>
    <cellStyle name="Percent 24 11 16" xfId="958"/>
    <cellStyle name="Percent 24 11 17" xfId="959"/>
    <cellStyle name="Percent 24 11 18" xfId="960"/>
    <cellStyle name="Percent 24 11 19" xfId="961"/>
    <cellStyle name="Percent 24 11 2" xfId="962"/>
    <cellStyle name="Percent 24 11 20" xfId="963"/>
    <cellStyle name="Percent 24 11 21" xfId="964"/>
    <cellStyle name="Percent 24 11 22" xfId="965"/>
    <cellStyle name="Percent 24 11 23" xfId="966"/>
    <cellStyle name="Percent 24 11 3" xfId="967"/>
    <cellStyle name="Percent 24 11 4" xfId="968"/>
    <cellStyle name="Percent 24 11 5" xfId="969"/>
    <cellStyle name="Percent 24 11 6" xfId="970"/>
    <cellStyle name="Percent 24 11 7" xfId="971"/>
    <cellStyle name="Percent 24 11 8" xfId="972"/>
    <cellStyle name="Percent 24 11 9" xfId="973"/>
    <cellStyle name="Percent 24 2" xfId="974"/>
    <cellStyle name="Percent 24 2 10" xfId="975"/>
    <cellStyle name="Percent 24 2 11" xfId="976"/>
    <cellStyle name="Percent 24 2 12" xfId="977"/>
    <cellStyle name="Percent 24 2 13" xfId="978"/>
    <cellStyle name="Percent 24 2 14" xfId="979"/>
    <cellStyle name="Percent 24 2 15" xfId="980"/>
    <cellStyle name="Percent 24 2 16" xfId="981"/>
    <cellStyle name="Percent 24 2 17" xfId="982"/>
    <cellStyle name="Percent 24 2 18" xfId="983"/>
    <cellStyle name="Percent 24 2 19" xfId="984"/>
    <cellStyle name="Percent 24 2 2" xfId="985"/>
    <cellStyle name="Percent 24 2 20" xfId="986"/>
    <cellStyle name="Percent 24 2 21" xfId="987"/>
    <cellStyle name="Percent 24 2 22" xfId="988"/>
    <cellStyle name="Percent 24 2 23" xfId="989"/>
    <cellStyle name="Percent 24 2 3" xfId="990"/>
    <cellStyle name="Percent 24 2 4" xfId="991"/>
    <cellStyle name="Percent 24 2 5" xfId="992"/>
    <cellStyle name="Percent 24 2 6" xfId="993"/>
    <cellStyle name="Percent 24 2 7" xfId="994"/>
    <cellStyle name="Percent 24 2 8" xfId="995"/>
    <cellStyle name="Percent 24 2 9" xfId="996"/>
    <cellStyle name="Percent 24 3" xfId="997"/>
    <cellStyle name="Percent 24 3 10" xfId="998"/>
    <cellStyle name="Percent 24 3 11" xfId="999"/>
    <cellStyle name="Percent 24 3 12" xfId="1000"/>
    <cellStyle name="Percent 24 3 13" xfId="1001"/>
    <cellStyle name="Percent 24 3 14" xfId="1002"/>
    <cellStyle name="Percent 24 3 15" xfId="1003"/>
    <cellStyle name="Percent 24 3 16" xfId="1004"/>
    <cellStyle name="Percent 24 3 17" xfId="1005"/>
    <cellStyle name="Percent 24 3 18" xfId="1006"/>
    <cellStyle name="Percent 24 3 19" xfId="1007"/>
    <cellStyle name="Percent 24 3 2" xfId="1008"/>
    <cellStyle name="Percent 24 3 20" xfId="1009"/>
    <cellStyle name="Percent 24 3 21" xfId="1010"/>
    <cellStyle name="Percent 24 3 22" xfId="1011"/>
    <cellStyle name="Percent 24 3 23" xfId="1012"/>
    <cellStyle name="Percent 24 3 3" xfId="1013"/>
    <cellStyle name="Percent 24 3 4" xfId="1014"/>
    <cellStyle name="Percent 24 3 5" xfId="1015"/>
    <cellStyle name="Percent 24 3 6" xfId="1016"/>
    <cellStyle name="Percent 24 3 7" xfId="1017"/>
    <cellStyle name="Percent 24 3 8" xfId="1018"/>
    <cellStyle name="Percent 24 3 9" xfId="1019"/>
    <cellStyle name="Percent 24 4" xfId="1020"/>
    <cellStyle name="Percent 24 4 10" xfId="1021"/>
    <cellStyle name="Percent 24 4 11" xfId="1022"/>
    <cellStyle name="Percent 24 4 12" xfId="1023"/>
    <cellStyle name="Percent 24 4 13" xfId="1024"/>
    <cellStyle name="Percent 24 4 14" xfId="1025"/>
    <cellStyle name="Percent 24 4 15" xfId="1026"/>
    <cellStyle name="Percent 24 4 16" xfId="1027"/>
    <cellStyle name="Percent 24 4 17" xfId="1028"/>
    <cellStyle name="Percent 24 4 18" xfId="1029"/>
    <cellStyle name="Percent 24 4 19" xfId="1030"/>
    <cellStyle name="Percent 24 4 2" xfId="1031"/>
    <cellStyle name="Percent 24 4 20" xfId="1032"/>
    <cellStyle name="Percent 24 4 21" xfId="1033"/>
    <cellStyle name="Percent 24 4 22" xfId="1034"/>
    <cellStyle name="Percent 24 4 23" xfId="1035"/>
    <cellStyle name="Percent 24 4 3" xfId="1036"/>
    <cellStyle name="Percent 24 4 4" xfId="1037"/>
    <cellStyle name="Percent 24 4 5" xfId="1038"/>
    <cellStyle name="Percent 24 4 6" xfId="1039"/>
    <cellStyle name="Percent 24 4 7" xfId="1040"/>
    <cellStyle name="Percent 24 4 8" xfId="1041"/>
    <cellStyle name="Percent 24 4 9" xfId="1042"/>
    <cellStyle name="Percent 24 5" xfId="1043"/>
    <cellStyle name="Percent 24 5 10" xfId="1044"/>
    <cellStyle name="Percent 24 5 11" xfId="1045"/>
    <cellStyle name="Percent 24 5 12" xfId="1046"/>
    <cellStyle name="Percent 24 5 13" xfId="1047"/>
    <cellStyle name="Percent 24 5 14" xfId="1048"/>
    <cellStyle name="Percent 24 5 15" xfId="1049"/>
    <cellStyle name="Percent 24 5 16" xfId="1050"/>
    <cellStyle name="Percent 24 5 17" xfId="1051"/>
    <cellStyle name="Percent 24 5 18" xfId="1052"/>
    <cellStyle name="Percent 24 5 19" xfId="1053"/>
    <cellStyle name="Percent 24 5 2" xfId="1054"/>
    <cellStyle name="Percent 24 5 20" xfId="1055"/>
    <cellStyle name="Percent 24 5 21" xfId="1056"/>
    <cellStyle name="Percent 24 5 22" xfId="1057"/>
    <cellStyle name="Percent 24 5 23" xfId="1058"/>
    <cellStyle name="Percent 24 5 3" xfId="1059"/>
    <cellStyle name="Percent 24 5 4" xfId="1060"/>
    <cellStyle name="Percent 24 5 5" xfId="1061"/>
    <cellStyle name="Percent 24 5 6" xfId="1062"/>
    <cellStyle name="Percent 24 5 7" xfId="1063"/>
    <cellStyle name="Percent 24 5 8" xfId="1064"/>
    <cellStyle name="Percent 24 5 9" xfId="1065"/>
    <cellStyle name="Percent 24 6" xfId="1066"/>
    <cellStyle name="Percent 24 6 10" xfId="1067"/>
    <cellStyle name="Percent 24 6 11" xfId="1068"/>
    <cellStyle name="Percent 24 6 12" xfId="1069"/>
    <cellStyle name="Percent 24 6 13" xfId="1070"/>
    <cellStyle name="Percent 24 6 14" xfId="1071"/>
    <cellStyle name="Percent 24 6 15" xfId="1072"/>
    <cellStyle name="Percent 24 6 16" xfId="1073"/>
    <cellStyle name="Percent 24 6 17" xfId="1074"/>
    <cellStyle name="Percent 24 6 18" xfId="1075"/>
    <cellStyle name="Percent 24 6 19" xfId="1076"/>
    <cellStyle name="Percent 24 6 2" xfId="1077"/>
    <cellStyle name="Percent 24 6 20" xfId="1078"/>
    <cellStyle name="Percent 24 6 21" xfId="1079"/>
    <cellStyle name="Percent 24 6 22" xfId="1080"/>
    <cellStyle name="Percent 24 6 23" xfId="1081"/>
    <cellStyle name="Percent 24 6 3" xfId="1082"/>
    <cellStyle name="Percent 24 6 4" xfId="1083"/>
    <cellStyle name="Percent 24 6 5" xfId="1084"/>
    <cellStyle name="Percent 24 6 6" xfId="1085"/>
    <cellStyle name="Percent 24 6 7" xfId="1086"/>
    <cellStyle name="Percent 24 6 8" xfId="1087"/>
    <cellStyle name="Percent 24 6 9" xfId="1088"/>
    <cellStyle name="Percent 24 7" xfId="1089"/>
    <cellStyle name="Percent 24 7 10" xfId="1090"/>
    <cellStyle name="Percent 24 7 11" xfId="1091"/>
    <cellStyle name="Percent 24 7 12" xfId="1092"/>
    <cellStyle name="Percent 24 7 13" xfId="1093"/>
    <cellStyle name="Percent 24 7 14" xfId="1094"/>
    <cellStyle name="Percent 24 7 15" xfId="1095"/>
    <cellStyle name="Percent 24 7 16" xfId="1096"/>
    <cellStyle name="Percent 24 7 17" xfId="1097"/>
    <cellStyle name="Percent 24 7 18" xfId="1098"/>
    <cellStyle name="Percent 24 7 19" xfId="1099"/>
    <cellStyle name="Percent 24 7 2" xfId="1100"/>
    <cellStyle name="Percent 24 7 20" xfId="1101"/>
    <cellStyle name="Percent 24 7 21" xfId="1102"/>
    <cellStyle name="Percent 24 7 22" xfId="1103"/>
    <cellStyle name="Percent 24 7 23" xfId="1104"/>
    <cellStyle name="Percent 24 7 3" xfId="1105"/>
    <cellStyle name="Percent 24 7 4" xfId="1106"/>
    <cellStyle name="Percent 24 7 5" xfId="1107"/>
    <cellStyle name="Percent 24 7 6" xfId="1108"/>
    <cellStyle name="Percent 24 7 7" xfId="1109"/>
    <cellStyle name="Percent 24 7 8" xfId="1110"/>
    <cellStyle name="Percent 24 7 9" xfId="1111"/>
    <cellStyle name="Percent 24 8" xfId="1112"/>
    <cellStyle name="Percent 24 8 10" xfId="1113"/>
    <cellStyle name="Percent 24 8 11" xfId="1114"/>
    <cellStyle name="Percent 24 8 12" xfId="1115"/>
    <cellStyle name="Percent 24 8 13" xfId="1116"/>
    <cellStyle name="Percent 24 8 14" xfId="1117"/>
    <cellStyle name="Percent 24 8 15" xfId="1118"/>
    <cellStyle name="Percent 24 8 16" xfId="1119"/>
    <cellStyle name="Percent 24 8 17" xfId="1120"/>
    <cellStyle name="Percent 24 8 18" xfId="1121"/>
    <cellStyle name="Percent 24 8 19" xfId="1122"/>
    <cellStyle name="Percent 24 8 2" xfId="1123"/>
    <cellStyle name="Percent 24 8 20" xfId="1124"/>
    <cellStyle name="Percent 24 8 21" xfId="1125"/>
    <cellStyle name="Percent 24 8 22" xfId="1126"/>
    <cellStyle name="Percent 24 8 23" xfId="1127"/>
    <cellStyle name="Percent 24 8 3" xfId="1128"/>
    <cellStyle name="Percent 24 8 4" xfId="1129"/>
    <cellStyle name="Percent 24 8 5" xfId="1130"/>
    <cellStyle name="Percent 24 8 6" xfId="1131"/>
    <cellStyle name="Percent 24 8 7" xfId="1132"/>
    <cellStyle name="Percent 24 8 8" xfId="1133"/>
    <cellStyle name="Percent 24 8 9" xfId="1134"/>
    <cellStyle name="Percent 24 9" xfId="1135"/>
    <cellStyle name="Percent 24 9 10" xfId="1136"/>
    <cellStyle name="Percent 24 9 11" xfId="1137"/>
    <cellStyle name="Percent 24 9 12" xfId="1138"/>
    <cellStyle name="Percent 24 9 13" xfId="1139"/>
    <cellStyle name="Percent 24 9 14" xfId="1140"/>
    <cellStyle name="Percent 24 9 15" xfId="1141"/>
    <cellStyle name="Percent 24 9 16" xfId="1142"/>
    <cellStyle name="Percent 24 9 17" xfId="1143"/>
    <cellStyle name="Percent 24 9 18" xfId="1144"/>
    <cellStyle name="Percent 24 9 19" xfId="1145"/>
    <cellStyle name="Percent 24 9 2" xfId="1146"/>
    <cellStyle name="Percent 24 9 20" xfId="1147"/>
    <cellStyle name="Percent 24 9 21" xfId="1148"/>
    <cellStyle name="Percent 24 9 22" xfId="1149"/>
    <cellStyle name="Percent 24 9 23" xfId="1150"/>
    <cellStyle name="Percent 24 9 3" xfId="1151"/>
    <cellStyle name="Percent 24 9 4" xfId="1152"/>
    <cellStyle name="Percent 24 9 5" xfId="1153"/>
    <cellStyle name="Percent 24 9 6" xfId="1154"/>
    <cellStyle name="Percent 24 9 7" xfId="1155"/>
    <cellStyle name="Percent 24 9 8" xfId="1156"/>
    <cellStyle name="Percent 24 9 9" xfId="1157"/>
    <cellStyle name="Percent 25" xfId="1158"/>
    <cellStyle name="Percent 25 10" xfId="1159"/>
    <cellStyle name="Percent 25 10 10" xfId="1160"/>
    <cellStyle name="Percent 25 10 11" xfId="1161"/>
    <cellStyle name="Percent 25 10 12" xfId="1162"/>
    <cellStyle name="Percent 25 10 13" xfId="1163"/>
    <cellStyle name="Percent 25 10 14" xfId="1164"/>
    <cellStyle name="Percent 25 10 15" xfId="1165"/>
    <cellStyle name="Percent 25 10 16" xfId="1166"/>
    <cellStyle name="Percent 25 10 17" xfId="1167"/>
    <cellStyle name="Percent 25 10 18" xfId="1168"/>
    <cellStyle name="Percent 25 10 19" xfId="1169"/>
    <cellStyle name="Percent 25 10 2" xfId="1170"/>
    <cellStyle name="Percent 25 10 20" xfId="1171"/>
    <cellStyle name="Percent 25 10 21" xfId="1172"/>
    <cellStyle name="Percent 25 10 22" xfId="1173"/>
    <cellStyle name="Percent 25 10 23" xfId="1174"/>
    <cellStyle name="Percent 25 10 3" xfId="1175"/>
    <cellStyle name="Percent 25 10 4" xfId="1176"/>
    <cellStyle name="Percent 25 10 5" xfId="1177"/>
    <cellStyle name="Percent 25 10 6" xfId="1178"/>
    <cellStyle name="Percent 25 10 7" xfId="1179"/>
    <cellStyle name="Percent 25 10 8" xfId="1180"/>
    <cellStyle name="Percent 25 10 9" xfId="1181"/>
    <cellStyle name="Percent 25 11" xfId="1182"/>
    <cellStyle name="Percent 25 11 10" xfId="1183"/>
    <cellStyle name="Percent 25 11 11" xfId="1184"/>
    <cellStyle name="Percent 25 11 12" xfId="1185"/>
    <cellStyle name="Percent 25 11 13" xfId="1186"/>
    <cellStyle name="Percent 25 11 14" xfId="1187"/>
    <cellStyle name="Percent 25 11 15" xfId="1188"/>
    <cellStyle name="Percent 25 11 16" xfId="1189"/>
    <cellStyle name="Percent 25 11 17" xfId="1190"/>
    <cellStyle name="Percent 25 11 18" xfId="1191"/>
    <cellStyle name="Percent 25 11 19" xfId="1192"/>
    <cellStyle name="Percent 25 11 2" xfId="1193"/>
    <cellStyle name="Percent 25 11 20" xfId="1194"/>
    <cellStyle name="Percent 25 11 21" xfId="1195"/>
    <cellStyle name="Percent 25 11 22" xfId="1196"/>
    <cellStyle name="Percent 25 11 23" xfId="1197"/>
    <cellStyle name="Percent 25 11 3" xfId="1198"/>
    <cellStyle name="Percent 25 11 4" xfId="1199"/>
    <cellStyle name="Percent 25 11 5" xfId="1200"/>
    <cellStyle name="Percent 25 11 6" xfId="1201"/>
    <cellStyle name="Percent 25 11 7" xfId="1202"/>
    <cellStyle name="Percent 25 11 8" xfId="1203"/>
    <cellStyle name="Percent 25 11 9" xfId="1204"/>
    <cellStyle name="Percent 25 2" xfId="1205"/>
    <cellStyle name="Percent 25 2 10" xfId="1206"/>
    <cellStyle name="Percent 25 2 11" xfId="1207"/>
    <cellStyle name="Percent 25 2 12" xfId="1208"/>
    <cellStyle name="Percent 25 2 13" xfId="1209"/>
    <cellStyle name="Percent 25 2 14" xfId="1210"/>
    <cellStyle name="Percent 25 2 15" xfId="1211"/>
    <cellStyle name="Percent 25 2 16" xfId="1212"/>
    <cellStyle name="Percent 25 2 17" xfId="1213"/>
    <cellStyle name="Percent 25 2 18" xfId="1214"/>
    <cellStyle name="Percent 25 2 19" xfId="1215"/>
    <cellStyle name="Percent 25 2 2" xfId="1216"/>
    <cellStyle name="Percent 25 2 20" xfId="1217"/>
    <cellStyle name="Percent 25 2 21" xfId="1218"/>
    <cellStyle name="Percent 25 2 22" xfId="1219"/>
    <cellStyle name="Percent 25 2 23" xfId="1220"/>
    <cellStyle name="Percent 25 2 3" xfId="1221"/>
    <cellStyle name="Percent 25 2 4" xfId="1222"/>
    <cellStyle name="Percent 25 2 5" xfId="1223"/>
    <cellStyle name="Percent 25 2 6" xfId="1224"/>
    <cellStyle name="Percent 25 2 7" xfId="1225"/>
    <cellStyle name="Percent 25 2 8" xfId="1226"/>
    <cellStyle name="Percent 25 2 9" xfId="1227"/>
    <cellStyle name="Percent 25 3" xfId="1228"/>
    <cellStyle name="Percent 25 3 10" xfId="1229"/>
    <cellStyle name="Percent 25 3 11" xfId="1230"/>
    <cellStyle name="Percent 25 3 12" xfId="1231"/>
    <cellStyle name="Percent 25 3 13" xfId="1232"/>
    <cellStyle name="Percent 25 3 14" xfId="1233"/>
    <cellStyle name="Percent 25 3 15" xfId="1234"/>
    <cellStyle name="Percent 25 3 16" xfId="1235"/>
    <cellStyle name="Percent 25 3 17" xfId="1236"/>
    <cellStyle name="Percent 25 3 18" xfId="1237"/>
    <cellStyle name="Percent 25 3 19" xfId="1238"/>
    <cellStyle name="Percent 25 3 2" xfId="1239"/>
    <cellStyle name="Percent 25 3 20" xfId="1240"/>
    <cellStyle name="Percent 25 3 21" xfId="1241"/>
    <cellStyle name="Percent 25 3 22" xfId="1242"/>
    <cellStyle name="Percent 25 3 23" xfId="1243"/>
    <cellStyle name="Percent 25 3 3" xfId="1244"/>
    <cellStyle name="Percent 25 3 4" xfId="1245"/>
    <cellStyle name="Percent 25 3 5" xfId="1246"/>
    <cellStyle name="Percent 25 3 6" xfId="1247"/>
    <cellStyle name="Percent 25 3 7" xfId="1248"/>
    <cellStyle name="Percent 25 3 8" xfId="1249"/>
    <cellStyle name="Percent 25 3 9" xfId="1250"/>
    <cellStyle name="Percent 25 4" xfId="1251"/>
    <cellStyle name="Percent 25 4 10" xfId="1252"/>
    <cellStyle name="Percent 25 4 11" xfId="1253"/>
    <cellStyle name="Percent 25 4 12" xfId="1254"/>
    <cellStyle name="Percent 25 4 13" xfId="1255"/>
    <cellStyle name="Percent 25 4 14" xfId="1256"/>
    <cellStyle name="Percent 25 4 15" xfId="1257"/>
    <cellStyle name="Percent 25 4 16" xfId="1258"/>
    <cellStyle name="Percent 25 4 17" xfId="1259"/>
    <cellStyle name="Percent 25 4 18" xfId="1260"/>
    <cellStyle name="Percent 25 4 19" xfId="1261"/>
    <cellStyle name="Percent 25 4 2" xfId="1262"/>
    <cellStyle name="Percent 25 4 20" xfId="1263"/>
    <cellStyle name="Percent 25 4 21" xfId="1264"/>
    <cellStyle name="Percent 25 4 22" xfId="1265"/>
    <cellStyle name="Percent 25 4 23" xfId="1266"/>
    <cellStyle name="Percent 25 4 3" xfId="1267"/>
    <cellStyle name="Percent 25 4 4" xfId="1268"/>
    <cellStyle name="Percent 25 4 5" xfId="1269"/>
    <cellStyle name="Percent 25 4 6" xfId="1270"/>
    <cellStyle name="Percent 25 4 7" xfId="1271"/>
    <cellStyle name="Percent 25 4 8" xfId="1272"/>
    <cellStyle name="Percent 25 4 9" xfId="1273"/>
    <cellStyle name="Percent 25 5" xfId="1274"/>
    <cellStyle name="Percent 25 5 10" xfId="1275"/>
    <cellStyle name="Percent 25 5 11" xfId="1276"/>
    <cellStyle name="Percent 25 5 12" xfId="1277"/>
    <cellStyle name="Percent 25 5 13" xfId="1278"/>
    <cellStyle name="Percent 25 5 14" xfId="1279"/>
    <cellStyle name="Percent 25 5 15" xfId="1280"/>
    <cellStyle name="Percent 25 5 16" xfId="1281"/>
    <cellStyle name="Percent 25 5 17" xfId="1282"/>
    <cellStyle name="Percent 25 5 18" xfId="1283"/>
    <cellStyle name="Percent 25 5 19" xfId="1284"/>
    <cellStyle name="Percent 25 5 2" xfId="1285"/>
    <cellStyle name="Percent 25 5 20" xfId="1286"/>
    <cellStyle name="Percent 25 5 21" xfId="1287"/>
    <cellStyle name="Percent 25 5 22" xfId="1288"/>
    <cellStyle name="Percent 25 5 23" xfId="1289"/>
    <cellStyle name="Percent 25 5 3" xfId="1290"/>
    <cellStyle name="Percent 25 5 4" xfId="1291"/>
    <cellStyle name="Percent 25 5 5" xfId="1292"/>
    <cellStyle name="Percent 25 5 6" xfId="1293"/>
    <cellStyle name="Percent 25 5 7" xfId="1294"/>
    <cellStyle name="Percent 25 5 8" xfId="1295"/>
    <cellStyle name="Percent 25 5 9" xfId="1296"/>
    <cellStyle name="Percent 25 6" xfId="1297"/>
    <cellStyle name="Percent 25 6 10" xfId="1298"/>
    <cellStyle name="Percent 25 6 11" xfId="1299"/>
    <cellStyle name="Percent 25 6 12" xfId="1300"/>
    <cellStyle name="Percent 25 6 13" xfId="1301"/>
    <cellStyle name="Percent 25 6 14" xfId="1302"/>
    <cellStyle name="Percent 25 6 15" xfId="1303"/>
    <cellStyle name="Percent 25 6 16" xfId="1304"/>
    <cellStyle name="Percent 25 6 17" xfId="1305"/>
    <cellStyle name="Percent 25 6 18" xfId="1306"/>
    <cellStyle name="Percent 25 6 19" xfId="1307"/>
    <cellStyle name="Percent 25 6 2" xfId="1308"/>
    <cellStyle name="Percent 25 6 20" xfId="1309"/>
    <cellStyle name="Percent 25 6 21" xfId="1310"/>
    <cellStyle name="Percent 25 6 22" xfId="1311"/>
    <cellStyle name="Percent 25 6 23" xfId="1312"/>
    <cellStyle name="Percent 25 6 3" xfId="1313"/>
    <cellStyle name="Percent 25 6 4" xfId="1314"/>
    <cellStyle name="Percent 25 6 5" xfId="1315"/>
    <cellStyle name="Percent 25 6 6" xfId="1316"/>
    <cellStyle name="Percent 25 6 7" xfId="1317"/>
    <cellStyle name="Percent 25 6 8" xfId="1318"/>
    <cellStyle name="Percent 25 6 9" xfId="1319"/>
    <cellStyle name="Percent 25 7" xfId="1320"/>
    <cellStyle name="Percent 25 7 10" xfId="1321"/>
    <cellStyle name="Percent 25 7 11" xfId="1322"/>
    <cellStyle name="Percent 25 7 12" xfId="1323"/>
    <cellStyle name="Percent 25 7 13" xfId="1324"/>
    <cellStyle name="Percent 25 7 14" xfId="1325"/>
    <cellStyle name="Percent 25 7 15" xfId="1326"/>
    <cellStyle name="Percent 25 7 16" xfId="1327"/>
    <cellStyle name="Percent 25 7 17" xfId="1328"/>
    <cellStyle name="Percent 25 7 18" xfId="1329"/>
    <cellStyle name="Percent 25 7 19" xfId="1330"/>
    <cellStyle name="Percent 25 7 2" xfId="1331"/>
    <cellStyle name="Percent 25 7 20" xfId="1332"/>
    <cellStyle name="Percent 25 7 21" xfId="1333"/>
    <cellStyle name="Percent 25 7 22" xfId="1334"/>
    <cellStyle name="Percent 25 7 23" xfId="1335"/>
    <cellStyle name="Percent 25 7 3" xfId="1336"/>
    <cellStyle name="Percent 25 7 4" xfId="1337"/>
    <cellStyle name="Percent 25 7 5" xfId="1338"/>
    <cellStyle name="Percent 25 7 6" xfId="1339"/>
    <cellStyle name="Percent 25 7 7" xfId="1340"/>
    <cellStyle name="Percent 25 7 8" xfId="1341"/>
    <cellStyle name="Percent 25 7 9" xfId="1342"/>
    <cellStyle name="Percent 25 8" xfId="1343"/>
    <cellStyle name="Percent 25 8 10" xfId="1344"/>
    <cellStyle name="Percent 25 8 11" xfId="1345"/>
    <cellStyle name="Percent 25 8 12" xfId="1346"/>
    <cellStyle name="Percent 25 8 13" xfId="1347"/>
    <cellStyle name="Percent 25 8 14" xfId="1348"/>
    <cellStyle name="Percent 25 8 15" xfId="1349"/>
    <cellStyle name="Percent 25 8 16" xfId="1350"/>
    <cellStyle name="Percent 25 8 17" xfId="1351"/>
    <cellStyle name="Percent 25 8 18" xfId="1352"/>
    <cellStyle name="Percent 25 8 19" xfId="1353"/>
    <cellStyle name="Percent 25 8 2" xfId="1354"/>
    <cellStyle name="Percent 25 8 20" xfId="1355"/>
    <cellStyle name="Percent 25 8 21" xfId="1356"/>
    <cellStyle name="Percent 25 8 22" xfId="1357"/>
    <cellStyle name="Percent 25 8 23" xfId="1358"/>
    <cellStyle name="Percent 25 8 3" xfId="1359"/>
    <cellStyle name="Percent 25 8 4" xfId="1360"/>
    <cellStyle name="Percent 25 8 5" xfId="1361"/>
    <cellStyle name="Percent 25 8 6" xfId="1362"/>
    <cellStyle name="Percent 25 8 7" xfId="1363"/>
    <cellStyle name="Percent 25 8 8" xfId="1364"/>
    <cellStyle name="Percent 25 8 9" xfId="1365"/>
    <cellStyle name="Percent 25 9" xfId="1366"/>
    <cellStyle name="Percent 25 9 10" xfId="1367"/>
    <cellStyle name="Percent 25 9 11" xfId="1368"/>
    <cellStyle name="Percent 25 9 12" xfId="1369"/>
    <cellStyle name="Percent 25 9 13" xfId="1370"/>
    <cellStyle name="Percent 25 9 14" xfId="1371"/>
    <cellStyle name="Percent 25 9 15" xfId="1372"/>
    <cellStyle name="Percent 25 9 16" xfId="1373"/>
    <cellStyle name="Percent 25 9 17" xfId="1374"/>
    <cellStyle name="Percent 25 9 18" xfId="1375"/>
    <cellStyle name="Percent 25 9 19" xfId="1376"/>
    <cellStyle name="Percent 25 9 2" xfId="1377"/>
    <cellStyle name="Percent 25 9 20" xfId="1378"/>
    <cellStyle name="Percent 25 9 21" xfId="1379"/>
    <cellStyle name="Percent 25 9 22" xfId="1380"/>
    <cellStyle name="Percent 25 9 23" xfId="1381"/>
    <cellStyle name="Percent 25 9 3" xfId="1382"/>
    <cellStyle name="Percent 25 9 4" xfId="1383"/>
    <cellStyle name="Percent 25 9 5" xfId="1384"/>
    <cellStyle name="Percent 25 9 6" xfId="1385"/>
    <cellStyle name="Percent 25 9 7" xfId="1386"/>
    <cellStyle name="Percent 25 9 8" xfId="1387"/>
    <cellStyle name="Percent 25 9 9" xfId="1388"/>
    <cellStyle name="Percent 26" xfId="1389"/>
    <cellStyle name="Percent 26 2" xfId="1390"/>
    <cellStyle name="Percent 26 2 10" xfId="1391"/>
    <cellStyle name="Percent 26 2 11" xfId="1392"/>
    <cellStyle name="Percent 26 2 12" xfId="1393"/>
    <cellStyle name="Percent 26 2 13" xfId="1394"/>
    <cellStyle name="Percent 26 2 14" xfId="1395"/>
    <cellStyle name="Percent 26 2 15" xfId="1396"/>
    <cellStyle name="Percent 26 2 16" xfId="1397"/>
    <cellStyle name="Percent 26 2 17" xfId="1398"/>
    <cellStyle name="Percent 26 2 18" xfId="1399"/>
    <cellStyle name="Percent 26 2 19" xfId="1400"/>
    <cellStyle name="Percent 26 2 2" xfId="1401"/>
    <cellStyle name="Percent 26 2 20" xfId="1402"/>
    <cellStyle name="Percent 26 2 21" xfId="1403"/>
    <cellStyle name="Percent 26 2 22" xfId="1404"/>
    <cellStyle name="Percent 26 2 23" xfId="1405"/>
    <cellStyle name="Percent 26 2 3" xfId="1406"/>
    <cellStyle name="Percent 26 2 4" xfId="1407"/>
    <cellStyle name="Percent 26 2 5" xfId="1408"/>
    <cellStyle name="Percent 26 2 6" xfId="1409"/>
    <cellStyle name="Percent 26 2 7" xfId="1410"/>
    <cellStyle name="Percent 26 2 8" xfId="1411"/>
    <cellStyle name="Percent 26 2 9" xfId="1412"/>
    <cellStyle name="Percent 26 3" xfId="1413"/>
    <cellStyle name="Percent 26 3 10" xfId="1414"/>
    <cellStyle name="Percent 26 3 11" xfId="1415"/>
    <cellStyle name="Percent 26 3 12" xfId="1416"/>
    <cellStyle name="Percent 26 3 13" xfId="1417"/>
    <cellStyle name="Percent 26 3 14" xfId="1418"/>
    <cellStyle name="Percent 26 3 15" xfId="1419"/>
    <cellStyle name="Percent 26 3 16" xfId="1420"/>
    <cellStyle name="Percent 26 3 17" xfId="1421"/>
    <cellStyle name="Percent 26 3 18" xfId="1422"/>
    <cellStyle name="Percent 26 3 19" xfId="1423"/>
    <cellStyle name="Percent 26 3 2" xfId="1424"/>
    <cellStyle name="Percent 26 3 20" xfId="1425"/>
    <cellStyle name="Percent 26 3 21" xfId="1426"/>
    <cellStyle name="Percent 26 3 22" xfId="1427"/>
    <cellStyle name="Percent 26 3 23" xfId="1428"/>
    <cellStyle name="Percent 26 3 3" xfId="1429"/>
    <cellStyle name="Percent 26 3 4" xfId="1430"/>
    <cellStyle name="Percent 26 3 5" xfId="1431"/>
    <cellStyle name="Percent 26 3 6" xfId="1432"/>
    <cellStyle name="Percent 26 3 7" xfId="1433"/>
    <cellStyle name="Percent 26 3 8" xfId="1434"/>
    <cellStyle name="Percent 26 3 9" xfId="1435"/>
    <cellStyle name="Percent 26 4" xfId="1436"/>
    <cellStyle name="Percent 26 4 10" xfId="1437"/>
    <cellStyle name="Percent 26 4 11" xfId="1438"/>
    <cellStyle name="Percent 26 4 12" xfId="1439"/>
    <cellStyle name="Percent 26 4 13" xfId="1440"/>
    <cellStyle name="Percent 26 4 14" xfId="1441"/>
    <cellStyle name="Percent 26 4 15" xfId="1442"/>
    <cellStyle name="Percent 26 4 16" xfId="1443"/>
    <cellStyle name="Percent 26 4 17" xfId="1444"/>
    <cellStyle name="Percent 26 4 18" xfId="1445"/>
    <cellStyle name="Percent 26 4 19" xfId="1446"/>
    <cellStyle name="Percent 26 4 2" xfId="1447"/>
    <cellStyle name="Percent 26 4 20" xfId="1448"/>
    <cellStyle name="Percent 26 4 21" xfId="1449"/>
    <cellStyle name="Percent 26 4 22" xfId="1450"/>
    <cellStyle name="Percent 26 4 23" xfId="1451"/>
    <cellStyle name="Percent 26 4 3" xfId="1452"/>
    <cellStyle name="Percent 26 4 4" xfId="1453"/>
    <cellStyle name="Percent 26 4 5" xfId="1454"/>
    <cellStyle name="Percent 26 4 6" xfId="1455"/>
    <cellStyle name="Percent 26 4 7" xfId="1456"/>
    <cellStyle name="Percent 26 4 8" xfId="1457"/>
    <cellStyle name="Percent 26 4 9" xfId="1458"/>
    <cellStyle name="Percent 26 5" xfId="1459"/>
    <cellStyle name="Percent 26 5 10" xfId="1460"/>
    <cellStyle name="Percent 26 5 11" xfId="1461"/>
    <cellStyle name="Percent 26 5 12" xfId="1462"/>
    <cellStyle name="Percent 26 5 13" xfId="1463"/>
    <cellStyle name="Percent 26 5 14" xfId="1464"/>
    <cellStyle name="Percent 26 5 15" xfId="1465"/>
    <cellStyle name="Percent 26 5 16" xfId="1466"/>
    <cellStyle name="Percent 26 5 17" xfId="1467"/>
    <cellStyle name="Percent 26 5 18" xfId="1468"/>
    <cellStyle name="Percent 26 5 19" xfId="1469"/>
    <cellStyle name="Percent 26 5 2" xfId="1470"/>
    <cellStyle name="Percent 26 5 20" xfId="1471"/>
    <cellStyle name="Percent 26 5 21" xfId="1472"/>
    <cellStyle name="Percent 26 5 22" xfId="1473"/>
    <cellStyle name="Percent 26 5 23" xfId="1474"/>
    <cellStyle name="Percent 26 5 3" xfId="1475"/>
    <cellStyle name="Percent 26 5 4" xfId="1476"/>
    <cellStyle name="Percent 26 5 5" xfId="1477"/>
    <cellStyle name="Percent 26 5 6" xfId="1478"/>
    <cellStyle name="Percent 26 5 7" xfId="1479"/>
    <cellStyle name="Percent 26 5 8" xfId="1480"/>
    <cellStyle name="Percent 26 5 9" xfId="1481"/>
    <cellStyle name="Percent 26 6" xfId="1482"/>
    <cellStyle name="Percent 26 6 10" xfId="1483"/>
    <cellStyle name="Percent 26 6 11" xfId="1484"/>
    <cellStyle name="Percent 26 6 12" xfId="1485"/>
    <cellStyle name="Percent 26 6 13" xfId="1486"/>
    <cellStyle name="Percent 26 6 14" xfId="1487"/>
    <cellStyle name="Percent 26 6 15" xfId="1488"/>
    <cellStyle name="Percent 26 6 16" xfId="1489"/>
    <cellStyle name="Percent 26 6 17" xfId="1490"/>
    <cellStyle name="Percent 26 6 18" xfId="1491"/>
    <cellStyle name="Percent 26 6 19" xfId="1492"/>
    <cellStyle name="Percent 26 6 2" xfId="1493"/>
    <cellStyle name="Percent 26 6 20" xfId="1494"/>
    <cellStyle name="Percent 26 6 21" xfId="1495"/>
    <cellStyle name="Percent 26 6 22" xfId="1496"/>
    <cellStyle name="Percent 26 6 23" xfId="1497"/>
    <cellStyle name="Percent 26 6 3" xfId="1498"/>
    <cellStyle name="Percent 26 6 4" xfId="1499"/>
    <cellStyle name="Percent 26 6 5" xfId="1500"/>
    <cellStyle name="Percent 26 6 6" xfId="1501"/>
    <cellStyle name="Percent 26 6 7" xfId="1502"/>
    <cellStyle name="Percent 26 6 8" xfId="1503"/>
    <cellStyle name="Percent 26 6 9" xfId="1504"/>
    <cellStyle name="Percent 27" xfId="1505"/>
    <cellStyle name="Percent 27 2" xfId="1506"/>
    <cellStyle name="Percent 27 2 10" xfId="1507"/>
    <cellStyle name="Percent 27 2 11" xfId="1508"/>
    <cellStyle name="Percent 27 2 12" xfId="1509"/>
    <cellStyle name="Percent 27 2 13" xfId="1510"/>
    <cellStyle name="Percent 27 2 14" xfId="1511"/>
    <cellStyle name="Percent 27 2 15" xfId="1512"/>
    <cellStyle name="Percent 27 2 16" xfId="1513"/>
    <cellStyle name="Percent 27 2 17" xfId="1514"/>
    <cellStyle name="Percent 27 2 18" xfId="1515"/>
    <cellStyle name="Percent 27 2 19" xfId="1516"/>
    <cellStyle name="Percent 27 2 2" xfId="1517"/>
    <cellStyle name="Percent 27 2 20" xfId="1518"/>
    <cellStyle name="Percent 27 2 21" xfId="1519"/>
    <cellStyle name="Percent 27 2 22" xfId="1520"/>
    <cellStyle name="Percent 27 2 23" xfId="1521"/>
    <cellStyle name="Percent 27 2 3" xfId="1522"/>
    <cellStyle name="Percent 27 2 4" xfId="1523"/>
    <cellStyle name="Percent 27 2 5" xfId="1524"/>
    <cellStyle name="Percent 27 2 6" xfId="1525"/>
    <cellStyle name="Percent 27 2 7" xfId="1526"/>
    <cellStyle name="Percent 27 2 8" xfId="1527"/>
    <cellStyle name="Percent 27 2 9" xfId="1528"/>
    <cellStyle name="Percent 27 3" xfId="1529"/>
    <cellStyle name="Percent 27 3 10" xfId="1530"/>
    <cellStyle name="Percent 27 3 11" xfId="1531"/>
    <cellStyle name="Percent 27 3 12" xfId="1532"/>
    <cellStyle name="Percent 27 3 13" xfId="1533"/>
    <cellStyle name="Percent 27 3 14" xfId="1534"/>
    <cellStyle name="Percent 27 3 15" xfId="1535"/>
    <cellStyle name="Percent 27 3 16" xfId="1536"/>
    <cellStyle name="Percent 27 3 17" xfId="1537"/>
    <cellStyle name="Percent 27 3 18" xfId="1538"/>
    <cellStyle name="Percent 27 3 19" xfId="1539"/>
    <cellStyle name="Percent 27 3 2" xfId="1540"/>
    <cellStyle name="Percent 27 3 20" xfId="1541"/>
    <cellStyle name="Percent 27 3 21" xfId="1542"/>
    <cellStyle name="Percent 27 3 22" xfId="1543"/>
    <cellStyle name="Percent 27 3 23" xfId="1544"/>
    <cellStyle name="Percent 27 3 3" xfId="1545"/>
    <cellStyle name="Percent 27 3 4" xfId="1546"/>
    <cellStyle name="Percent 27 3 5" xfId="1547"/>
    <cellStyle name="Percent 27 3 6" xfId="1548"/>
    <cellStyle name="Percent 27 3 7" xfId="1549"/>
    <cellStyle name="Percent 27 3 8" xfId="1550"/>
    <cellStyle name="Percent 27 3 9" xfId="1551"/>
    <cellStyle name="Percent 27 4" xfId="1552"/>
    <cellStyle name="Percent 27 4 10" xfId="1553"/>
    <cellStyle name="Percent 27 4 11" xfId="1554"/>
    <cellStyle name="Percent 27 4 12" xfId="1555"/>
    <cellStyle name="Percent 27 4 13" xfId="1556"/>
    <cellStyle name="Percent 27 4 14" xfId="1557"/>
    <cellStyle name="Percent 27 4 15" xfId="1558"/>
    <cellStyle name="Percent 27 4 16" xfId="1559"/>
    <cellStyle name="Percent 27 4 17" xfId="1560"/>
    <cellStyle name="Percent 27 4 18" xfId="1561"/>
    <cellStyle name="Percent 27 4 19" xfId="1562"/>
    <cellStyle name="Percent 27 4 2" xfId="1563"/>
    <cellStyle name="Percent 27 4 20" xfId="1564"/>
    <cellStyle name="Percent 27 4 21" xfId="1565"/>
    <cellStyle name="Percent 27 4 22" xfId="1566"/>
    <cellStyle name="Percent 27 4 23" xfId="1567"/>
    <cellStyle name="Percent 27 4 3" xfId="1568"/>
    <cellStyle name="Percent 27 4 4" xfId="1569"/>
    <cellStyle name="Percent 27 4 5" xfId="1570"/>
    <cellStyle name="Percent 27 4 6" xfId="1571"/>
    <cellStyle name="Percent 27 4 7" xfId="1572"/>
    <cellStyle name="Percent 27 4 8" xfId="1573"/>
    <cellStyle name="Percent 27 4 9" xfId="1574"/>
    <cellStyle name="Percent 27 5" xfId="1575"/>
    <cellStyle name="Percent 27 5 10" xfId="1576"/>
    <cellStyle name="Percent 27 5 11" xfId="1577"/>
    <cellStyle name="Percent 27 5 12" xfId="1578"/>
    <cellStyle name="Percent 27 5 13" xfId="1579"/>
    <cellStyle name="Percent 27 5 14" xfId="1580"/>
    <cellStyle name="Percent 27 5 15" xfId="1581"/>
    <cellStyle name="Percent 27 5 16" xfId="1582"/>
    <cellStyle name="Percent 27 5 17" xfId="1583"/>
    <cellStyle name="Percent 27 5 18" xfId="1584"/>
    <cellStyle name="Percent 27 5 19" xfId="1585"/>
    <cellStyle name="Percent 27 5 2" xfId="1586"/>
    <cellStyle name="Percent 27 5 20" xfId="1587"/>
    <cellStyle name="Percent 27 5 21" xfId="1588"/>
    <cellStyle name="Percent 27 5 22" xfId="1589"/>
    <cellStyle name="Percent 27 5 23" xfId="1590"/>
    <cellStyle name="Percent 27 5 3" xfId="1591"/>
    <cellStyle name="Percent 27 5 4" xfId="1592"/>
    <cellStyle name="Percent 27 5 5" xfId="1593"/>
    <cellStyle name="Percent 27 5 6" xfId="1594"/>
    <cellStyle name="Percent 27 5 7" xfId="1595"/>
    <cellStyle name="Percent 27 5 8" xfId="1596"/>
    <cellStyle name="Percent 27 5 9" xfId="1597"/>
    <cellStyle name="Percent 27 6" xfId="1598"/>
    <cellStyle name="Percent 27 6 10" xfId="1599"/>
    <cellStyle name="Percent 27 6 11" xfId="1600"/>
    <cellStyle name="Percent 27 6 12" xfId="1601"/>
    <cellStyle name="Percent 27 6 13" xfId="1602"/>
    <cellStyle name="Percent 27 6 14" xfId="1603"/>
    <cellStyle name="Percent 27 6 15" xfId="1604"/>
    <cellStyle name="Percent 27 6 16" xfId="1605"/>
    <cellStyle name="Percent 27 6 17" xfId="1606"/>
    <cellStyle name="Percent 27 6 18" xfId="1607"/>
    <cellStyle name="Percent 27 6 19" xfId="1608"/>
    <cellStyle name="Percent 27 6 2" xfId="1609"/>
    <cellStyle name="Percent 27 6 20" xfId="1610"/>
    <cellStyle name="Percent 27 6 21" xfId="1611"/>
    <cellStyle name="Percent 27 6 22" xfId="1612"/>
    <cellStyle name="Percent 27 6 23" xfId="1613"/>
    <cellStyle name="Percent 27 6 3" xfId="1614"/>
    <cellStyle name="Percent 27 6 4" xfId="1615"/>
    <cellStyle name="Percent 27 6 5" xfId="1616"/>
    <cellStyle name="Percent 27 6 6" xfId="1617"/>
    <cellStyle name="Percent 27 6 7" xfId="1618"/>
    <cellStyle name="Percent 27 6 8" xfId="1619"/>
    <cellStyle name="Percent 27 6 9" xfId="1620"/>
    <cellStyle name="Percent 28" xfId="1621"/>
    <cellStyle name="Percent 28 2" xfId="1622"/>
    <cellStyle name="Percent 28 2 10" xfId="1623"/>
    <cellStyle name="Percent 28 2 11" xfId="1624"/>
    <cellStyle name="Percent 28 2 12" xfId="1625"/>
    <cellStyle name="Percent 28 2 13" xfId="1626"/>
    <cellStyle name="Percent 28 2 14" xfId="1627"/>
    <cellStyle name="Percent 28 2 15" xfId="1628"/>
    <cellStyle name="Percent 28 2 16" xfId="1629"/>
    <cellStyle name="Percent 28 2 17" xfId="1630"/>
    <cellStyle name="Percent 28 2 18" xfId="1631"/>
    <cellStyle name="Percent 28 2 19" xfId="1632"/>
    <cellStyle name="Percent 28 2 2" xfId="1633"/>
    <cellStyle name="Percent 28 2 20" xfId="1634"/>
    <cellStyle name="Percent 28 2 21" xfId="1635"/>
    <cellStyle name="Percent 28 2 22" xfId="1636"/>
    <cellStyle name="Percent 28 2 23" xfId="1637"/>
    <cellStyle name="Percent 28 2 3" xfId="1638"/>
    <cellStyle name="Percent 28 2 4" xfId="1639"/>
    <cellStyle name="Percent 28 2 5" xfId="1640"/>
    <cellStyle name="Percent 28 2 6" xfId="1641"/>
    <cellStyle name="Percent 28 2 7" xfId="1642"/>
    <cellStyle name="Percent 28 2 8" xfId="1643"/>
    <cellStyle name="Percent 28 2 9" xfId="1644"/>
    <cellStyle name="Percent 28 3" xfId="1645"/>
    <cellStyle name="Percent 28 3 10" xfId="1646"/>
    <cellStyle name="Percent 28 3 11" xfId="1647"/>
    <cellStyle name="Percent 28 3 12" xfId="1648"/>
    <cellStyle name="Percent 28 3 13" xfId="1649"/>
    <cellStyle name="Percent 28 3 14" xfId="1650"/>
    <cellStyle name="Percent 28 3 15" xfId="1651"/>
    <cellStyle name="Percent 28 3 16" xfId="1652"/>
    <cellStyle name="Percent 28 3 17" xfId="1653"/>
    <cellStyle name="Percent 28 3 18" xfId="1654"/>
    <cellStyle name="Percent 28 3 19" xfId="1655"/>
    <cellStyle name="Percent 28 3 2" xfId="1656"/>
    <cellStyle name="Percent 28 3 20" xfId="1657"/>
    <cellStyle name="Percent 28 3 21" xfId="1658"/>
    <cellStyle name="Percent 28 3 22" xfId="1659"/>
    <cellStyle name="Percent 28 3 23" xfId="1660"/>
    <cellStyle name="Percent 28 3 3" xfId="1661"/>
    <cellStyle name="Percent 28 3 4" xfId="1662"/>
    <cellStyle name="Percent 28 3 5" xfId="1663"/>
    <cellStyle name="Percent 28 3 6" xfId="1664"/>
    <cellStyle name="Percent 28 3 7" xfId="1665"/>
    <cellStyle name="Percent 28 3 8" xfId="1666"/>
    <cellStyle name="Percent 28 3 9" xfId="1667"/>
    <cellStyle name="Percent 28 4" xfId="1668"/>
    <cellStyle name="Percent 28 4 10" xfId="1669"/>
    <cellStyle name="Percent 28 4 11" xfId="1670"/>
    <cellStyle name="Percent 28 4 12" xfId="1671"/>
    <cellStyle name="Percent 28 4 13" xfId="1672"/>
    <cellStyle name="Percent 28 4 14" xfId="1673"/>
    <cellStyle name="Percent 28 4 15" xfId="1674"/>
    <cellStyle name="Percent 28 4 16" xfId="1675"/>
    <cellStyle name="Percent 28 4 17" xfId="1676"/>
    <cellStyle name="Percent 28 4 18" xfId="1677"/>
    <cellStyle name="Percent 28 4 19" xfId="1678"/>
    <cellStyle name="Percent 28 4 2" xfId="1679"/>
    <cellStyle name="Percent 28 4 20" xfId="1680"/>
    <cellStyle name="Percent 28 4 21" xfId="1681"/>
    <cellStyle name="Percent 28 4 22" xfId="1682"/>
    <cellStyle name="Percent 28 4 23" xfId="1683"/>
    <cellStyle name="Percent 28 4 3" xfId="1684"/>
    <cellStyle name="Percent 28 4 4" xfId="1685"/>
    <cellStyle name="Percent 28 4 5" xfId="1686"/>
    <cellStyle name="Percent 28 4 6" xfId="1687"/>
    <cellStyle name="Percent 28 4 7" xfId="1688"/>
    <cellStyle name="Percent 28 4 8" xfId="1689"/>
    <cellStyle name="Percent 28 4 9" xfId="1690"/>
    <cellStyle name="Percent 28 5" xfId="1691"/>
    <cellStyle name="Percent 28 5 10" xfId="1692"/>
    <cellStyle name="Percent 28 5 11" xfId="1693"/>
    <cellStyle name="Percent 28 5 12" xfId="1694"/>
    <cellStyle name="Percent 28 5 13" xfId="1695"/>
    <cellStyle name="Percent 28 5 14" xfId="1696"/>
    <cellStyle name="Percent 28 5 15" xfId="1697"/>
    <cellStyle name="Percent 28 5 16" xfId="1698"/>
    <cellStyle name="Percent 28 5 17" xfId="1699"/>
    <cellStyle name="Percent 28 5 18" xfId="1700"/>
    <cellStyle name="Percent 28 5 19" xfId="1701"/>
    <cellStyle name="Percent 28 5 2" xfId="1702"/>
    <cellStyle name="Percent 28 5 20" xfId="1703"/>
    <cellStyle name="Percent 28 5 21" xfId="1704"/>
    <cellStyle name="Percent 28 5 22" xfId="1705"/>
    <cellStyle name="Percent 28 5 23" xfId="1706"/>
    <cellStyle name="Percent 28 5 3" xfId="1707"/>
    <cellStyle name="Percent 28 5 4" xfId="1708"/>
    <cellStyle name="Percent 28 5 5" xfId="1709"/>
    <cellStyle name="Percent 28 5 6" xfId="1710"/>
    <cellStyle name="Percent 28 5 7" xfId="1711"/>
    <cellStyle name="Percent 28 5 8" xfId="1712"/>
    <cellStyle name="Percent 28 5 9" xfId="1713"/>
    <cellStyle name="Percent 28 6" xfId="1714"/>
    <cellStyle name="Percent 28 6 10" xfId="1715"/>
    <cellStyle name="Percent 28 6 11" xfId="1716"/>
    <cellStyle name="Percent 28 6 12" xfId="1717"/>
    <cellStyle name="Percent 28 6 13" xfId="1718"/>
    <cellStyle name="Percent 28 6 14" xfId="1719"/>
    <cellStyle name="Percent 28 6 15" xfId="1720"/>
    <cellStyle name="Percent 28 6 16" xfId="1721"/>
    <cellStyle name="Percent 28 6 17" xfId="1722"/>
    <cellStyle name="Percent 28 6 18" xfId="1723"/>
    <cellStyle name="Percent 28 6 19" xfId="1724"/>
    <cellStyle name="Percent 28 6 2" xfId="1725"/>
    <cellStyle name="Percent 28 6 20" xfId="1726"/>
    <cellStyle name="Percent 28 6 21" xfId="1727"/>
    <cellStyle name="Percent 28 6 22" xfId="1728"/>
    <cellStyle name="Percent 28 6 23" xfId="1729"/>
    <cellStyle name="Percent 28 6 3" xfId="1730"/>
    <cellStyle name="Percent 28 6 4" xfId="1731"/>
    <cellStyle name="Percent 28 6 5" xfId="1732"/>
    <cellStyle name="Percent 28 6 6" xfId="1733"/>
    <cellStyle name="Percent 28 6 7" xfId="1734"/>
    <cellStyle name="Percent 28 6 8" xfId="1735"/>
    <cellStyle name="Percent 28 6 9" xfId="1736"/>
    <cellStyle name="Percent 29" xfId="1737"/>
    <cellStyle name="Percent 3" xfId="1738"/>
    <cellStyle name="Percent 30" xfId="1739"/>
    <cellStyle name="Percent 31" xfId="1740"/>
    <cellStyle name="Percent 32" xfId="1741"/>
    <cellStyle name="Percent 33" xfId="1742"/>
    <cellStyle name="Percent 34" xfId="1743"/>
    <cellStyle name="Percent 35" xfId="1744"/>
    <cellStyle name="Percent 36" xfId="1745"/>
    <cellStyle name="Percent 37" xfId="1746"/>
    <cellStyle name="Percent 38" xfId="1747"/>
    <cellStyle name="Percent 39" xfId="1748"/>
    <cellStyle name="Percent 4" xfId="1749"/>
    <cellStyle name="Percent 40" xfId="1750"/>
    <cellStyle name="Percent 41" xfId="1751"/>
    <cellStyle name="Percent 42" xfId="1752"/>
    <cellStyle name="Percent 43" xfId="1753"/>
    <cellStyle name="Percent 44" xfId="1754"/>
    <cellStyle name="Percent 45" xfId="1755"/>
    <cellStyle name="Percent 46" xfId="1756"/>
    <cellStyle name="Percent 47" xfId="1757"/>
    <cellStyle name="Percent 48" xfId="1758"/>
    <cellStyle name="Percent 49" xfId="1759"/>
    <cellStyle name="Percent 5" xfId="1760"/>
    <cellStyle name="Percent 5 2" xfId="1761"/>
    <cellStyle name="Percent 50" xfId="1762"/>
    <cellStyle name="Percent 51" xfId="1763"/>
    <cellStyle name="Percent 52" xfId="1764"/>
    <cellStyle name="Percent 53" xfId="1765"/>
    <cellStyle name="Percent 54" xfId="1766"/>
    <cellStyle name="Percent 55" xfId="1767"/>
    <cellStyle name="Percent 56" xfId="1768"/>
    <cellStyle name="Percent 57" xfId="1769"/>
    <cellStyle name="Percent 58" xfId="1770"/>
    <cellStyle name="Percent 59" xfId="1771"/>
    <cellStyle name="Percent 6" xfId="1772"/>
    <cellStyle name="Percent 6 2" xfId="1773"/>
    <cellStyle name="Percent 6 3" xfId="1774"/>
    <cellStyle name="Percent 6 4" xfId="1775"/>
    <cellStyle name="Percent 60" xfId="1776"/>
    <cellStyle name="Percent 61" xfId="1777"/>
    <cellStyle name="Percent 62" xfId="1778"/>
    <cellStyle name="Percent 63" xfId="1779"/>
    <cellStyle name="Percent 64" xfId="1780"/>
    <cellStyle name="Percent 65" xfId="1781"/>
    <cellStyle name="Percent 66" xfId="1782"/>
    <cellStyle name="Percent 67" xfId="1783"/>
    <cellStyle name="Percent 68" xfId="1784"/>
    <cellStyle name="Percent 69" xfId="1785"/>
    <cellStyle name="Percent 7" xfId="1786"/>
    <cellStyle name="Percent 70" xfId="1787"/>
    <cellStyle name="Percent 71" xfId="1788"/>
    <cellStyle name="Percent 72" xfId="1789"/>
    <cellStyle name="Percent 73" xfId="1790"/>
    <cellStyle name="Percent 74" xfId="1791"/>
    <cellStyle name="Percent 75" xfId="1792"/>
    <cellStyle name="Percent 76" xfId="1793"/>
    <cellStyle name="Percent 77" xfId="1794"/>
    <cellStyle name="Percent 78" xfId="1795"/>
    <cellStyle name="Percent 79" xfId="1796"/>
    <cellStyle name="Percent 8" xfId="1797"/>
    <cellStyle name="Percent 8 10" xfId="1798"/>
    <cellStyle name="Percent 8 11" xfId="1799"/>
    <cellStyle name="Percent 8 12" xfId="1800"/>
    <cellStyle name="Percent 8 13" xfId="1801"/>
    <cellStyle name="Percent 8 14" xfId="1802"/>
    <cellStyle name="Percent 8 15" xfId="1803"/>
    <cellStyle name="Percent 8 2" xfId="1804"/>
    <cellStyle name="Percent 8 3" xfId="1805"/>
    <cellStyle name="Percent 8 4" xfId="1806"/>
    <cellStyle name="Percent 8 5" xfId="1807"/>
    <cellStyle name="Percent 8 6" xfId="1808"/>
    <cellStyle name="Percent 8 7" xfId="1809"/>
    <cellStyle name="Percent 8 8" xfId="1810"/>
    <cellStyle name="Percent 8 9" xfId="1811"/>
    <cellStyle name="Percent 80" xfId="1812"/>
    <cellStyle name="Percent 81" xfId="1813"/>
    <cellStyle name="Percent 82" xfId="1814"/>
    <cellStyle name="Percent 83" xfId="1815"/>
    <cellStyle name="Percent 84" xfId="1816"/>
    <cellStyle name="Percent 85" xfId="1817"/>
    <cellStyle name="Percent 86" xfId="1818"/>
    <cellStyle name="Percent 87" xfId="1819"/>
    <cellStyle name="Percent 88" xfId="1820"/>
    <cellStyle name="Percent 89" xfId="1821"/>
    <cellStyle name="Percent 9" xfId="1822"/>
    <cellStyle name="Percent 9 10" xfId="1823"/>
    <cellStyle name="Percent 9 11" xfId="1824"/>
    <cellStyle name="Percent 9 12" xfId="1825"/>
    <cellStyle name="Percent 9 13" xfId="1826"/>
    <cellStyle name="Percent 9 2" xfId="1827"/>
    <cellStyle name="Percent 9 3" xfId="1828"/>
    <cellStyle name="Percent 9 4" xfId="1829"/>
    <cellStyle name="Percent 9 5" xfId="1830"/>
    <cellStyle name="Percent 9 6" xfId="1831"/>
    <cellStyle name="Percent 9 7" xfId="1832"/>
    <cellStyle name="Percent 9 8" xfId="1833"/>
    <cellStyle name="Percent 9 9" xfId="1834"/>
    <cellStyle name="Percent 90" xfId="1835"/>
    <cellStyle name="Percent 91" xfId="1836"/>
    <cellStyle name="Percent 92" xfId="1837"/>
    <cellStyle name="Percent 93" xfId="1838"/>
    <cellStyle name="Title" xfId="1839"/>
    <cellStyle name="Total" xfId="1840"/>
    <cellStyle name="Warning Text" xfId="18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CC"/>
      <rgbColor rgb="000000FF"/>
      <rgbColor rgb="0066FF99"/>
      <rgbColor rgb="0033CCCC"/>
      <rgbColor rgb="0066FFFF"/>
      <rgbColor rgb="00800000"/>
      <rgbColor rgb="00008000"/>
      <rgbColor rgb="00000080"/>
      <rgbColor rgb="00808000"/>
      <rgbColor rgb="00800080"/>
      <rgbColor rgb="00008080"/>
      <rgbColor rgb="00EAEAEA"/>
      <rgbColor rgb="003333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00CCFF"/>
      <rgbColor rgb="00FFCCFF"/>
      <rgbColor rgb="00CCCCFF"/>
      <rgbColor rgb="00FFFF66"/>
      <rgbColor rgb="003366FF"/>
      <rgbColor rgb="0033CCCC"/>
      <rgbColor rgb="0099CC00"/>
      <rgbColor rgb="00FF66FF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725"/>
          <c:w val="0.788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%MC Working'!$C$8</c:f>
              <c:strCache>
                <c:ptCount val="1"/>
                <c:pt idx="0">
                  <c:v>CMI_2009 [0.0%]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Working'!$E$6:$J$6</c:f>
              <c:strCache>
                <c:ptCount val="6"/>
                <c:pt idx="0">
                  <c:v>20|ä45</c:v>
                </c:pt>
                <c:pt idx="1">
                  <c:v>10|ä55</c:v>
                </c:pt>
                <c:pt idx="2">
                  <c:v>ä60</c:v>
                </c:pt>
                <c:pt idx="3">
                  <c:v>ä65</c:v>
                </c:pt>
                <c:pt idx="4">
                  <c:v>ä70</c:v>
                </c:pt>
                <c:pt idx="5">
                  <c:v>ä80</c:v>
                </c:pt>
              </c:strCache>
            </c:strRef>
          </c:cat>
          <c:val>
            <c:numRef>
              <c:f>'Charts - %MC Working'!$E$8:$J$8</c:f>
              <c:numCache>
                <c:ptCount val="6"/>
                <c:pt idx="0">
                  <c:v>0.9407109931970113</c:v>
                </c:pt>
                <c:pt idx="1">
                  <c:v>0.9758650757151073</c:v>
                </c:pt>
                <c:pt idx="2">
                  <c:v>0.9950390216086691</c:v>
                </c:pt>
                <c:pt idx="3">
                  <c:v>1.0020477738362747</c:v>
                </c:pt>
                <c:pt idx="4">
                  <c:v>1.0061667814167887</c:v>
                </c:pt>
                <c:pt idx="5">
                  <c:v>0.9883637147196406</c:v>
                </c:pt>
              </c:numCache>
            </c:numRef>
          </c:val>
        </c:ser>
        <c:ser>
          <c:idx val="1"/>
          <c:order val="1"/>
          <c:tx>
            <c:strRef>
              <c:f>'Charts - %MC Working'!$C$9</c:f>
              <c:strCache>
                <c:ptCount val="1"/>
                <c:pt idx="0">
                  <c:v>CMI_2009 [1.0%]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Working'!$E$6:$J$6</c:f>
              <c:strCache>
                <c:ptCount val="6"/>
                <c:pt idx="0">
                  <c:v>20|ä45</c:v>
                </c:pt>
                <c:pt idx="1">
                  <c:v>10|ä55</c:v>
                </c:pt>
                <c:pt idx="2">
                  <c:v>ä60</c:v>
                </c:pt>
                <c:pt idx="3">
                  <c:v>ä65</c:v>
                </c:pt>
                <c:pt idx="4">
                  <c:v>ä70</c:v>
                </c:pt>
                <c:pt idx="5">
                  <c:v>ä80</c:v>
                </c:pt>
              </c:strCache>
            </c:strRef>
          </c:cat>
          <c:val>
            <c:numRef>
              <c:f>'Charts - %MC Working'!$E$9:$J$9</c:f>
              <c:numCache>
                <c:ptCount val="6"/>
                <c:pt idx="0">
                  <c:v>1.003790737804143</c:v>
                </c:pt>
                <c:pt idx="1">
                  <c:v>1.015514511051373</c:v>
                </c:pt>
                <c:pt idx="2">
                  <c:v>1.0156809767159383</c:v>
                </c:pt>
                <c:pt idx="3">
                  <c:v>1.0233269628491102</c:v>
                </c:pt>
                <c:pt idx="4">
                  <c:v>1.0277301413621702</c:v>
                </c:pt>
                <c:pt idx="5">
                  <c:v>1.009543618713275</c:v>
                </c:pt>
              </c:numCache>
            </c:numRef>
          </c:val>
        </c:ser>
        <c:ser>
          <c:idx val="2"/>
          <c:order val="2"/>
          <c:tx>
            <c:strRef>
              <c:f>'Charts - %MC Working'!$C$10</c:f>
              <c:strCache>
                <c:ptCount val="1"/>
                <c:pt idx="0">
                  <c:v>CMI_2009 [2.0%]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Working'!$E$6:$J$6</c:f>
              <c:strCache>
                <c:ptCount val="6"/>
                <c:pt idx="0">
                  <c:v>20|ä45</c:v>
                </c:pt>
                <c:pt idx="1">
                  <c:v>10|ä55</c:v>
                </c:pt>
                <c:pt idx="2">
                  <c:v>ä60</c:v>
                </c:pt>
                <c:pt idx="3">
                  <c:v>ä65</c:v>
                </c:pt>
                <c:pt idx="4">
                  <c:v>ä70</c:v>
                </c:pt>
                <c:pt idx="5">
                  <c:v>ä80</c:v>
                </c:pt>
              </c:strCache>
            </c:strRef>
          </c:cat>
          <c:val>
            <c:numRef>
              <c:f>'Charts - %MC Working'!$E$10:$J$10</c:f>
              <c:numCache>
                <c:ptCount val="6"/>
                <c:pt idx="0">
                  <c:v>1.0681265904636095</c:v>
                </c:pt>
                <c:pt idx="1">
                  <c:v>1.0572249329850325</c:v>
                </c:pt>
                <c:pt idx="2">
                  <c:v>1.037657223523641</c:v>
                </c:pt>
                <c:pt idx="3">
                  <c:v>1.0461812510955188</c:v>
                </c:pt>
                <c:pt idx="4">
                  <c:v>1.050999637036639</c:v>
                </c:pt>
                <c:pt idx="5">
                  <c:v>1.0323441040251347</c:v>
                </c:pt>
              </c:numCache>
            </c:numRef>
          </c:val>
        </c:ser>
        <c:ser>
          <c:idx val="3"/>
          <c:order val="3"/>
          <c:tx>
            <c:strRef>
              <c:f>'Charts - %MC Working'!$C$11</c:f>
              <c:strCache>
                <c:ptCount val="1"/>
                <c:pt idx="0">
                  <c:v>CMI_2009 [3.0%]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Working'!$E$6:$J$6</c:f>
              <c:strCache>
                <c:ptCount val="6"/>
                <c:pt idx="0">
                  <c:v>20|ä45</c:v>
                </c:pt>
                <c:pt idx="1">
                  <c:v>10|ä55</c:v>
                </c:pt>
                <c:pt idx="2">
                  <c:v>ä60</c:v>
                </c:pt>
                <c:pt idx="3">
                  <c:v>ä65</c:v>
                </c:pt>
                <c:pt idx="4">
                  <c:v>ä70</c:v>
                </c:pt>
                <c:pt idx="5">
                  <c:v>ä80</c:v>
                </c:pt>
              </c:strCache>
            </c:strRef>
          </c:cat>
          <c:val>
            <c:numRef>
              <c:f>'Charts - %MC Working'!$E$11:$J$11</c:f>
              <c:numCache>
                <c:ptCount val="6"/>
                <c:pt idx="0">
                  <c:v>1.1311112405541794</c:v>
                </c:pt>
                <c:pt idx="1">
                  <c:v>1.099916469722608</c:v>
                </c:pt>
                <c:pt idx="2">
                  <c:v>1.0605608899318675</c:v>
                </c:pt>
                <c:pt idx="3">
                  <c:v>1.0703435256464118</c:v>
                </c:pt>
                <c:pt idx="4">
                  <c:v>1.0758387130236846</c:v>
                </c:pt>
                <c:pt idx="5">
                  <c:v>1.0568001298667675</c:v>
                </c:pt>
              </c:numCache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96553"/>
        <c:crossesAt val="1"/>
        <c:auto val="1"/>
        <c:lblOffset val="100"/>
        <c:tickLblSkip val="1"/>
        <c:noMultiLvlLbl val="0"/>
      </c:catAx>
      <c:valAx>
        <c:axId val="7596553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3505"/>
          <c:w val="0.1655"/>
          <c:h val="0.2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925"/>
          <c:w val="0.73925"/>
          <c:h val="0.938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'Charts - Values Working'!$C$50</c:f>
              <c:strCache>
                <c:ptCount val="1"/>
                <c:pt idx="0">
                  <c:v>Default (age-cohort P-Spline)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Working'!$E$50:$H$50</c:f>
              <c:numCache>
                <c:ptCount val="4"/>
                <c:pt idx="0">
                  <c:v>21.520639694606732</c:v>
                </c:pt>
                <c:pt idx="1">
                  <c:v>22.568342761544915</c:v>
                </c:pt>
                <c:pt idx="2">
                  <c:v>23.76947614201751</c:v>
                </c:pt>
                <c:pt idx="3">
                  <c:v>25.124515214581535</c:v>
                </c:pt>
              </c:numCache>
            </c:numRef>
          </c:val>
        </c:ser>
        <c:ser>
          <c:idx val="0"/>
          <c:order val="1"/>
          <c:tx>
            <c:strRef>
              <c:f>'Charts - Values Working'!$C$47</c:f>
              <c:strCache>
                <c:ptCount val="1"/>
                <c:pt idx="0">
                  <c:v>Cohort component maintained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Working'!$E$47:$H$47</c:f>
              <c:numCache>
                <c:ptCount val="4"/>
                <c:pt idx="0">
                  <c:v>21.800205498820272</c:v>
                </c:pt>
                <c:pt idx="1">
                  <c:v>22.897053584690447</c:v>
                </c:pt>
                <c:pt idx="2">
                  <c:v>24.14654533767975</c:v>
                </c:pt>
                <c:pt idx="3">
                  <c:v>25.54421182024467</c:v>
                </c:pt>
              </c:numCache>
            </c:numRef>
          </c:val>
        </c:ser>
        <c:ser>
          <c:idx val="2"/>
          <c:order val="2"/>
          <c:tx>
            <c:strRef>
              <c:f>'Charts - Values Working'!$C$48</c:f>
              <c:strCache>
                <c:ptCount val="1"/>
                <c:pt idx="0">
                  <c:v>Zero cohort component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Working'!$E$48:$H$48</c:f>
              <c:numCache>
                <c:ptCount val="4"/>
                <c:pt idx="0">
                  <c:v>21.342371905270404</c:v>
                </c:pt>
                <c:pt idx="1">
                  <c:v>22.378886945042634</c:v>
                </c:pt>
                <c:pt idx="2">
                  <c:v>23.572083024950697</c:v>
                </c:pt>
                <c:pt idx="3">
                  <c:v>24.923649347238346</c:v>
                </c:pt>
              </c:numCache>
            </c:numRef>
          </c:val>
        </c:ser>
        <c:ser>
          <c:idx val="3"/>
          <c:order val="3"/>
          <c:tx>
            <c:strRef>
              <c:f>'Charts - Values Working'!$C$49</c:f>
              <c:strCache>
                <c:ptCount val="1"/>
                <c:pt idx="0">
                  <c:v>Zero age-period component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Working'!$E$49:$H$49</c:f>
              <c:numCache>
                <c:ptCount val="4"/>
                <c:pt idx="0">
                  <c:v>22.562369315039554</c:v>
                </c:pt>
                <c:pt idx="1">
                  <c:v>23.678350725234562</c:v>
                </c:pt>
                <c:pt idx="2">
                  <c:v>24.93379142596296</c:v>
                </c:pt>
                <c:pt idx="3">
                  <c:v>26.324435782435465</c:v>
                </c:pt>
              </c:numCache>
            </c:numRef>
          </c:val>
        </c:ser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25"/>
          <c:y val="0.36175"/>
          <c:w val="0.22425"/>
          <c:h val="0.264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9"/>
          <c:w val="0.735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Values Working'!$C$59</c:f>
              <c:strCache>
                <c:ptCount val="1"/>
                <c:pt idx="0">
                  <c:v>Reaches 0 at age 91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Working'!$E$59:$H$59</c:f>
              <c:numCache>
                <c:ptCount val="4"/>
                <c:pt idx="0">
                  <c:v>21.520639694606732</c:v>
                </c:pt>
                <c:pt idx="1">
                  <c:v>22.15981943460548</c:v>
                </c:pt>
                <c:pt idx="2">
                  <c:v>22.763987621562833</c:v>
                </c:pt>
                <c:pt idx="3">
                  <c:v>23.327381318183306</c:v>
                </c:pt>
              </c:numCache>
            </c:numRef>
          </c:val>
        </c:ser>
        <c:ser>
          <c:idx val="3"/>
          <c:order val="1"/>
          <c:tx>
            <c:strRef>
              <c:f>'Charts - Values Working'!$C$62</c:f>
              <c:strCache>
                <c:ptCount val="1"/>
                <c:pt idx="0">
                  <c:v>Default (reaches 0 at age 120)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Working'!$E$62:$H$62</c:f>
              <c:numCache>
                <c:ptCount val="4"/>
                <c:pt idx="0">
                  <c:v>21.520639694606732</c:v>
                </c:pt>
                <c:pt idx="1">
                  <c:v>22.568342761544915</c:v>
                </c:pt>
                <c:pt idx="2">
                  <c:v>23.76947614201751</c:v>
                </c:pt>
                <c:pt idx="3">
                  <c:v>25.124515214581535</c:v>
                </c:pt>
              </c:numCache>
            </c:numRef>
          </c:val>
        </c:ser>
        <c:ser>
          <c:idx val="1"/>
          <c:order val="2"/>
          <c:tx>
            <c:strRef>
              <c:f>'Charts - Values Working'!$C$60</c:f>
              <c:strCache>
                <c:ptCount val="1"/>
                <c:pt idx="0">
                  <c:v>Reaches 0 at age 150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Working'!$E$60:$H$60</c:f>
              <c:numCache>
                <c:ptCount val="4"/>
                <c:pt idx="0">
                  <c:v>21.520639694606732</c:v>
                </c:pt>
                <c:pt idx="1">
                  <c:v>22.622906174970925</c:v>
                </c:pt>
                <c:pt idx="2">
                  <c:v>23.954690883359024</c:v>
                </c:pt>
                <c:pt idx="3">
                  <c:v>25.57188519746633</c:v>
                </c:pt>
              </c:numCache>
            </c:numRef>
          </c:val>
        </c:ser>
        <c:ser>
          <c:idx val="2"/>
          <c:order val="3"/>
          <c:tx>
            <c:strRef>
              <c:f>'Charts - Values Working'!$C$61</c:f>
              <c:strCache>
                <c:ptCount val="1"/>
                <c:pt idx="0">
                  <c:v>Maintains same rate to age 150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Working'!$E$61:$H$61</c:f>
              <c:numCache>
                <c:ptCount val="4"/>
                <c:pt idx="0">
                  <c:v>21.520639694606732</c:v>
                </c:pt>
                <c:pt idx="1">
                  <c:v>22.683009664619657</c:v>
                </c:pt>
                <c:pt idx="2">
                  <c:v>24.191979872165</c:v>
                </c:pt>
                <c:pt idx="3">
                  <c:v>26.29145331238183</c:v>
                </c:pt>
              </c:numCache>
            </c:numRef>
          </c:val>
        </c:ser>
        <c:axId val="45236684"/>
        <c:axId val="4476973"/>
      </c:bar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625"/>
          <c:w val="0.22825"/>
          <c:h val="0.2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925"/>
          <c:w val="0.7667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Values Working'!$C$71</c:f>
              <c:strCache>
                <c:ptCount val="1"/>
                <c:pt idx="0">
                  <c:v>Cohort: Cut 10 years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Working'!$E$71:$H$71</c:f>
              <c:numCache>
                <c:ptCount val="4"/>
                <c:pt idx="0">
                  <c:v>21.37306060176382</c:v>
                </c:pt>
                <c:pt idx="1">
                  <c:v>22.410364311366724</c:v>
                </c:pt>
                <c:pt idx="2">
                  <c:v>23.603138524499478</c:v>
                </c:pt>
                <c:pt idx="3">
                  <c:v>24.95262356021292</c:v>
                </c:pt>
              </c:numCache>
            </c:numRef>
          </c:val>
        </c:ser>
        <c:ser>
          <c:idx val="2"/>
          <c:order val="1"/>
          <c:tx>
            <c:strRef>
              <c:f>'Charts - Values Working'!$C$73</c:f>
              <c:strCache>
                <c:ptCount val="1"/>
                <c:pt idx="0">
                  <c:v>Age/period: Cut 10 years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Working'!$E$73:$H$73</c:f>
              <c:numCache>
                <c:ptCount val="4"/>
                <c:pt idx="0">
                  <c:v>20.79680829190943</c:v>
                </c:pt>
                <c:pt idx="1">
                  <c:v>22.094696640583095</c:v>
                </c:pt>
                <c:pt idx="2">
                  <c:v>23.568239845943666</c:v>
                </c:pt>
                <c:pt idx="3">
                  <c:v>25.212470881553934</c:v>
                </c:pt>
              </c:numCache>
            </c:numRef>
          </c:val>
        </c:ser>
        <c:ser>
          <c:idx val="4"/>
          <c:order val="2"/>
          <c:tx>
            <c:strRef>
              <c:f>'Charts - Values Working'!$C$75</c:f>
              <c:strCache>
                <c:ptCount val="1"/>
                <c:pt idx="0">
                  <c:v>Default (Core Parameters)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Working'!$E$75:$H$75</c:f>
              <c:numCache>
                <c:ptCount val="4"/>
                <c:pt idx="0">
                  <c:v>21.520639694606732</c:v>
                </c:pt>
                <c:pt idx="1">
                  <c:v>22.568342761544915</c:v>
                </c:pt>
                <c:pt idx="2">
                  <c:v>23.76947614201751</c:v>
                </c:pt>
                <c:pt idx="3">
                  <c:v>25.124515214581535</c:v>
                </c:pt>
              </c:numCache>
            </c:numRef>
          </c:val>
        </c:ser>
        <c:ser>
          <c:idx val="1"/>
          <c:order val="3"/>
          <c:tx>
            <c:strRef>
              <c:f>'Charts - Values Working'!$C$72</c:f>
              <c:strCache>
                <c:ptCount val="1"/>
                <c:pt idx="0">
                  <c:v>Cohort: Add 10 years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Working'!$E$72:$H$72</c:f>
              <c:numCache>
                <c:ptCount val="4"/>
                <c:pt idx="0">
                  <c:v>21.61342090817838</c:v>
                </c:pt>
                <c:pt idx="1">
                  <c:v>22.669810388942516</c:v>
                </c:pt>
                <c:pt idx="2">
                  <c:v>23.875428430513093</c:v>
                </c:pt>
                <c:pt idx="3">
                  <c:v>25.229493711991758</c:v>
                </c:pt>
              </c:numCache>
            </c:numRef>
          </c:val>
        </c:ser>
        <c:ser>
          <c:idx val="3"/>
          <c:order val="4"/>
          <c:tx>
            <c:strRef>
              <c:f>'Charts - Values Working'!$C$74</c:f>
              <c:strCache>
                <c:ptCount val="1"/>
                <c:pt idx="0">
                  <c:v>Age/period: Add 10 years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Working'!$E$74:$H$74</c:f>
              <c:numCache>
                <c:ptCount val="4"/>
                <c:pt idx="0">
                  <c:v>22.210809740210145</c:v>
                </c:pt>
                <c:pt idx="1">
                  <c:v>23.025740161192964</c:v>
                </c:pt>
                <c:pt idx="2">
                  <c:v>23.943950462319822</c:v>
                </c:pt>
                <c:pt idx="3">
                  <c:v>24.96663915493908</c:v>
                </c:pt>
              </c:numCache>
            </c:numRef>
          </c:val>
        </c:ser>
        <c:axId val="40292758"/>
        <c:axId val="27090503"/>
      </c:bar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925"/>
          <c:w val="0.19675"/>
          <c:h val="0.33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5"/>
          <c:w val="0.845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Values Working'!$C$84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Working'!$E$84:$H$84</c:f>
              <c:numCache>
                <c:ptCount val="4"/>
                <c:pt idx="0">
                  <c:v>20.30125581964734</c:v>
                </c:pt>
                <c:pt idx="1">
                  <c:v>21.658874370881417</c:v>
                </c:pt>
                <c:pt idx="2">
                  <c:v>23.214180113078488</c:v>
                </c:pt>
                <c:pt idx="3">
                  <c:v>24.96450669689928</c:v>
                </c:pt>
              </c:numCache>
            </c:numRef>
          </c:val>
        </c:ser>
        <c:ser>
          <c:idx val="3"/>
          <c:order val="1"/>
          <c:tx>
            <c:strRef>
              <c:f>'Charts - Values Working'!$C$88</c:f>
              <c:strCache>
                <c:ptCount val="1"/>
                <c:pt idx="0">
                  <c:v>Default (50%)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Working'!$E$88:$H$88</c:f>
              <c:numCache>
                <c:ptCount val="4"/>
                <c:pt idx="0">
                  <c:v>21.520639694606732</c:v>
                </c:pt>
                <c:pt idx="1">
                  <c:v>22.568342761544915</c:v>
                </c:pt>
                <c:pt idx="2">
                  <c:v>23.76947614201751</c:v>
                </c:pt>
                <c:pt idx="3">
                  <c:v>25.124515214581535</c:v>
                </c:pt>
              </c:numCache>
            </c:numRef>
          </c:val>
        </c:ser>
        <c:ser>
          <c:idx val="1"/>
          <c:order val="2"/>
          <c:tx>
            <c:strRef>
              <c:f>'Charts - Values Working'!$C$86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Working'!$E$86:$H$86</c:f>
              <c:numCache>
                <c:ptCount val="4"/>
                <c:pt idx="0">
                  <c:v>22.703385279670044</c:v>
                </c:pt>
                <c:pt idx="1">
                  <c:v>23.450806154481022</c:v>
                </c:pt>
                <c:pt idx="2">
                  <c:v>24.31057805436633</c:v>
                </c:pt>
                <c:pt idx="3">
                  <c:v>25.281947217886128</c:v>
                </c:pt>
              </c:numCache>
            </c:numRef>
          </c:val>
        </c:ser>
        <c:ser>
          <c:idx val="2"/>
          <c:order val="3"/>
          <c:tx>
            <c:strRef>
              <c:f>'Charts - Values Working'!$C$87</c:f>
              <c:strCache>
                <c:ptCount val="1"/>
                <c:pt idx="0">
                  <c:v>125%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Working'!$E$87:$H$87</c:f>
              <c:numCache>
                <c:ptCount val="4"/>
                <c:pt idx="0">
                  <c:v>23.275656674793535</c:v>
                </c:pt>
                <c:pt idx="1">
                  <c:v>23.879833816607086</c:v>
                </c:pt>
                <c:pt idx="2">
                  <c:v>24.57534823442888</c:v>
                </c:pt>
                <c:pt idx="3">
                  <c:v>25.359685695100765</c:v>
                </c:pt>
              </c:numCache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48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625"/>
          <c:w val="0.12"/>
          <c:h val="0.2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525"/>
          <c:w val="0.70975"/>
          <c:h val="0.98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'Charts - Values Working'!$C$37</c:f>
              <c:strCache>
                <c:ptCount val="1"/>
                <c:pt idx="0">
                  <c:v>Default (Core Parameters)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Working'!$E$37:$H$37</c:f>
              <c:numCache>
                <c:ptCount val="4"/>
                <c:pt idx="0">
                  <c:v>13.146667890638506</c:v>
                </c:pt>
                <c:pt idx="1">
                  <c:v>13.425846626661105</c:v>
                </c:pt>
                <c:pt idx="2">
                  <c:v>13.72569035197789</c:v>
                </c:pt>
                <c:pt idx="3">
                  <c:v>14.042694597979954</c:v>
                </c:pt>
              </c:numCache>
            </c:numRef>
          </c:val>
        </c:ser>
        <c:ser>
          <c:idx val="0"/>
          <c:order val="1"/>
          <c:tx>
            <c:strRef>
              <c:f>'Charts - Values Working'!$C$33</c:f>
              <c:strCache>
                <c:ptCount val="1"/>
                <c:pt idx="0">
                  <c:v>Cohort Component -1%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Working'!$E$33:$H$33</c:f>
              <c:numCache>
                <c:ptCount val="4"/>
                <c:pt idx="0">
                  <c:v>12.817015029156497</c:v>
                </c:pt>
                <c:pt idx="1">
                  <c:v>13.087314414438616</c:v>
                </c:pt>
                <c:pt idx="2">
                  <c:v>13.380525705962528</c:v>
                </c:pt>
                <c:pt idx="3">
                  <c:v>13.693873952939573</c:v>
                </c:pt>
              </c:numCache>
            </c:numRef>
          </c:val>
        </c:ser>
        <c:ser>
          <c:idx val="3"/>
          <c:order val="2"/>
          <c:tx>
            <c:strRef>
              <c:f>'Charts - Values Working'!$C$34</c:f>
              <c:strCache>
                <c:ptCount val="1"/>
                <c:pt idx="0">
                  <c:v>Cohort Component + 1%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Working'!$E$34:$H$34</c:f>
              <c:numCache>
                <c:ptCount val="4"/>
                <c:pt idx="0">
                  <c:v>13.469830434389689</c:v>
                </c:pt>
                <c:pt idx="1">
                  <c:v>13.755366837303262</c:v>
                </c:pt>
                <c:pt idx="2">
                  <c:v>14.059079321640526</c:v>
                </c:pt>
                <c:pt idx="3">
                  <c:v>14.376946814236183</c:v>
                </c:pt>
              </c:numCache>
            </c:numRef>
          </c:val>
        </c:ser>
        <c:ser>
          <c:idx val="4"/>
          <c:order val="3"/>
          <c:tx>
            <c:strRef>
              <c:f>'Charts - Values Working'!$C$35</c:f>
              <c:strCache>
                <c:ptCount val="1"/>
                <c:pt idx="0">
                  <c:v>Age/period component -1%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'Charts - Values Working'!$E$35:$H$35</c:f>
              <c:numCache>
                <c:ptCount val="4"/>
                <c:pt idx="0">
                  <c:v>12.817015029156497</c:v>
                </c:pt>
                <c:pt idx="1">
                  <c:v>13.087314414438616</c:v>
                </c:pt>
                <c:pt idx="2">
                  <c:v>13.380525705962528</c:v>
                </c:pt>
                <c:pt idx="3">
                  <c:v>13.693873952939573</c:v>
                </c:pt>
              </c:numCache>
            </c:numRef>
          </c:val>
        </c:ser>
        <c:ser>
          <c:idx val="1"/>
          <c:order val="4"/>
          <c:tx>
            <c:strRef>
              <c:f>'Charts - Values Working'!$C$36</c:f>
              <c:strCache>
                <c:ptCount val="1"/>
                <c:pt idx="0">
                  <c:v>Age/period component + 1%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Working'!$E$36:$H$36</c:f>
              <c:numCache>
                <c:ptCount val="4"/>
                <c:pt idx="0">
                  <c:v>13.469830434389689</c:v>
                </c:pt>
                <c:pt idx="1">
                  <c:v>13.755366837303262</c:v>
                </c:pt>
                <c:pt idx="2">
                  <c:v>14.059079321640526</c:v>
                </c:pt>
                <c:pt idx="3">
                  <c:v>14.376946814236183</c:v>
                </c:pt>
              </c:numCache>
            </c:numRef>
          </c:val>
        </c:ser>
        <c:axId val="18970762"/>
        <c:axId val="36519131"/>
      </c:bar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36519131"/>
        <c:crossesAt val="1"/>
        <c:auto val="1"/>
        <c:lblOffset val="100"/>
        <c:tickLblSkip val="1"/>
        <c:noMultiLvlLbl val="0"/>
      </c:cat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97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25"/>
          <c:y val="0.32925"/>
          <c:w val="0.2135"/>
          <c:h val="0.32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06"/>
          <c:w val="0.822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%MC Working'!$C$20</c:f>
              <c:strCache>
                <c:ptCount val="1"/>
                <c:pt idx="0">
                  <c:v>-2.0%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Working'!$E$20:$H$20</c:f>
              <c:numCache>
                <c:ptCount val="4"/>
                <c:pt idx="0">
                  <c:v>0.9356227028412963</c:v>
                </c:pt>
                <c:pt idx="1">
                  <c:v>0.9525883542484466</c:v>
                </c:pt>
                <c:pt idx="2">
                  <c:v>0.9710603760054314</c:v>
                </c:pt>
                <c:pt idx="3">
                  <c:v>0.9910530532999957</c:v>
                </c:pt>
              </c:numCache>
            </c:numRef>
          </c:val>
        </c:ser>
        <c:ser>
          <c:idx val="1"/>
          <c:order val="1"/>
          <c:tx>
            <c:strRef>
              <c:f>'Charts - %MC Working'!$C$21</c:f>
              <c:strCache>
                <c:ptCount val="1"/>
                <c:pt idx="0">
                  <c:v>-1.0%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Working'!$E$21:$H$21</c:f>
              <c:numCache>
                <c:ptCount val="4"/>
                <c:pt idx="0">
                  <c:v>0.9676149128495187</c:v>
                </c:pt>
                <c:pt idx="1">
                  <c:v>0.9866245320036958</c:v>
                </c:pt>
                <c:pt idx="2">
                  <c:v>1.0072269559491582</c:v>
                </c:pt>
                <c:pt idx="3">
                  <c:v>1.029321420231054</c:v>
                </c:pt>
              </c:numCache>
            </c:numRef>
          </c:val>
        </c:ser>
        <c:ser>
          <c:idx val="2"/>
          <c:order val="2"/>
          <c:tx>
            <c:strRef>
              <c:f>'Charts - %MC Working'!$C$22</c:f>
              <c:strCache>
                <c:ptCount val="1"/>
                <c:pt idx="0">
                  <c:v>Default (0%)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Working'!$E$22:$H$22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3"/>
          <c:order val="3"/>
          <c:tx>
            <c:strRef>
              <c:f>'Charts - %MC Working'!$C$23</c:f>
              <c:strCache>
                <c:ptCount val="1"/>
                <c:pt idx="0">
                  <c:v>+1%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Working'!$E$23:$H$23</c:f>
              <c:numCache>
                <c:ptCount val="4"/>
                <c:pt idx="0">
                  <c:v>1.0394326450570657</c:v>
                </c:pt>
                <c:pt idx="1">
                  <c:v>1.063180276892974</c:v>
                </c:pt>
                <c:pt idx="2">
                  <c:v>1.0883000329966428</c:v>
                </c:pt>
                <c:pt idx="3">
                  <c:v>1.1143047851340329</c:v>
                </c:pt>
              </c:numCache>
            </c:numRef>
          </c:val>
        </c:ser>
        <c:ser>
          <c:idx val="4"/>
          <c:order val="4"/>
          <c:tx>
            <c:strRef>
              <c:f>'Charts - %MC Working'!$C$24</c:f>
              <c:strCache>
                <c:ptCount val="1"/>
                <c:pt idx="0">
                  <c:v>+2%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Working'!$E$24:$H$24</c:f>
              <c:numCache>
                <c:ptCount val="4"/>
                <c:pt idx="0">
                  <c:v>1.080519497070579</c:v>
                </c:pt>
                <c:pt idx="1">
                  <c:v>1.1068038677526162</c:v>
                </c:pt>
                <c:pt idx="2">
                  <c:v>1.1339361182859475</c:v>
                </c:pt>
                <c:pt idx="3">
                  <c:v>1.1612071592606574</c:v>
                </c:pt>
              </c:numCache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At val="1"/>
        <c:auto val="1"/>
        <c:lblOffset val="100"/>
        <c:tickLblSkip val="1"/>
        <c:noMultiLvlLbl val="0"/>
      </c:catAx>
      <c:valAx>
        <c:axId val="11341027"/>
        <c:scaling>
          <c:orientation val="minMax"/>
          <c:min val="0.7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31625"/>
          <c:w val="0.12525"/>
          <c:h val="0.3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7125"/>
          <c:h val="0.98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'Charts - %MC Working'!$C$50</c:f>
              <c:strCache>
                <c:ptCount val="1"/>
                <c:pt idx="0">
                  <c:v>Default (age-cohort P-Spline)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Working'!$E$50:$H$50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1"/>
          <c:order val="1"/>
          <c:tx>
            <c:strRef>
              <c:f>'Charts - %MC Working'!$C$47</c:f>
              <c:strCache>
                <c:ptCount val="1"/>
                <c:pt idx="0">
                  <c:v>Cohort component maintained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Working'!$E$47:$H$47</c:f>
              <c:numCache>
                <c:ptCount val="4"/>
                <c:pt idx="0">
                  <c:v>1.007449630479062</c:v>
                </c:pt>
                <c:pt idx="1">
                  <c:v>1.0292881191079528</c:v>
                </c:pt>
                <c:pt idx="2">
                  <c:v>1.0526120265900358</c:v>
                </c:pt>
                <c:pt idx="3">
                  <c:v>1.077099058607611</c:v>
                </c:pt>
              </c:numCache>
            </c:numRef>
          </c:val>
        </c:ser>
        <c:ser>
          <c:idx val="2"/>
          <c:order val="2"/>
          <c:tx>
            <c:strRef>
              <c:f>'Charts - %MC Working'!$C$48</c:f>
              <c:strCache>
                <c:ptCount val="1"/>
                <c:pt idx="0">
                  <c:v>Zero cohort component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Working'!$E$48:$H$48</c:f>
              <c:numCache>
                <c:ptCount val="4"/>
                <c:pt idx="0">
                  <c:v>0.9987814315352793</c:v>
                </c:pt>
                <c:pt idx="1">
                  <c:v>1.019999735705501</c:v>
                </c:pt>
                <c:pt idx="2">
                  <c:v>1.0428699071518064</c:v>
                </c:pt>
                <c:pt idx="3">
                  <c:v>1.0671344398775267</c:v>
                </c:pt>
              </c:numCache>
            </c:numRef>
          </c:val>
        </c:ser>
        <c:ser>
          <c:idx val="3"/>
          <c:order val="3"/>
          <c:tx>
            <c:strRef>
              <c:f>'Charts - %MC Working'!$C$49</c:f>
              <c:strCache>
                <c:ptCount val="1"/>
                <c:pt idx="0">
                  <c:v>Zero age-period component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Working'!$E$43:$H$43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Working'!$E$49:$H$49</c:f>
              <c:numCache>
                <c:ptCount val="4"/>
                <c:pt idx="0">
                  <c:v>1.0253757784424251</c:v>
                </c:pt>
                <c:pt idx="1">
                  <c:v>1.0471882379203583</c:v>
                </c:pt>
                <c:pt idx="2">
                  <c:v>1.0702316655689526</c:v>
                </c:pt>
                <c:pt idx="3">
                  <c:v>1.094207411835816</c:v>
                </c:pt>
              </c:numCache>
            </c:numRef>
          </c:val>
        </c:ser>
        <c:axId val="34960380"/>
        <c:axId val="46207965"/>
      </c:ba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1"/>
        <c:auto val="1"/>
        <c:lblOffset val="100"/>
        <c:tickLblSkip val="1"/>
        <c:noMultiLvlLbl val="0"/>
      </c:catAx>
      <c:valAx>
        <c:axId val="46207965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3525"/>
          <c:w val="0.2525"/>
          <c:h val="0.28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925"/>
          <c:w val="0.677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%MC Working'!$C$59</c:f>
              <c:strCache>
                <c:ptCount val="1"/>
                <c:pt idx="0">
                  <c:v>Reaches 0 at age 91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Working'!$E$59:$H$59</c:f>
              <c:numCache>
                <c:ptCount val="4"/>
                <c:pt idx="0">
                  <c:v>1.0020477738362747</c:v>
                </c:pt>
                <c:pt idx="1">
                  <c:v>1.0171286986872772</c:v>
                </c:pt>
                <c:pt idx="2">
                  <c:v>1.0313766816599155</c:v>
                </c:pt>
                <c:pt idx="3">
                  <c:v>1.0446845136236842</c:v>
                </c:pt>
              </c:numCache>
            </c:numRef>
          </c:val>
        </c:ser>
        <c:ser>
          <c:idx val="3"/>
          <c:order val="1"/>
          <c:tx>
            <c:strRef>
              <c:f>'Charts - %MC Working'!$C$62</c:f>
              <c:strCache>
                <c:ptCount val="1"/>
                <c:pt idx="0">
                  <c:v>Default (reaches 0 at age 120)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Working'!$E$62:$H$62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1"/>
          <c:order val="2"/>
          <c:tx>
            <c:strRef>
              <c:f>'Charts - %MC Working'!$C$60</c:f>
              <c:strCache>
                <c:ptCount val="1"/>
                <c:pt idx="0">
                  <c:v>Reaches 0 at age 150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Working'!$E$60:$H$60</c:f>
              <c:numCache>
                <c:ptCount val="4"/>
                <c:pt idx="0">
                  <c:v>1.0020477738362747</c:v>
                </c:pt>
                <c:pt idx="1">
                  <c:v>1.024022581766091</c:v>
                </c:pt>
                <c:pt idx="2">
                  <c:v>1.0483182496436636</c:v>
                </c:pt>
                <c:pt idx="3">
                  <c:v>1.0749960702512589</c:v>
                </c:pt>
              </c:numCache>
            </c:numRef>
          </c:val>
        </c:ser>
        <c:ser>
          <c:idx val="2"/>
          <c:order val="3"/>
          <c:tx>
            <c:strRef>
              <c:f>'Charts - %MC Working'!$C$61</c:f>
              <c:strCache>
                <c:ptCount val="1"/>
                <c:pt idx="0">
                  <c:v>Maintains same rate to age 150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Working'!$E$56:$H$56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Working'!$E$61:$H$61</c:f>
              <c:numCache>
                <c:ptCount val="4"/>
                <c:pt idx="0">
                  <c:v>1.0020477738362747</c:v>
                </c:pt>
                <c:pt idx="1">
                  <c:v>1.0247663404468164</c:v>
                </c:pt>
                <c:pt idx="2">
                  <c:v>1.05082505441598</c:v>
                </c:pt>
                <c:pt idx="3">
                  <c:v>1.0811214028906009</c:v>
                </c:pt>
              </c:numCache>
            </c:numRef>
          </c:val>
        </c:ser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At val="1"/>
        <c:auto val="1"/>
        <c:lblOffset val="100"/>
        <c:tickLblSkip val="1"/>
        <c:noMultiLvlLbl val="0"/>
      </c:catAx>
      <c:valAx>
        <c:axId val="51857655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5"/>
          <c:y val="0.3515"/>
          <c:w val="0.25875"/>
          <c:h val="0.28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"/>
          <c:w val="0.71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%MC Working'!$C$71</c:f>
              <c:strCache>
                <c:ptCount val="1"/>
                <c:pt idx="0">
                  <c:v>Cohort: Cut 10 years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Working'!$E$71:$H$71</c:f>
              <c:numCache>
                <c:ptCount val="4"/>
                <c:pt idx="0">
                  <c:v>0.9987890066572668</c:v>
                </c:pt>
                <c:pt idx="1">
                  <c:v>1.0199770455355257</c:v>
                </c:pt>
                <c:pt idx="2">
                  <c:v>1.042792972306606</c:v>
                </c:pt>
                <c:pt idx="3">
                  <c:v>1.0669756872783578</c:v>
                </c:pt>
              </c:numCache>
            </c:numRef>
          </c:val>
        </c:ser>
        <c:ser>
          <c:idx val="2"/>
          <c:order val="1"/>
          <c:tx>
            <c:strRef>
              <c:f>'Charts - %MC Working'!$C$73</c:f>
              <c:strCache>
                <c:ptCount val="1"/>
                <c:pt idx="0">
                  <c:v>Age/period: Cut 10 years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Working'!$E$73:$H$73</c:f>
              <c:numCache>
                <c:ptCount val="4"/>
                <c:pt idx="0">
                  <c:v>0.9821834918768039</c:v>
                </c:pt>
                <c:pt idx="1">
                  <c:v>1.0106901479415211</c:v>
                </c:pt>
                <c:pt idx="2">
                  <c:v>1.040858588053914</c:v>
                </c:pt>
                <c:pt idx="3">
                  <c:v>1.0722487940399208</c:v>
                </c:pt>
              </c:numCache>
            </c:numRef>
          </c:val>
        </c:ser>
        <c:ser>
          <c:idx val="4"/>
          <c:order val="2"/>
          <c:tx>
            <c:strRef>
              <c:f>'Charts - %MC Working'!$C$75</c:f>
              <c:strCache>
                <c:ptCount val="1"/>
                <c:pt idx="0">
                  <c:v>Default (Core Parameters)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Working'!$E$75:$H$75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1"/>
          <c:order val="3"/>
          <c:tx>
            <c:strRef>
              <c:f>'Charts - %MC Working'!$C$72</c:f>
              <c:strCache>
                <c:ptCount val="1"/>
                <c:pt idx="0">
                  <c:v>Cohort: Add 10 years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Working'!$E$72:$H$72</c:f>
              <c:numCache>
                <c:ptCount val="4"/>
                <c:pt idx="0">
                  <c:v>1.00393522876137</c:v>
                </c:pt>
                <c:pt idx="1">
                  <c:v>1.0253160885725334</c:v>
                </c:pt>
                <c:pt idx="2">
                  <c:v>1.0482061356057628</c:v>
                </c:pt>
                <c:pt idx="3">
                  <c:v>1.0723281306957961</c:v>
                </c:pt>
              </c:numCache>
            </c:numRef>
          </c:val>
        </c:ser>
        <c:ser>
          <c:idx val="3"/>
          <c:order val="4"/>
          <c:tx>
            <c:strRef>
              <c:f>'Charts - %MC Working'!$C$74</c:f>
              <c:strCache>
                <c:ptCount val="1"/>
                <c:pt idx="0">
                  <c:v>Age/period: Add 10 years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Working'!$E$68:$H$68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Working'!$E$74:$H$74</c:f>
              <c:numCache>
                <c:ptCount val="4"/>
                <c:pt idx="0">
                  <c:v>1.017973742132929</c:v>
                </c:pt>
                <c:pt idx="1">
                  <c:v>1.0335266021460294</c:v>
                </c:pt>
                <c:pt idx="2">
                  <c:v>1.0501385602341795</c:v>
                </c:pt>
                <c:pt idx="3">
                  <c:v>1.0676807691537464</c:v>
                </c:pt>
              </c:numCache>
            </c:numRef>
          </c:val>
        </c:ser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auto val="1"/>
        <c:lblOffset val="100"/>
        <c:tickLblSkip val="1"/>
        <c:noMultiLvlLbl val="0"/>
      </c:catAx>
      <c:valAx>
        <c:axId val="39720497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065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5"/>
          <c:y val="0.31425"/>
          <c:w val="0.22325"/>
          <c:h val="0.35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4"/>
          <c:w val="0.805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%MC Working'!$C$84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Working'!$E$84:$H$84</c:f>
              <c:numCache>
                <c:ptCount val="4"/>
                <c:pt idx="0">
                  <c:v>0.9687884534102044</c:v>
                </c:pt>
                <c:pt idx="1">
                  <c:v>0.9996302593754998</c:v>
                </c:pt>
                <c:pt idx="2">
                  <c:v>1.032394820668133</c:v>
                </c:pt>
                <c:pt idx="3">
                  <c:v>1.0666098847727306</c:v>
                </c:pt>
              </c:numCache>
            </c:numRef>
          </c:val>
        </c:ser>
        <c:ser>
          <c:idx val="3"/>
          <c:order val="1"/>
          <c:tx>
            <c:strRef>
              <c:f>'Charts - %MC Working'!$C$88</c:f>
              <c:strCache>
                <c:ptCount val="1"/>
                <c:pt idx="0">
                  <c:v>Default (50%)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Working'!$E$88:$H$88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4"/>
          <c:order val="2"/>
          <c:tx>
            <c:v>75%</c:v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'Charts - %MC Working'!$E$85:$H$85</c:f>
              <c:numCache>
                <c:ptCount val="4"/>
                <c:pt idx="0">
                  <c:v>1.0180046037278865</c:v>
                </c:pt>
                <c:pt idx="1">
                  <c:v>1.0347767744209704</c:v>
                </c:pt>
                <c:pt idx="2">
                  <c:v>1.0529093925070503</c:v>
                </c:pt>
                <c:pt idx="3">
                  <c:v>1.0721882320615594</c:v>
                </c:pt>
              </c:numCache>
            </c:numRef>
          </c:val>
        </c:ser>
        <c:ser>
          <c:idx val="1"/>
          <c:order val="3"/>
          <c:tx>
            <c:strRef>
              <c:f>'Charts - %MC Working'!$C$86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Working'!$E$86:$H$86</c:f>
              <c:numCache>
                <c:ptCount val="4"/>
                <c:pt idx="0">
                  <c:v>1.033456600746511</c:v>
                </c:pt>
                <c:pt idx="1">
                  <c:v>1.045940970593157</c:v>
                </c:pt>
                <c:pt idx="2">
                  <c:v>1.059523419912828</c:v>
                </c:pt>
                <c:pt idx="3">
                  <c:v>1.0740180662078072</c:v>
                </c:pt>
              </c:numCache>
            </c:numRef>
          </c:val>
        </c:ser>
        <c:ser>
          <c:idx val="2"/>
          <c:order val="4"/>
          <c:tx>
            <c:strRef>
              <c:f>'Charts - %MC Working'!$C$87</c:f>
              <c:strCache>
                <c:ptCount val="1"/>
                <c:pt idx="0">
                  <c:v>125%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Working'!$E$87:$H$87</c:f>
              <c:numCache>
                <c:ptCount val="4"/>
                <c:pt idx="0">
                  <c:v>1.0483715924582113</c:v>
                </c:pt>
                <c:pt idx="1">
                  <c:v>1.0568076237001616</c:v>
                </c:pt>
                <c:pt idx="2">
                  <c:v>1.0660207467778384</c:v>
                </c:pt>
                <c:pt idx="3">
                  <c:v>1.0758329385405585</c:v>
                </c:pt>
              </c:numCache>
            </c:numRef>
          </c:val>
        </c:ser>
        <c:axId val="21940154"/>
        <c:axId val="63243659"/>
      </c:bar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43659"/>
        <c:crossesAt val="1"/>
        <c:auto val="1"/>
        <c:lblOffset val="100"/>
        <c:tickLblSkip val="1"/>
        <c:noMultiLvlLbl val="0"/>
      </c:catAx>
      <c:valAx>
        <c:axId val="63243659"/>
        <c:scaling>
          <c:orientation val="minMax"/>
          <c:min val="0.85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31425"/>
          <c:w val="0.135"/>
          <c:h val="0.35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4"/>
          <c:w val="0.707"/>
          <c:h val="0.9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'Charts - %MC Working'!$C$37</c:f>
              <c:strCache>
                <c:ptCount val="1"/>
                <c:pt idx="0">
                  <c:v>Default (Core Parameters)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Working'!$E$37:$H$37</c:f>
              <c:numCache>
                <c:ptCount val="4"/>
                <c:pt idx="0">
                  <c:v>1.0020477738362747</c:v>
                </c:pt>
                <c:pt idx="1">
                  <c:v>1.0233269628491102</c:v>
                </c:pt>
                <c:pt idx="2">
                  <c:v>1.0461812510955188</c:v>
                </c:pt>
                <c:pt idx="3">
                  <c:v>1.0703435256464118</c:v>
                </c:pt>
              </c:numCache>
            </c:numRef>
          </c:val>
        </c:ser>
        <c:ser>
          <c:idx val="0"/>
          <c:order val="1"/>
          <c:tx>
            <c:strRef>
              <c:f>'Charts - %MC Working'!$C$33</c:f>
              <c:strCache>
                <c:ptCount val="1"/>
                <c:pt idx="0">
                  <c:v>Cohort Component -1%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Working'!$E$33:$H$33</c:f>
              <c:numCache>
                <c:ptCount val="4"/>
                <c:pt idx="0">
                  <c:v>0.9769214133976707</c:v>
                </c:pt>
                <c:pt idx="1">
                  <c:v>0.9975238123891391</c:v>
                </c:pt>
                <c:pt idx="2">
                  <c:v>1.0198725721189268</c:v>
                </c:pt>
                <c:pt idx="3">
                  <c:v>1.0437561839915925</c:v>
                </c:pt>
              </c:numCache>
            </c:numRef>
          </c:val>
        </c:ser>
        <c:ser>
          <c:idx val="3"/>
          <c:order val="2"/>
          <c:tx>
            <c:strRef>
              <c:f>'Charts - %MC Working'!$C$34</c:f>
              <c:strCache>
                <c:ptCount val="1"/>
                <c:pt idx="0">
                  <c:v>Cohort Component + 1%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Working'!$E$34:$H$34</c:f>
              <c:numCache>
                <c:ptCount val="4"/>
                <c:pt idx="0">
                  <c:v>1.0266794379390645</c:v>
                </c:pt>
                <c:pt idx="1">
                  <c:v>1.0484432125524406</c:v>
                </c:pt>
                <c:pt idx="2">
                  <c:v>1.0715923801854916</c:v>
                </c:pt>
                <c:pt idx="3">
                  <c:v>1.095820451966114</c:v>
                </c:pt>
              </c:numCache>
            </c:numRef>
          </c:val>
        </c:ser>
        <c:ser>
          <c:idx val="4"/>
          <c:order val="3"/>
          <c:tx>
            <c:strRef>
              <c:f>'Charts - %MC Working'!$C$35</c:f>
              <c:strCache>
                <c:ptCount val="1"/>
                <c:pt idx="0">
                  <c:v>Age/period component -1%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'Charts - %MC Working'!$E$35:$H$35</c:f>
              <c:numCache>
                <c:ptCount val="4"/>
                <c:pt idx="0">
                  <c:v>0.9852419888189065</c:v>
                </c:pt>
                <c:pt idx="1">
                  <c:v>1.006196919920285</c:v>
                </c:pt>
                <c:pt idx="2">
                  <c:v>1.028786604684371</c:v>
                </c:pt>
                <c:pt idx="3">
                  <c:v>1.0527719720429278</c:v>
                </c:pt>
              </c:numCache>
            </c:numRef>
          </c:val>
        </c:ser>
        <c:ser>
          <c:idx val="1"/>
          <c:order val="4"/>
          <c:tx>
            <c:strRef>
              <c:f>'Charts - %MC Working'!$C$36</c:f>
              <c:strCache>
                <c:ptCount val="1"/>
                <c:pt idx="0">
                  <c:v>Age/period component + 1%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%MC Working'!$E$81:$H$81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%MC Working'!$E$36:$H$36</c:f>
              <c:numCache>
                <c:ptCount val="4"/>
                <c:pt idx="0">
                  <c:v>1.018395473236861</c:v>
                </c:pt>
                <c:pt idx="1">
                  <c:v>1.0399508187719302</c:v>
                </c:pt>
                <c:pt idx="2">
                  <c:v>1.0630177960374312</c:v>
                </c:pt>
                <c:pt idx="3">
                  <c:v>1.0873030323230406</c:v>
                </c:pt>
              </c:numCache>
            </c:numRef>
          </c:val>
        </c:ser>
        <c:axId val="32322020"/>
        <c:axId val="22462725"/>
      </c:bar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At val="1"/>
        <c:auto val="1"/>
        <c:lblOffset val="100"/>
        <c:tickLblSkip val="1"/>
        <c:noMultiLvlLbl val="0"/>
      </c:catAx>
      <c:valAx>
        <c:axId val="22462725"/>
        <c:scaling>
          <c:orientation val="minMax"/>
          <c:min val="0.850000000000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MC value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31425"/>
          <c:w val="0.2425"/>
          <c:h val="0.35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925"/>
          <c:w val="0.798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Values Working'!$C$8</c:f>
              <c:strCache>
                <c:ptCount val="1"/>
                <c:pt idx="0">
                  <c:v>CMI_2009 [0.0%]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Working'!$E$6:$J$6</c:f>
              <c:strCache>
                <c:ptCount val="6"/>
                <c:pt idx="0">
                  <c:v>e65 in 2029</c:v>
                </c:pt>
                <c:pt idx="1">
                  <c:v>e65 in 2019</c:v>
                </c:pt>
                <c:pt idx="2">
                  <c:v>e60</c:v>
                </c:pt>
                <c:pt idx="3">
                  <c:v>e65</c:v>
                </c:pt>
                <c:pt idx="4">
                  <c:v>e70</c:v>
                </c:pt>
                <c:pt idx="5">
                  <c:v>e80</c:v>
                </c:pt>
              </c:strCache>
            </c:strRef>
          </c:cat>
          <c:val>
            <c:numRef>
              <c:f>'Charts - Values Working'!$E$8:$J$8</c:f>
              <c:numCache>
                <c:ptCount val="6"/>
                <c:pt idx="0">
                  <c:v>21.469317960337296</c:v>
                </c:pt>
                <c:pt idx="1">
                  <c:v>21.50576046606717</c:v>
                </c:pt>
                <c:pt idx="2">
                  <c:v>25.826782358883655</c:v>
                </c:pt>
                <c:pt idx="3">
                  <c:v>21.520639694606732</c:v>
                </c:pt>
                <c:pt idx="4">
                  <c:v>17.272763672674593</c:v>
                </c:pt>
                <c:pt idx="5">
                  <c:v>9.652965858757064</c:v>
                </c:pt>
              </c:numCache>
            </c:numRef>
          </c:val>
        </c:ser>
        <c:ser>
          <c:idx val="1"/>
          <c:order val="1"/>
          <c:tx>
            <c:strRef>
              <c:f>'Charts - Values Working'!$C$9</c:f>
              <c:strCache>
                <c:ptCount val="1"/>
                <c:pt idx="0">
                  <c:v>CMI_2009 [1.0%]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Working'!$E$6:$J$6</c:f>
              <c:strCache>
                <c:ptCount val="6"/>
                <c:pt idx="0">
                  <c:v>e65 in 2029</c:v>
                </c:pt>
                <c:pt idx="1">
                  <c:v>e65 in 2019</c:v>
                </c:pt>
                <c:pt idx="2">
                  <c:v>e60</c:v>
                </c:pt>
                <c:pt idx="3">
                  <c:v>e65</c:v>
                </c:pt>
                <c:pt idx="4">
                  <c:v>e70</c:v>
                </c:pt>
                <c:pt idx="5">
                  <c:v>e80</c:v>
                </c:pt>
              </c:strCache>
            </c:strRef>
          </c:cat>
          <c:val>
            <c:numRef>
              <c:f>'Charts - Values Working'!$E$9:$J$9</c:f>
              <c:numCache>
                <c:ptCount val="6"/>
                <c:pt idx="0">
                  <c:v>24.077093747589725</c:v>
                </c:pt>
                <c:pt idx="1">
                  <c:v>23.3066771900507</c:v>
                </c:pt>
                <c:pt idx="2">
                  <c:v>27.199485595472687</c:v>
                </c:pt>
                <c:pt idx="3">
                  <c:v>22.568342761544915</c:v>
                </c:pt>
                <c:pt idx="4">
                  <c:v>18.036007557223254</c:v>
                </c:pt>
                <c:pt idx="5">
                  <c:v>10.003575952420707</c:v>
                </c:pt>
              </c:numCache>
            </c:numRef>
          </c:val>
        </c:ser>
        <c:ser>
          <c:idx val="2"/>
          <c:order val="2"/>
          <c:tx>
            <c:strRef>
              <c:f>'Charts - Values Working'!$C$10</c:f>
              <c:strCache>
                <c:ptCount val="1"/>
                <c:pt idx="0">
                  <c:v>CMI_2009 [2.0%]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Working'!$E$6:$J$6</c:f>
              <c:strCache>
                <c:ptCount val="6"/>
                <c:pt idx="0">
                  <c:v>e65 in 2029</c:v>
                </c:pt>
                <c:pt idx="1">
                  <c:v>e65 in 2019</c:v>
                </c:pt>
                <c:pt idx="2">
                  <c:v>e60</c:v>
                </c:pt>
                <c:pt idx="3">
                  <c:v>e65</c:v>
                </c:pt>
                <c:pt idx="4">
                  <c:v>e70</c:v>
                </c:pt>
                <c:pt idx="5">
                  <c:v>e80</c:v>
                </c:pt>
              </c:strCache>
            </c:strRef>
          </c:cat>
          <c:val>
            <c:numRef>
              <c:f>'Charts - Values Working'!$E$10:$J$10</c:f>
              <c:numCache>
                <c:ptCount val="6"/>
                <c:pt idx="0">
                  <c:v>27.063140634502016</c:v>
                </c:pt>
                <c:pt idx="1">
                  <c:v>25.380841449799643</c:v>
                </c:pt>
                <c:pt idx="2">
                  <c:v>28.778909288397383</c:v>
                </c:pt>
                <c:pt idx="3">
                  <c:v>23.76947614201751</c:v>
                </c:pt>
                <c:pt idx="4">
                  <c:v>18.905109651001077</c:v>
                </c:pt>
                <c:pt idx="5">
                  <c:v>10.393821632555087</c:v>
                </c:pt>
              </c:numCache>
            </c:numRef>
          </c:val>
        </c:ser>
        <c:ser>
          <c:idx val="3"/>
          <c:order val="3"/>
          <c:tx>
            <c:strRef>
              <c:f>'Charts - Values Working'!$C$11</c:f>
              <c:strCache>
                <c:ptCount val="1"/>
                <c:pt idx="0">
                  <c:v>CMI_2009 [3.0%]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Working'!$E$6:$J$6</c:f>
              <c:strCache>
                <c:ptCount val="6"/>
                <c:pt idx="0">
                  <c:v>e65 in 2029</c:v>
                </c:pt>
                <c:pt idx="1">
                  <c:v>e65 in 2019</c:v>
                </c:pt>
                <c:pt idx="2">
                  <c:v>e60</c:v>
                </c:pt>
                <c:pt idx="3">
                  <c:v>e65</c:v>
                </c:pt>
                <c:pt idx="4">
                  <c:v>e70</c:v>
                </c:pt>
                <c:pt idx="5">
                  <c:v>e80</c:v>
                </c:pt>
              </c:strCache>
            </c:strRef>
          </c:cat>
          <c:val>
            <c:numRef>
              <c:f>'Charts - Values Working'!$E$11:$J$11</c:f>
              <c:numCache>
                <c:ptCount val="6"/>
                <c:pt idx="0">
                  <c:v>30.304608375647963</c:v>
                </c:pt>
                <c:pt idx="1">
                  <c:v>27.695056617436936</c:v>
                </c:pt>
                <c:pt idx="2">
                  <c:v>30.554666212131657</c:v>
                </c:pt>
                <c:pt idx="3">
                  <c:v>25.124515214581535</c:v>
                </c:pt>
                <c:pt idx="4">
                  <c:v>19.884608739869837</c:v>
                </c:pt>
                <c:pt idx="5">
                  <c:v>10.827094848485872</c:v>
                </c:pt>
              </c:numCache>
            </c:numRef>
          </c:val>
        </c:ser>
        <c:axId val="837934"/>
        <c:axId val="7541407"/>
      </c:bar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37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3515"/>
          <c:w val="0.1655"/>
          <c:h val="0.28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925"/>
          <c:w val="0.838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Values Working'!$C$20</c:f>
              <c:strCache>
                <c:ptCount val="1"/>
                <c:pt idx="0">
                  <c:v>-2.0%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Working'!$E$20:$H$20</c:f>
              <c:numCache>
                <c:ptCount val="4"/>
                <c:pt idx="0">
                  <c:v>18.86654307796319</c:v>
                </c:pt>
                <c:pt idx="1">
                  <c:v>19.572032107786967</c:v>
                </c:pt>
                <c:pt idx="2">
                  <c:v>20.38126373409098</c:v>
                </c:pt>
                <c:pt idx="3">
                  <c:v>21.30658881990453</c:v>
                </c:pt>
              </c:numCache>
            </c:numRef>
          </c:val>
        </c:ser>
        <c:ser>
          <c:idx val="1"/>
          <c:order val="1"/>
          <c:tx>
            <c:strRef>
              <c:f>'Charts - Values Working'!$C$21</c:f>
              <c:strCache>
                <c:ptCount val="1"/>
                <c:pt idx="0">
                  <c:v>-1.0%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Working'!$E$21:$H$21</c:f>
              <c:numCache>
                <c:ptCount val="4"/>
                <c:pt idx="0">
                  <c:v>20.09081387354806</c:v>
                </c:pt>
                <c:pt idx="1">
                  <c:v>20.945178896301027</c:v>
                </c:pt>
                <c:pt idx="2">
                  <c:v>21.926921006844964</c:v>
                </c:pt>
                <c:pt idx="3">
                  <c:v>23.045109158934928</c:v>
                </c:pt>
              </c:numCache>
            </c:numRef>
          </c:val>
        </c:ser>
        <c:ser>
          <c:idx val="2"/>
          <c:order val="2"/>
          <c:tx>
            <c:strRef>
              <c:f>'Charts - Values Working'!$C$22</c:f>
              <c:strCache>
                <c:ptCount val="1"/>
                <c:pt idx="0">
                  <c:v>Default (0%)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Working'!$E$22:$H$22</c:f>
              <c:numCache>
                <c:ptCount val="4"/>
                <c:pt idx="0">
                  <c:v>21.520639694606732</c:v>
                </c:pt>
                <c:pt idx="1">
                  <c:v>22.568342761544915</c:v>
                </c:pt>
                <c:pt idx="2">
                  <c:v>23.76947614201751</c:v>
                </c:pt>
                <c:pt idx="3">
                  <c:v>25.124515214581535</c:v>
                </c:pt>
              </c:numCache>
            </c:numRef>
          </c:val>
        </c:ser>
        <c:ser>
          <c:idx val="3"/>
          <c:order val="3"/>
          <c:tx>
            <c:strRef>
              <c:f>'Charts - Values Working'!$C$23</c:f>
              <c:strCache>
                <c:ptCount val="1"/>
                <c:pt idx="0">
                  <c:v>+1.0%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Working'!$E$23:$H$23</c:f>
              <c:numCache>
                <c:ptCount val="4"/>
                <c:pt idx="0">
                  <c:v>23.241774056465058</c:v>
                </c:pt>
                <c:pt idx="1">
                  <c:v>24.547470410893908</c:v>
                </c:pt>
                <c:pt idx="2">
                  <c:v>26.030032581660237</c:v>
                </c:pt>
                <c:pt idx="3">
                  <c:v>27.67039097782349</c:v>
                </c:pt>
              </c:numCache>
            </c:numRef>
          </c:val>
        </c:ser>
        <c:ser>
          <c:idx val="4"/>
          <c:order val="4"/>
          <c:tx>
            <c:strRef>
              <c:f>'Charts - Values Working'!$C$24</c:f>
              <c:strCache>
                <c:ptCount val="1"/>
                <c:pt idx="0">
                  <c:v>+2.0%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- Values Working'!$E$17:$H$17</c:f>
              <c:strCache>
                <c:ptCount val="4"/>
                <c:pt idx="0">
                  <c:v>LTR 0.0%</c:v>
                </c:pt>
                <c:pt idx="1">
                  <c:v>LTR 1.0%</c:v>
                </c:pt>
                <c:pt idx="2">
                  <c:v>LTR 2.0%</c:v>
                </c:pt>
                <c:pt idx="3">
                  <c:v>LTR 3.0%</c:v>
                </c:pt>
              </c:strCache>
            </c:strRef>
          </c:cat>
          <c:val>
            <c:numRef>
              <c:f>'Charts - Values Working'!$E$24:$H$24</c:f>
              <c:numCache>
                <c:ptCount val="4"/>
                <c:pt idx="0">
                  <c:v>25.414785613063025</c:v>
                </c:pt>
                <c:pt idx="1">
                  <c:v>27.069306984651583</c:v>
                </c:pt>
                <c:pt idx="2">
                  <c:v>28.902214072817205</c:v>
                </c:pt>
                <c:pt idx="3">
                  <c:v>30.861262365975396</c:v>
                </c:pt>
              </c:numCache>
            </c:numRef>
          </c:val>
        </c:ser>
        <c:axId val="763800"/>
        <c:axId val="6874201"/>
      </c:bar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63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37575"/>
          <c:w val="0.12"/>
          <c:h val="0.36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10</xdr:col>
      <xdr:colOff>0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1381125" y="3038475"/>
        <a:ext cx="7629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180975</xdr:rowOff>
    </xdr:from>
    <xdr:to>
      <xdr:col>10</xdr:col>
      <xdr:colOff>9525</xdr:colOff>
      <xdr:row>55</xdr:row>
      <xdr:rowOff>0</xdr:rowOff>
    </xdr:to>
    <xdr:graphicFrame>
      <xdr:nvGraphicFramePr>
        <xdr:cNvPr id="2" name="Chart 4"/>
        <xdr:cNvGraphicFramePr/>
      </xdr:nvGraphicFramePr>
      <xdr:xfrm>
        <a:off x="1400175" y="7448550"/>
        <a:ext cx="7620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0</xdr:colOff>
      <xdr:row>101</xdr:row>
      <xdr:rowOff>9525</xdr:rowOff>
    </xdr:to>
    <xdr:graphicFrame>
      <xdr:nvGraphicFramePr>
        <xdr:cNvPr id="3" name="Chart 2"/>
        <xdr:cNvGraphicFramePr/>
      </xdr:nvGraphicFramePr>
      <xdr:xfrm>
        <a:off x="1381125" y="16316325"/>
        <a:ext cx="76295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107</xdr:row>
      <xdr:rowOff>9525</xdr:rowOff>
    </xdr:from>
    <xdr:to>
      <xdr:col>10</xdr:col>
      <xdr:colOff>0</xdr:colOff>
      <xdr:row>124</xdr:row>
      <xdr:rowOff>0</xdr:rowOff>
    </xdr:to>
    <xdr:graphicFrame>
      <xdr:nvGraphicFramePr>
        <xdr:cNvPr id="4" name="Chart 1"/>
        <xdr:cNvGraphicFramePr/>
      </xdr:nvGraphicFramePr>
      <xdr:xfrm>
        <a:off x="1381125" y="20754975"/>
        <a:ext cx="76295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130</xdr:row>
      <xdr:rowOff>9525</xdr:rowOff>
    </xdr:from>
    <xdr:to>
      <xdr:col>10</xdr:col>
      <xdr:colOff>0</xdr:colOff>
      <xdr:row>147</xdr:row>
      <xdr:rowOff>9525</xdr:rowOff>
    </xdr:to>
    <xdr:graphicFrame>
      <xdr:nvGraphicFramePr>
        <xdr:cNvPr id="5" name="Chart 2"/>
        <xdr:cNvGraphicFramePr/>
      </xdr:nvGraphicFramePr>
      <xdr:xfrm>
        <a:off x="1371600" y="25184100"/>
        <a:ext cx="76390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1381125</xdr:colOff>
      <xdr:row>153</xdr:row>
      <xdr:rowOff>0</xdr:rowOff>
    </xdr:from>
    <xdr:to>
      <xdr:col>9</xdr:col>
      <xdr:colOff>847725</xdr:colOff>
      <xdr:row>170</xdr:row>
      <xdr:rowOff>0</xdr:rowOff>
    </xdr:to>
    <xdr:graphicFrame>
      <xdr:nvGraphicFramePr>
        <xdr:cNvPr id="6" name="Chart 1"/>
        <xdr:cNvGraphicFramePr/>
      </xdr:nvGraphicFramePr>
      <xdr:xfrm>
        <a:off x="1381125" y="29603700"/>
        <a:ext cx="762952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78</xdr:row>
      <xdr:rowOff>0</xdr:rowOff>
    </xdr:to>
    <xdr:graphicFrame>
      <xdr:nvGraphicFramePr>
        <xdr:cNvPr id="7" name="Chart 1"/>
        <xdr:cNvGraphicFramePr/>
      </xdr:nvGraphicFramePr>
      <xdr:xfrm>
        <a:off x="1381125" y="11887200"/>
        <a:ext cx="762952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10</xdr:col>
      <xdr:colOff>0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1390650" y="3038475"/>
        <a:ext cx="7620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9</xdr:col>
      <xdr:colOff>838200</xdr:colOff>
      <xdr:row>55</xdr:row>
      <xdr:rowOff>0</xdr:rowOff>
    </xdr:to>
    <xdr:graphicFrame>
      <xdr:nvGraphicFramePr>
        <xdr:cNvPr id="2" name="Chart 4"/>
        <xdr:cNvGraphicFramePr/>
      </xdr:nvGraphicFramePr>
      <xdr:xfrm>
        <a:off x="1381125" y="74676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84</xdr:row>
      <xdr:rowOff>9525</xdr:rowOff>
    </xdr:from>
    <xdr:to>
      <xdr:col>9</xdr:col>
      <xdr:colOff>828675</xdr:colOff>
      <xdr:row>100</xdr:row>
      <xdr:rowOff>180975</xdr:rowOff>
    </xdr:to>
    <xdr:graphicFrame>
      <xdr:nvGraphicFramePr>
        <xdr:cNvPr id="3" name="Chart 2"/>
        <xdr:cNvGraphicFramePr/>
      </xdr:nvGraphicFramePr>
      <xdr:xfrm>
        <a:off x="1390650" y="16325850"/>
        <a:ext cx="76009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107</xdr:row>
      <xdr:rowOff>9525</xdr:rowOff>
    </xdr:from>
    <xdr:to>
      <xdr:col>10</xdr:col>
      <xdr:colOff>9525</xdr:colOff>
      <xdr:row>124</xdr:row>
      <xdr:rowOff>9525</xdr:rowOff>
    </xdr:to>
    <xdr:graphicFrame>
      <xdr:nvGraphicFramePr>
        <xdr:cNvPr id="4" name="Chart 1"/>
        <xdr:cNvGraphicFramePr/>
      </xdr:nvGraphicFramePr>
      <xdr:xfrm>
        <a:off x="1381125" y="20754975"/>
        <a:ext cx="76390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130</xdr:row>
      <xdr:rowOff>19050</xdr:rowOff>
    </xdr:from>
    <xdr:to>
      <xdr:col>10</xdr:col>
      <xdr:colOff>0</xdr:colOff>
      <xdr:row>146</xdr:row>
      <xdr:rowOff>180975</xdr:rowOff>
    </xdr:to>
    <xdr:graphicFrame>
      <xdr:nvGraphicFramePr>
        <xdr:cNvPr id="5" name="Chart 2"/>
        <xdr:cNvGraphicFramePr/>
      </xdr:nvGraphicFramePr>
      <xdr:xfrm>
        <a:off x="1371600" y="25193625"/>
        <a:ext cx="763905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1381125</xdr:colOff>
      <xdr:row>153</xdr:row>
      <xdr:rowOff>9525</xdr:rowOff>
    </xdr:from>
    <xdr:to>
      <xdr:col>9</xdr:col>
      <xdr:colOff>847725</xdr:colOff>
      <xdr:row>170</xdr:row>
      <xdr:rowOff>9525</xdr:rowOff>
    </xdr:to>
    <xdr:graphicFrame>
      <xdr:nvGraphicFramePr>
        <xdr:cNvPr id="6" name="Chart 1"/>
        <xdr:cNvGraphicFramePr/>
      </xdr:nvGraphicFramePr>
      <xdr:xfrm>
        <a:off x="1381125" y="29613225"/>
        <a:ext cx="762952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1381125</xdr:colOff>
      <xdr:row>61</xdr:row>
      <xdr:rowOff>0</xdr:rowOff>
    </xdr:from>
    <xdr:to>
      <xdr:col>9</xdr:col>
      <xdr:colOff>847725</xdr:colOff>
      <xdr:row>78</xdr:row>
      <xdr:rowOff>0</xdr:rowOff>
    </xdr:to>
    <xdr:graphicFrame>
      <xdr:nvGraphicFramePr>
        <xdr:cNvPr id="7" name="Chart 1"/>
        <xdr:cNvGraphicFramePr/>
      </xdr:nvGraphicFramePr>
      <xdr:xfrm>
        <a:off x="1381125" y="11887200"/>
        <a:ext cx="762952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PageLayoutView="0" workbookViewId="0" topLeftCell="A1">
      <pane ySplit="12" topLeftCell="A13" activePane="bottomLeft" state="frozen"/>
      <selection pane="topLeft" activeCell="D19" sqref="D19:AI19"/>
      <selection pane="bottomLeft" activeCell="A3" sqref="A3"/>
    </sheetView>
  </sheetViews>
  <sheetFormatPr defaultColWidth="12.7109375" defaultRowHeight="15"/>
  <cols>
    <col min="1" max="1" width="20.7109375" style="31" customWidth="1"/>
    <col min="2" max="16384" width="12.7109375" style="23" customWidth="1"/>
  </cols>
  <sheetData>
    <row r="1" spans="1:10" ht="20.25">
      <c r="A1" s="22" t="s">
        <v>158</v>
      </c>
      <c r="H1" s="258" t="s">
        <v>73</v>
      </c>
      <c r="I1" s="259"/>
      <c r="J1" s="260"/>
    </row>
    <row r="2" spans="1:10" ht="18.75">
      <c r="A2" s="102" t="s">
        <v>100</v>
      </c>
      <c r="H2" s="261" t="s">
        <v>157</v>
      </c>
      <c r="I2" s="262"/>
      <c r="J2" s="263"/>
    </row>
    <row r="3" s="31" customFormat="1" ht="12.75"/>
    <row r="4" spans="1:10" ht="15.75">
      <c r="A4" s="55" t="s">
        <v>74</v>
      </c>
      <c r="B4" s="56"/>
      <c r="C4" s="57"/>
      <c r="D4" s="57"/>
      <c r="E4" s="24"/>
      <c r="F4" s="24"/>
      <c r="G4" s="24"/>
      <c r="H4" s="24"/>
      <c r="I4" s="25"/>
      <c r="J4" s="26"/>
    </row>
    <row r="5" spans="1:10" ht="15">
      <c r="A5" s="113" t="s">
        <v>37</v>
      </c>
      <c r="B5" s="27"/>
      <c r="C5" s="27" t="s">
        <v>68</v>
      </c>
      <c r="D5" s="115" t="str">
        <f>'Table Choices'!B4</f>
        <v>Male</v>
      </c>
      <c r="E5" s="27"/>
      <c r="F5" s="115" t="str">
        <f>'Table Choices'!C4</f>
        <v>Female</v>
      </c>
      <c r="G5" s="27"/>
      <c r="H5" s="27"/>
      <c r="I5" s="27"/>
      <c r="J5" s="28"/>
    </row>
    <row r="6" spans="1:10" ht="15">
      <c r="A6" s="113" t="s">
        <v>70</v>
      </c>
      <c r="B6" s="27"/>
      <c r="C6" s="23" t="s">
        <v>68</v>
      </c>
      <c r="D6" s="115" t="str">
        <f>'Table Choices'!B5</f>
        <v>End-2009</v>
      </c>
      <c r="E6" s="27"/>
      <c r="F6" s="115" t="str">
        <f>'Table Choices'!C5&amp;"  [mid-2007; basis as for CMI WP 37]"</f>
        <v>Library Equivalent  [mid-2007; basis as for CMI WP 37]</v>
      </c>
      <c r="G6" s="27"/>
      <c r="H6" s="27"/>
      <c r="I6" s="27"/>
      <c r="J6" s="28"/>
    </row>
    <row r="7" spans="1:10" ht="15">
      <c r="A7" s="113" t="s">
        <v>71</v>
      </c>
      <c r="B7" s="27"/>
      <c r="C7" s="23" t="s">
        <v>68</v>
      </c>
      <c r="D7" s="116" t="str">
        <f>'Table Choices'!B6</f>
        <v>Expectation of Life</v>
      </c>
      <c r="E7" s="27"/>
      <c r="F7" s="116" t="str">
        <f>'Table Choices'!C6&amp;"  [£1 p.a. payable in advance; interest at 5% p.a.]"</f>
        <v>Annuities  [£1 p.a. payable in advance; interest at 5% p.a.]</v>
      </c>
      <c r="G7" s="27"/>
      <c r="H7" s="27"/>
      <c r="I7" s="27"/>
      <c r="J7" s="28"/>
    </row>
    <row r="8" spans="1:10" ht="15">
      <c r="A8" s="114" t="s">
        <v>72</v>
      </c>
      <c r="B8" s="29"/>
      <c r="C8" s="29" t="s">
        <v>68</v>
      </c>
      <c r="D8" s="117" t="s">
        <v>101</v>
      </c>
      <c r="E8" s="29"/>
      <c r="F8" s="29"/>
      <c r="G8" s="29"/>
      <c r="H8" s="29"/>
      <c r="I8" s="29"/>
      <c r="J8" s="30"/>
    </row>
    <row r="9" spans="1:10" ht="15.75" thickBot="1">
      <c r="A9" s="27"/>
      <c r="B9" s="27"/>
      <c r="C9" s="27"/>
      <c r="D9" s="27"/>
      <c r="I9" s="27"/>
      <c r="J9" s="27"/>
    </row>
    <row r="10" spans="1:10" ht="16.5" thickBot="1" thickTop="1">
      <c r="A10" s="27"/>
      <c r="B10" s="118" t="s">
        <v>55</v>
      </c>
      <c r="C10" s="119" t="s">
        <v>94</v>
      </c>
      <c r="D10" s="120" t="s">
        <v>95</v>
      </c>
      <c r="E10" s="120" t="s">
        <v>96</v>
      </c>
      <c r="F10" s="120" t="s">
        <v>97</v>
      </c>
      <c r="G10" s="120" t="s">
        <v>98</v>
      </c>
      <c r="H10" s="120" t="s">
        <v>99</v>
      </c>
      <c r="I10" s="121" t="s">
        <v>111</v>
      </c>
      <c r="J10" s="27"/>
    </row>
    <row r="11" spans="1:10" ht="15.75" thickTop="1">
      <c r="A11" s="243" t="s">
        <v>136</v>
      </c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5.75" thickBot="1">
      <c r="A12" s="246" t="s">
        <v>76</v>
      </c>
      <c r="B12" s="247"/>
      <c r="C12" s="247"/>
      <c r="D12" s="247"/>
      <c r="E12" s="247"/>
      <c r="F12" s="247"/>
      <c r="G12" s="247"/>
      <c r="H12" s="247"/>
      <c r="I12" s="247"/>
      <c r="J12" s="248"/>
    </row>
    <row r="13" ht="13.5" thickTop="1"/>
    <row r="14" spans="1:10" ht="18.75">
      <c r="A14" s="249" t="s">
        <v>40</v>
      </c>
      <c r="B14" s="250"/>
      <c r="C14" s="250"/>
      <c r="D14" s="250"/>
      <c r="E14" s="250"/>
      <c r="F14" s="250"/>
      <c r="G14" s="250"/>
      <c r="H14" s="250"/>
      <c r="I14" s="250"/>
      <c r="J14" s="251"/>
    </row>
    <row r="16" spans="1:10" ht="15">
      <c r="A16" s="2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6" ht="15">
      <c r="A17" s="23"/>
      <c r="B17" s="103"/>
      <c r="C17" s="103"/>
      <c r="D17" s="103"/>
      <c r="E17" s="103"/>
      <c r="F17" s="103"/>
      <c r="G17" s="103"/>
      <c r="H17" s="103"/>
      <c r="I17" s="103"/>
      <c r="J17" s="103"/>
      <c r="K17" s="33"/>
      <c r="P17" s="33"/>
    </row>
    <row r="18" spans="1:10" ht="15">
      <c r="A18" s="230" t="s">
        <v>13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15">
      <c r="A19" s="231" t="s">
        <v>104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15">
      <c r="A20" s="128" t="s">
        <v>18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15">
      <c r="A21" s="2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5">
      <c r="A22" s="2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5">
      <c r="A23" s="2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5">
      <c r="A24" s="2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5">
      <c r="A25" s="2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15">
      <c r="A26" s="23"/>
      <c r="B26" s="103"/>
      <c r="C26" s="103"/>
      <c r="D26" s="103"/>
      <c r="E26" s="103"/>
      <c r="F26" s="103"/>
      <c r="G26" s="103"/>
      <c r="H26" s="103"/>
      <c r="I26" s="103"/>
      <c r="J26" s="103"/>
    </row>
    <row r="27" ht="15">
      <c r="A27" s="23"/>
    </row>
    <row r="28" ht="15">
      <c r="A28" s="23"/>
    </row>
    <row r="29" ht="15">
      <c r="A29" s="23"/>
    </row>
    <row r="30" ht="15">
      <c r="A30" s="23"/>
    </row>
    <row r="31" ht="15">
      <c r="A31" s="23"/>
    </row>
    <row r="32" ht="15">
      <c r="A32" s="23"/>
    </row>
    <row r="33" spans="1:10" ht="15">
      <c r="A33" s="23"/>
      <c r="B33" s="255" t="str">
        <f>"Variation in Selected "&amp;A19&amp;" "&amp;A20&amp;" Values, as % of value for MC, for "&amp;A18&amp;" Lives"</f>
        <v>Variation in Selected End-2009 Annuities Values, as % of value for MC, for Male Lives</v>
      </c>
      <c r="C33" s="256"/>
      <c r="D33" s="256"/>
      <c r="E33" s="256"/>
      <c r="F33" s="256"/>
      <c r="G33" s="256"/>
      <c r="H33" s="256"/>
      <c r="I33" s="256"/>
      <c r="J33" s="257"/>
    </row>
    <row r="34" spans="1:10" ht="15">
      <c r="A34" s="23"/>
      <c r="B34" s="252" t="s">
        <v>77</v>
      </c>
      <c r="C34" s="253"/>
      <c r="D34" s="253"/>
      <c r="E34" s="253"/>
      <c r="F34" s="253"/>
      <c r="G34" s="253"/>
      <c r="H34" s="253"/>
      <c r="I34" s="253"/>
      <c r="J34" s="254"/>
    </row>
    <row r="35" ht="15">
      <c r="A35" s="23"/>
    </row>
    <row r="36" ht="15">
      <c r="A36" s="23"/>
    </row>
    <row r="37" spans="1:10" s="52" customFormat="1" ht="18.75">
      <c r="A37" s="249" t="s">
        <v>38</v>
      </c>
      <c r="B37" s="250"/>
      <c r="C37" s="250"/>
      <c r="D37" s="250"/>
      <c r="E37" s="250"/>
      <c r="F37" s="250"/>
      <c r="G37" s="250"/>
      <c r="H37" s="250"/>
      <c r="I37" s="250"/>
      <c r="J37" s="251"/>
    </row>
    <row r="38" ht="15">
      <c r="A38" s="23"/>
    </row>
    <row r="39" spans="1:8" ht="15">
      <c r="A39" s="23"/>
      <c r="B39" s="103"/>
      <c r="C39" s="103"/>
      <c r="D39" s="103"/>
      <c r="E39" s="103"/>
      <c r="F39" s="103"/>
      <c r="G39" s="103"/>
      <c r="H39" s="103"/>
    </row>
    <row r="40" spans="1:8" ht="15">
      <c r="A40" s="23"/>
      <c r="B40" s="103"/>
      <c r="C40" s="103"/>
      <c r="D40" s="103"/>
      <c r="E40" s="103"/>
      <c r="F40" s="103"/>
      <c r="G40" s="103"/>
      <c r="H40" s="103"/>
    </row>
    <row r="41" spans="1:8" ht="15">
      <c r="A41" s="126" t="str">
        <f>Sex</f>
        <v>Male</v>
      </c>
      <c r="B41" s="103"/>
      <c r="C41" s="103"/>
      <c r="D41" s="103"/>
      <c r="E41" s="103"/>
      <c r="F41" s="103"/>
      <c r="G41" s="103"/>
      <c r="H41" s="103"/>
    </row>
    <row r="42" spans="1:8" ht="15">
      <c r="A42" s="127" t="str">
        <f>Basis</f>
        <v>End-2009</v>
      </c>
      <c r="B42" s="103"/>
      <c r="C42" s="103"/>
      <c r="D42" s="103"/>
      <c r="E42" s="103"/>
      <c r="F42" s="103"/>
      <c r="G42" s="103"/>
      <c r="H42" s="103"/>
    </row>
    <row r="43" spans="1:8" ht="15">
      <c r="A43" s="127" t="str">
        <f>Calc_Type</f>
        <v>Annuities</v>
      </c>
      <c r="B43" s="103"/>
      <c r="C43" s="103"/>
      <c r="D43" s="103"/>
      <c r="E43" s="103"/>
      <c r="F43" s="103"/>
      <c r="G43" s="103"/>
      <c r="H43" s="103"/>
    </row>
    <row r="44" spans="1:8" ht="15">
      <c r="A44" s="128" t="s">
        <v>26</v>
      </c>
      <c r="B44" s="103"/>
      <c r="C44" s="103"/>
      <c r="D44" s="103"/>
      <c r="E44" s="103"/>
      <c r="F44" s="103"/>
      <c r="G44" s="103"/>
      <c r="H44" s="103"/>
    </row>
    <row r="45" spans="1:8" ht="15">
      <c r="A45" s="23"/>
      <c r="B45" s="103"/>
      <c r="C45" s="103"/>
      <c r="D45" s="103"/>
      <c r="E45" s="103"/>
      <c r="F45" s="103"/>
      <c r="G45" s="103"/>
      <c r="H45" s="103"/>
    </row>
    <row r="46" spans="1:8" ht="15">
      <c r="A46" s="23"/>
      <c r="B46" s="103"/>
      <c r="C46" s="103"/>
      <c r="D46" s="103"/>
      <c r="E46" s="103"/>
      <c r="F46" s="103"/>
      <c r="G46" s="103"/>
      <c r="H46" s="103"/>
    </row>
    <row r="47" spans="1:8" ht="15">
      <c r="A47" s="23"/>
      <c r="B47" s="103"/>
      <c r="C47" s="103"/>
      <c r="D47" s="103"/>
      <c r="E47" s="103"/>
      <c r="F47" s="103"/>
      <c r="G47" s="103"/>
      <c r="H47" s="103"/>
    </row>
    <row r="48" spans="1:8" ht="15">
      <c r="A48" s="23"/>
      <c r="B48" s="103"/>
      <c r="C48" s="103"/>
      <c r="D48" s="103"/>
      <c r="E48" s="103"/>
      <c r="F48" s="103"/>
      <c r="G48" s="103"/>
      <c r="H48" s="103"/>
    </row>
    <row r="49" spans="1:8" ht="15">
      <c r="A49" s="23"/>
      <c r="B49" s="103"/>
      <c r="C49" s="103"/>
      <c r="D49" s="103"/>
      <c r="E49" s="103"/>
      <c r="F49" s="103"/>
      <c r="G49" s="103"/>
      <c r="H49" s="103"/>
    </row>
    <row r="50" spans="1:8" ht="15">
      <c r="A50" s="23"/>
      <c r="B50" s="103"/>
      <c r="C50" s="103"/>
      <c r="D50" s="103"/>
      <c r="E50" s="103"/>
      <c r="F50" s="103"/>
      <c r="G50" s="103"/>
      <c r="H50" s="103"/>
    </row>
    <row r="51" spans="1:8" ht="15">
      <c r="A51" s="23"/>
      <c r="B51" s="103"/>
      <c r="C51" s="103"/>
      <c r="D51" s="103"/>
      <c r="E51" s="103"/>
      <c r="F51" s="103"/>
      <c r="G51" s="103"/>
      <c r="H51" s="103"/>
    </row>
    <row r="52" ht="15">
      <c r="A52" s="23"/>
    </row>
    <row r="53" ht="15">
      <c r="A53" s="23"/>
    </row>
    <row r="54" ht="15">
      <c r="A54" s="23"/>
    </row>
    <row r="55" spans="1:7" ht="15">
      <c r="A55" s="23"/>
      <c r="B55" s="32"/>
      <c r="C55" s="32"/>
      <c r="D55" s="32"/>
      <c r="E55" s="32"/>
      <c r="F55" s="32"/>
      <c r="G55" s="32"/>
    </row>
    <row r="56" spans="1:10" ht="15">
      <c r="A56" s="23"/>
      <c r="B56" s="255" t="str">
        <f>"Variation in "&amp;A44&amp;" ("&amp;A42&amp;"), as % of value for MC, for "&amp;A41&amp;" Lives, by Long-Term Rate and"</f>
        <v>Variation in ä65 (End-2009), as % of value for MC, for Male Lives, by Long-Term Rate and</v>
      </c>
      <c r="C56" s="256"/>
      <c r="D56" s="256"/>
      <c r="E56" s="256"/>
      <c r="F56" s="256"/>
      <c r="G56" s="256"/>
      <c r="H56" s="256"/>
      <c r="I56" s="256"/>
      <c r="J56" s="257"/>
    </row>
    <row r="57" spans="1:10" ht="15">
      <c r="A57" s="23"/>
      <c r="B57" s="252" t="s">
        <v>78</v>
      </c>
      <c r="C57" s="253"/>
      <c r="D57" s="253"/>
      <c r="E57" s="253"/>
      <c r="F57" s="253"/>
      <c r="G57" s="253"/>
      <c r="H57" s="253"/>
      <c r="I57" s="253"/>
      <c r="J57" s="254"/>
    </row>
    <row r="58" spans="1:7" ht="15">
      <c r="A58" s="23"/>
      <c r="B58" s="32"/>
      <c r="C58" s="32"/>
      <c r="D58" s="32"/>
      <c r="E58" s="32"/>
      <c r="F58" s="32"/>
      <c r="G58" s="32"/>
    </row>
    <row r="59" spans="1:7" ht="15">
      <c r="A59" s="23"/>
      <c r="B59" s="32"/>
      <c r="C59" s="32"/>
      <c r="D59" s="32"/>
      <c r="E59" s="32"/>
      <c r="F59" s="32"/>
      <c r="G59" s="32"/>
    </row>
    <row r="60" spans="1:10" s="52" customFormat="1" ht="18.75">
      <c r="A60" s="249" t="s">
        <v>105</v>
      </c>
      <c r="B60" s="250"/>
      <c r="C60" s="250"/>
      <c r="D60" s="250"/>
      <c r="E60" s="250"/>
      <c r="F60" s="250"/>
      <c r="G60" s="250"/>
      <c r="H60" s="250"/>
      <c r="I60" s="250"/>
      <c r="J60" s="251"/>
    </row>
    <row r="61" ht="15">
      <c r="A61" s="23"/>
    </row>
    <row r="62" ht="15">
      <c r="A62" s="23"/>
    </row>
    <row r="63" spans="1:9" ht="15">
      <c r="A63" s="23"/>
      <c r="B63" s="103"/>
      <c r="C63" s="103"/>
      <c r="D63" s="103"/>
      <c r="E63" s="103"/>
      <c r="F63" s="103"/>
      <c r="G63" s="103"/>
      <c r="H63" s="103"/>
      <c r="I63" s="103"/>
    </row>
    <row r="64" spans="1:9" ht="15">
      <c r="A64" s="129" t="str">
        <f>A$41</f>
        <v>Male</v>
      </c>
      <c r="B64" s="103"/>
      <c r="C64" s="103"/>
      <c r="D64" s="103"/>
      <c r="E64" s="103"/>
      <c r="F64" s="103"/>
      <c r="G64" s="103"/>
      <c r="H64" s="103"/>
      <c r="I64" s="103"/>
    </row>
    <row r="65" spans="1:9" ht="15">
      <c r="A65" s="130" t="str">
        <f>A$42</f>
        <v>End-2009</v>
      </c>
      <c r="B65" s="103"/>
      <c r="C65" s="103"/>
      <c r="D65" s="103"/>
      <c r="E65" s="103"/>
      <c r="F65" s="103"/>
      <c r="G65" s="103"/>
      <c r="H65" s="103"/>
      <c r="I65" s="103"/>
    </row>
    <row r="66" spans="1:9" ht="15">
      <c r="A66" s="130" t="str">
        <f>A$43</f>
        <v>Annuities</v>
      </c>
      <c r="B66" s="103"/>
      <c r="C66" s="103"/>
      <c r="D66" s="103"/>
      <c r="E66" s="103"/>
      <c r="F66" s="103"/>
      <c r="G66" s="103"/>
      <c r="H66" s="103"/>
      <c r="I66" s="103"/>
    </row>
    <row r="67" spans="1:9" ht="15">
      <c r="A67" s="131" t="str">
        <f>Calc_Item</f>
        <v>ä65</v>
      </c>
      <c r="B67" s="103"/>
      <c r="C67" s="103"/>
      <c r="D67" s="103"/>
      <c r="E67" s="103"/>
      <c r="F67" s="103"/>
      <c r="G67" s="103"/>
      <c r="H67" s="103"/>
      <c r="I67" s="103"/>
    </row>
    <row r="68" spans="1:9" ht="15">
      <c r="A68" s="23"/>
      <c r="B68" s="103"/>
      <c r="C68" s="103"/>
      <c r="D68" s="103"/>
      <c r="E68" s="103"/>
      <c r="F68" s="103"/>
      <c r="G68" s="103"/>
      <c r="H68" s="103"/>
      <c r="I68" s="103"/>
    </row>
    <row r="69" spans="1:9" ht="15">
      <c r="A69" s="23"/>
      <c r="B69" s="103"/>
      <c r="C69" s="103"/>
      <c r="D69" s="103"/>
      <c r="E69" s="103"/>
      <c r="F69" s="103"/>
      <c r="G69" s="103"/>
      <c r="H69" s="103"/>
      <c r="I69" s="103"/>
    </row>
    <row r="70" spans="1:9" ht="15">
      <c r="A70" s="23"/>
      <c r="B70" s="103"/>
      <c r="C70" s="103"/>
      <c r="D70" s="103"/>
      <c r="E70" s="103"/>
      <c r="F70" s="103"/>
      <c r="G70" s="103"/>
      <c r="H70" s="103"/>
      <c r="I70" s="103"/>
    </row>
    <row r="71" spans="1:9" ht="15">
      <c r="A71" s="23"/>
      <c r="B71" s="103"/>
      <c r="C71" s="103"/>
      <c r="D71" s="103"/>
      <c r="E71" s="103"/>
      <c r="F71" s="103"/>
      <c r="G71" s="103"/>
      <c r="H71" s="103"/>
      <c r="I71" s="103"/>
    </row>
    <row r="72" spans="1:9" ht="15">
      <c r="A72" s="23"/>
      <c r="B72" s="103"/>
      <c r="C72" s="103"/>
      <c r="D72" s="103"/>
      <c r="E72" s="103"/>
      <c r="F72" s="103"/>
      <c r="G72" s="103"/>
      <c r="H72" s="103"/>
      <c r="I72" s="10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spans="1:10" ht="15">
      <c r="A79" s="23"/>
      <c r="B79" s="255" t="str">
        <f>"Variation in "&amp;A67&amp;" ("&amp;A65&amp;"), as % of value for MC, for "&amp;A64&amp;" Lives, by Long-Term Rate and"</f>
        <v>Variation in ä65 (End-2009), as % of value for MC, for Male Lives, by Long-Term Rate and</v>
      </c>
      <c r="C79" s="256"/>
      <c r="D79" s="256"/>
      <c r="E79" s="256"/>
      <c r="F79" s="256"/>
      <c r="G79" s="256"/>
      <c r="H79" s="256"/>
      <c r="I79" s="256"/>
      <c r="J79" s="257"/>
    </row>
    <row r="80" spans="1:10" ht="15">
      <c r="A80" s="23"/>
      <c r="B80" s="252" t="s">
        <v>110</v>
      </c>
      <c r="C80" s="253"/>
      <c r="D80" s="253"/>
      <c r="E80" s="253"/>
      <c r="F80" s="253"/>
      <c r="G80" s="253"/>
      <c r="H80" s="253"/>
      <c r="I80" s="253"/>
      <c r="J80" s="254"/>
    </row>
    <row r="81" ht="15">
      <c r="A81" s="23"/>
    </row>
    <row r="82" ht="15">
      <c r="A82" s="23"/>
    </row>
    <row r="83" spans="1:10" s="52" customFormat="1" ht="18.75">
      <c r="A83" s="249" t="s">
        <v>75</v>
      </c>
      <c r="B83" s="250"/>
      <c r="C83" s="250"/>
      <c r="D83" s="250"/>
      <c r="E83" s="250"/>
      <c r="F83" s="250"/>
      <c r="G83" s="250"/>
      <c r="H83" s="250"/>
      <c r="I83" s="250"/>
      <c r="J83" s="251"/>
    </row>
    <row r="84" spans="1:7" ht="15">
      <c r="A84" s="23"/>
      <c r="B84" s="32"/>
      <c r="C84" s="32"/>
      <c r="D84" s="32"/>
      <c r="E84" s="32"/>
      <c r="F84" s="32"/>
      <c r="G84" s="32"/>
    </row>
    <row r="85" spans="1:9" ht="15">
      <c r="A85" s="23"/>
      <c r="B85" s="103"/>
      <c r="C85" s="103"/>
      <c r="D85" s="103"/>
      <c r="E85" s="103"/>
      <c r="F85" s="103"/>
      <c r="G85" s="103"/>
      <c r="H85" s="103"/>
      <c r="I85" s="103"/>
    </row>
    <row r="86" spans="1:9" ht="15">
      <c r="A86" s="23"/>
      <c r="B86" s="103"/>
      <c r="C86" s="103"/>
      <c r="D86" s="103"/>
      <c r="E86" s="103"/>
      <c r="F86" s="103"/>
      <c r="G86" s="103"/>
      <c r="H86" s="103"/>
      <c r="I86" s="103"/>
    </row>
    <row r="87" spans="1:9" ht="15">
      <c r="A87" s="129" t="str">
        <f>A$41</f>
        <v>Male</v>
      </c>
      <c r="B87" s="103"/>
      <c r="C87" s="103"/>
      <c r="D87" s="103"/>
      <c r="E87" s="103"/>
      <c r="F87" s="103"/>
      <c r="G87" s="103"/>
      <c r="H87" s="103"/>
      <c r="I87" s="103"/>
    </row>
    <row r="88" spans="1:9" ht="15">
      <c r="A88" s="130" t="str">
        <f>A$42</f>
        <v>End-2009</v>
      </c>
      <c r="B88" s="103"/>
      <c r="C88" s="103"/>
      <c r="D88" s="103"/>
      <c r="E88" s="103"/>
      <c r="F88" s="103"/>
      <c r="G88" s="103"/>
      <c r="H88" s="103"/>
      <c r="I88" s="103"/>
    </row>
    <row r="89" spans="1:9" ht="15">
      <c r="A89" s="130" t="str">
        <f>A$43</f>
        <v>Annuities</v>
      </c>
      <c r="B89" s="103"/>
      <c r="C89" s="103"/>
      <c r="D89" s="103"/>
      <c r="E89" s="103"/>
      <c r="F89" s="103"/>
      <c r="G89" s="103"/>
      <c r="H89" s="103"/>
      <c r="I89" s="103"/>
    </row>
    <row r="90" spans="1:9" ht="15">
      <c r="A90" s="131" t="str">
        <f>Calc_Item</f>
        <v>ä65</v>
      </c>
      <c r="B90" s="103"/>
      <c r="C90" s="103"/>
      <c r="D90" s="103"/>
      <c r="E90" s="103"/>
      <c r="F90" s="103"/>
      <c r="G90" s="103"/>
      <c r="H90" s="103"/>
      <c r="I90" s="103"/>
    </row>
    <row r="91" spans="1:9" ht="15">
      <c r="A91" s="23"/>
      <c r="B91" s="103"/>
      <c r="C91" s="103"/>
      <c r="D91" s="103"/>
      <c r="E91" s="103"/>
      <c r="F91" s="103"/>
      <c r="G91" s="103"/>
      <c r="H91" s="103"/>
      <c r="I91" s="103"/>
    </row>
    <row r="92" spans="1:9" ht="15">
      <c r="A92" s="23"/>
      <c r="B92" s="103"/>
      <c r="C92" s="103"/>
      <c r="D92" s="103"/>
      <c r="E92" s="103"/>
      <c r="F92" s="103"/>
      <c r="G92" s="103"/>
      <c r="H92" s="103"/>
      <c r="I92" s="103"/>
    </row>
    <row r="93" spans="1:9" ht="15">
      <c r="A93" s="23"/>
      <c r="B93" s="103"/>
      <c r="C93" s="103"/>
      <c r="D93" s="103"/>
      <c r="E93" s="103"/>
      <c r="F93" s="103"/>
      <c r="G93" s="103"/>
      <c r="H93" s="103"/>
      <c r="I93" s="103"/>
    </row>
    <row r="94" spans="1:9" ht="15">
      <c r="A94" s="23"/>
      <c r="B94" s="103"/>
      <c r="C94" s="103"/>
      <c r="D94" s="103"/>
      <c r="E94" s="103"/>
      <c r="F94" s="103"/>
      <c r="G94" s="103"/>
      <c r="H94" s="103"/>
      <c r="I94" s="103"/>
    </row>
    <row r="95" spans="1:9" ht="15">
      <c r="A95" s="23"/>
      <c r="B95" s="103"/>
      <c r="C95" s="103"/>
      <c r="D95" s="103"/>
      <c r="E95" s="103"/>
      <c r="F95" s="103"/>
      <c r="G95" s="103"/>
      <c r="H95" s="103"/>
      <c r="I95" s="10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spans="1:10" ht="15">
      <c r="A102" s="23"/>
      <c r="B102" s="255" t="str">
        <f>"Variation in "&amp;A90&amp;" ("&amp;A88&amp;"), as % of value for MC, for "&amp;A87&amp;" Lives, by Long-Term Rate and"</f>
        <v>Variation in ä65 (End-2009), as % of value for MC, for Male Lives, by Long-Term Rate and</v>
      </c>
      <c r="C102" s="256"/>
      <c r="D102" s="256"/>
      <c r="E102" s="256"/>
      <c r="F102" s="256"/>
      <c r="G102" s="256"/>
      <c r="H102" s="256"/>
      <c r="I102" s="256"/>
      <c r="J102" s="257"/>
    </row>
    <row r="103" spans="1:10" ht="15">
      <c r="A103" s="23"/>
      <c r="B103" s="252" t="s">
        <v>85</v>
      </c>
      <c r="C103" s="253"/>
      <c r="D103" s="253"/>
      <c r="E103" s="253"/>
      <c r="F103" s="253"/>
      <c r="G103" s="253"/>
      <c r="H103" s="253"/>
      <c r="I103" s="253"/>
      <c r="J103" s="254"/>
    </row>
    <row r="104" ht="15">
      <c r="A104" s="23"/>
    </row>
    <row r="105" ht="15">
      <c r="A105" s="23"/>
    </row>
    <row r="106" spans="1:10" s="52" customFormat="1" ht="18.75">
      <c r="A106" s="249" t="s">
        <v>41</v>
      </c>
      <c r="B106" s="250"/>
      <c r="C106" s="250"/>
      <c r="D106" s="250"/>
      <c r="E106" s="250"/>
      <c r="F106" s="250"/>
      <c r="G106" s="250"/>
      <c r="H106" s="250"/>
      <c r="I106" s="250"/>
      <c r="J106" s="251"/>
    </row>
    <row r="107" ht="15">
      <c r="A107" s="23"/>
    </row>
    <row r="108" ht="15">
      <c r="A108" s="23"/>
    </row>
    <row r="109" spans="1:8" ht="15">
      <c r="A109" s="23"/>
      <c r="B109" s="103"/>
      <c r="C109" s="103"/>
      <c r="D109" s="103"/>
      <c r="E109" s="103"/>
      <c r="F109" s="103"/>
      <c r="G109" s="103"/>
      <c r="H109" s="103"/>
    </row>
    <row r="110" spans="1:8" ht="15">
      <c r="A110" s="129" t="str">
        <f>A$41</f>
        <v>Male</v>
      </c>
      <c r="B110" s="103"/>
      <c r="C110" s="103"/>
      <c r="D110" s="103"/>
      <c r="E110" s="103"/>
      <c r="F110" s="103"/>
      <c r="G110" s="103"/>
      <c r="H110" s="103"/>
    </row>
    <row r="111" spans="1:8" ht="15">
      <c r="A111" s="130" t="str">
        <f>A$42</f>
        <v>End-2009</v>
      </c>
      <c r="B111" s="103"/>
      <c r="C111" s="103"/>
      <c r="D111" s="103"/>
      <c r="E111" s="103"/>
      <c r="F111" s="103"/>
      <c r="G111" s="103"/>
      <c r="H111" s="103"/>
    </row>
    <row r="112" spans="1:8" ht="15">
      <c r="A112" s="130" t="str">
        <f>A$43</f>
        <v>Annuities</v>
      </c>
      <c r="B112" s="103"/>
      <c r="C112" s="103"/>
      <c r="D112" s="103"/>
      <c r="E112" s="103"/>
      <c r="F112" s="103"/>
      <c r="G112" s="103"/>
      <c r="H112" s="103"/>
    </row>
    <row r="113" spans="1:8" ht="15">
      <c r="A113" s="131" t="str">
        <f>Calc_Item</f>
        <v>ä65</v>
      </c>
      <c r="B113" s="103"/>
      <c r="C113" s="103"/>
      <c r="D113" s="103"/>
      <c r="E113" s="103"/>
      <c r="F113" s="103"/>
      <c r="G113" s="103"/>
      <c r="H113" s="103"/>
    </row>
    <row r="114" spans="1:8" ht="15">
      <c r="A114" s="23"/>
      <c r="B114" s="103"/>
      <c r="C114" s="103"/>
      <c r="D114" s="103"/>
      <c r="E114" s="103"/>
      <c r="F114" s="103"/>
      <c r="G114" s="103"/>
      <c r="H114" s="103"/>
    </row>
    <row r="115" spans="1:8" ht="15">
      <c r="A115" s="23"/>
      <c r="B115" s="103"/>
      <c r="C115" s="103"/>
      <c r="D115" s="103"/>
      <c r="E115" s="103"/>
      <c r="F115" s="103"/>
      <c r="G115" s="103"/>
      <c r="H115" s="103"/>
    </row>
    <row r="116" spans="1:8" ht="15">
      <c r="A116" s="23"/>
      <c r="B116" s="103"/>
      <c r="C116" s="103"/>
      <c r="D116" s="103"/>
      <c r="E116" s="103"/>
      <c r="F116" s="103"/>
      <c r="G116" s="103"/>
      <c r="H116" s="103"/>
    </row>
    <row r="117" spans="1:8" ht="15">
      <c r="A117" s="23"/>
      <c r="B117" s="103"/>
      <c r="C117" s="103"/>
      <c r="D117" s="103"/>
      <c r="E117" s="103"/>
      <c r="F117" s="103"/>
      <c r="G117" s="103"/>
      <c r="H117" s="103"/>
    </row>
    <row r="118" spans="1:8" ht="15">
      <c r="A118" s="23"/>
      <c r="B118" s="103"/>
      <c r="C118" s="103"/>
      <c r="D118" s="103"/>
      <c r="E118" s="103"/>
      <c r="F118" s="103"/>
      <c r="G118" s="103"/>
      <c r="H118" s="103"/>
    </row>
    <row r="119" spans="1:8" ht="15">
      <c r="A119" s="23"/>
      <c r="B119" s="103"/>
      <c r="C119" s="103"/>
      <c r="D119" s="103"/>
      <c r="E119" s="103"/>
      <c r="F119" s="103"/>
      <c r="G119" s="103"/>
      <c r="H119" s="103"/>
    </row>
    <row r="120" spans="1:8" ht="15">
      <c r="A120" s="23"/>
      <c r="B120" s="103"/>
      <c r="C120" s="103"/>
      <c r="D120" s="103"/>
      <c r="E120" s="103"/>
      <c r="F120" s="103"/>
      <c r="G120" s="103"/>
      <c r="H120" s="10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spans="1:10" ht="15">
      <c r="A125" s="23"/>
      <c r="B125" s="255" t="str">
        <f>"Variation in "&amp;A113&amp;" ("&amp;A111&amp;"), as % of value for MC, for "&amp;A110&amp;" Lives, by Long-Term Rate and"</f>
        <v>Variation in ä65 (End-2009), as % of value for MC, for Male Lives, by Long-Term Rate and</v>
      </c>
      <c r="C125" s="256"/>
      <c r="D125" s="256"/>
      <c r="E125" s="256"/>
      <c r="F125" s="256"/>
      <c r="G125" s="256"/>
      <c r="H125" s="256"/>
      <c r="I125" s="256"/>
      <c r="J125" s="257"/>
    </row>
    <row r="126" spans="1:10" ht="15">
      <c r="A126" s="23"/>
      <c r="B126" s="252" t="s">
        <v>86</v>
      </c>
      <c r="C126" s="253"/>
      <c r="D126" s="253"/>
      <c r="E126" s="253"/>
      <c r="F126" s="253"/>
      <c r="G126" s="253"/>
      <c r="H126" s="253"/>
      <c r="I126" s="253"/>
      <c r="J126" s="254"/>
    </row>
    <row r="127" spans="1:7" ht="15">
      <c r="A127" s="23"/>
      <c r="B127" s="32"/>
      <c r="C127" s="32"/>
      <c r="D127" s="32"/>
      <c r="E127" s="32"/>
      <c r="F127" s="32"/>
      <c r="G127" s="32"/>
    </row>
    <row r="128" ht="15">
      <c r="A128" s="23"/>
    </row>
    <row r="129" spans="1:10" s="52" customFormat="1" ht="18.75">
      <c r="A129" s="249" t="s">
        <v>42</v>
      </c>
      <c r="B129" s="250"/>
      <c r="C129" s="250"/>
      <c r="D129" s="250"/>
      <c r="E129" s="250"/>
      <c r="F129" s="250"/>
      <c r="G129" s="250"/>
      <c r="H129" s="250"/>
      <c r="I129" s="250"/>
      <c r="J129" s="251"/>
    </row>
    <row r="130" ht="15">
      <c r="A130" s="23"/>
    </row>
    <row r="131" spans="1:8" ht="15">
      <c r="A131" s="23"/>
      <c r="E131" s="34"/>
      <c r="F131" s="34"/>
      <c r="G131" s="34"/>
      <c r="H131" s="34"/>
    </row>
    <row r="132" spans="1:8" ht="15">
      <c r="A132" s="23"/>
      <c r="E132" s="32"/>
      <c r="F132" s="32"/>
      <c r="G132" s="32"/>
      <c r="H132" s="32"/>
    </row>
    <row r="133" spans="1:8" ht="15">
      <c r="A133" s="129" t="str">
        <f>A$41</f>
        <v>Male</v>
      </c>
      <c r="E133" s="32"/>
      <c r="F133" s="32"/>
      <c r="G133" s="32"/>
      <c r="H133" s="32"/>
    </row>
    <row r="134" spans="1:8" ht="15">
      <c r="A134" s="130" t="str">
        <f>A$42</f>
        <v>End-2009</v>
      </c>
      <c r="C134" s="34"/>
      <c r="D134" s="32"/>
      <c r="E134" s="35"/>
      <c r="F134" s="35"/>
      <c r="G134" s="35"/>
      <c r="H134" s="35"/>
    </row>
    <row r="135" spans="1:8" ht="15">
      <c r="A135" s="130" t="str">
        <f>A$43</f>
        <v>Annuities</v>
      </c>
      <c r="C135" s="34"/>
      <c r="D135" s="32"/>
      <c r="E135" s="35"/>
      <c r="F135" s="35"/>
      <c r="G135" s="35"/>
      <c r="H135" s="35"/>
    </row>
    <row r="136" spans="1:8" ht="15">
      <c r="A136" s="131" t="str">
        <f>Calc_Item</f>
        <v>ä65</v>
      </c>
      <c r="C136" s="34"/>
      <c r="D136" s="32"/>
      <c r="E136" s="35"/>
      <c r="F136" s="35"/>
      <c r="G136" s="35"/>
      <c r="H136" s="35"/>
    </row>
    <row r="137" spans="1:8" ht="15">
      <c r="A137" s="23"/>
      <c r="C137" s="34"/>
      <c r="D137" s="32"/>
      <c r="E137" s="35"/>
      <c r="F137" s="35"/>
      <c r="G137" s="35"/>
      <c r="H137" s="35"/>
    </row>
    <row r="138" spans="1:8" ht="15">
      <c r="A138" s="23"/>
      <c r="C138" s="34"/>
      <c r="D138" s="32"/>
      <c r="E138" s="35"/>
      <c r="F138" s="35"/>
      <c r="G138" s="35"/>
      <c r="H138" s="35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spans="1:10" ht="15">
      <c r="A148" s="23"/>
      <c r="B148" s="255" t="str">
        <f>"Variation in "&amp;A136&amp;" ("&amp;A134&amp;"), as % of value for MC, for "&amp;A133&amp;" Lives, by Long-Term Rate and"</f>
        <v>Variation in ä65 (End-2009), as % of value for MC, for Male Lives, by Long-Term Rate and</v>
      </c>
      <c r="C148" s="256"/>
      <c r="D148" s="256"/>
      <c r="E148" s="256"/>
      <c r="F148" s="256"/>
      <c r="G148" s="256"/>
      <c r="H148" s="256"/>
      <c r="I148" s="256"/>
      <c r="J148" s="257"/>
    </row>
    <row r="149" spans="1:10" ht="15">
      <c r="A149" s="23"/>
      <c r="B149" s="252" t="s">
        <v>92</v>
      </c>
      <c r="C149" s="253"/>
      <c r="D149" s="253"/>
      <c r="E149" s="253"/>
      <c r="F149" s="253"/>
      <c r="G149" s="253"/>
      <c r="H149" s="253"/>
      <c r="I149" s="253"/>
      <c r="J149" s="254"/>
    </row>
    <row r="150" ht="15">
      <c r="A150" s="23"/>
    </row>
    <row r="151" ht="15">
      <c r="A151" s="23"/>
    </row>
    <row r="152" spans="1:10" s="52" customFormat="1" ht="18.75">
      <c r="A152" s="249" t="s">
        <v>54</v>
      </c>
      <c r="B152" s="250"/>
      <c r="C152" s="250"/>
      <c r="D152" s="250"/>
      <c r="E152" s="250"/>
      <c r="F152" s="250"/>
      <c r="G152" s="250"/>
      <c r="H152" s="250"/>
      <c r="I152" s="250"/>
      <c r="J152" s="251"/>
    </row>
    <row r="153" ht="15">
      <c r="A153" s="23"/>
    </row>
    <row r="154" ht="15">
      <c r="A154" s="23"/>
    </row>
    <row r="155" spans="1:9" ht="15">
      <c r="A155" s="23"/>
      <c r="B155" s="103"/>
      <c r="C155" s="103"/>
      <c r="D155" s="103"/>
      <c r="E155" s="103"/>
      <c r="F155" s="103"/>
      <c r="G155" s="103"/>
      <c r="H155" s="103"/>
      <c r="I155" s="103"/>
    </row>
    <row r="156" spans="1:9" ht="15">
      <c r="A156" s="129" t="str">
        <f>A$41</f>
        <v>Male</v>
      </c>
      <c r="B156" s="103"/>
      <c r="C156" s="103"/>
      <c r="D156" s="103"/>
      <c r="E156" s="103"/>
      <c r="F156" s="103"/>
      <c r="G156" s="103"/>
      <c r="H156" s="103"/>
      <c r="I156" s="103"/>
    </row>
    <row r="157" spans="1:9" ht="15">
      <c r="A157" s="130" t="str">
        <f>A$42</f>
        <v>End-2009</v>
      </c>
      <c r="B157" s="103"/>
      <c r="C157" s="103"/>
      <c r="D157" s="103"/>
      <c r="E157" s="103"/>
      <c r="F157" s="103"/>
      <c r="G157" s="103"/>
      <c r="H157" s="103"/>
      <c r="I157" s="103"/>
    </row>
    <row r="158" spans="1:9" ht="15">
      <c r="A158" s="130" t="str">
        <f>A$43</f>
        <v>Annuities</v>
      </c>
      <c r="B158" s="103"/>
      <c r="C158" s="103"/>
      <c r="D158" s="103"/>
      <c r="E158" s="103"/>
      <c r="F158" s="103"/>
      <c r="G158" s="103"/>
      <c r="H158" s="103"/>
      <c r="I158" s="103"/>
    </row>
    <row r="159" spans="1:9" ht="15">
      <c r="A159" s="131" t="str">
        <f>Calc_Item</f>
        <v>ä65</v>
      </c>
      <c r="B159" s="103"/>
      <c r="C159" s="103"/>
      <c r="D159" s="103"/>
      <c r="E159" s="103"/>
      <c r="F159" s="103"/>
      <c r="G159" s="103"/>
      <c r="H159" s="103"/>
      <c r="I159" s="103"/>
    </row>
    <row r="160" spans="1:9" ht="15">
      <c r="A160" s="23"/>
      <c r="B160" s="103"/>
      <c r="C160" s="103"/>
      <c r="D160" s="103"/>
      <c r="E160" s="103"/>
      <c r="F160" s="103"/>
      <c r="G160" s="103"/>
      <c r="H160" s="103"/>
      <c r="I160" s="103"/>
    </row>
    <row r="161" spans="1:9" ht="15">
      <c r="A161" s="23"/>
      <c r="B161" s="103"/>
      <c r="C161" s="103"/>
      <c r="D161" s="103"/>
      <c r="E161" s="103"/>
      <c r="F161" s="103"/>
      <c r="G161" s="103"/>
      <c r="H161" s="103"/>
      <c r="I161" s="103"/>
    </row>
    <row r="162" spans="1:9" ht="15">
      <c r="A162" s="23"/>
      <c r="B162" s="103"/>
      <c r="C162" s="103"/>
      <c r="D162" s="103"/>
      <c r="E162" s="103"/>
      <c r="F162" s="103"/>
      <c r="G162" s="103"/>
      <c r="H162" s="103"/>
      <c r="I162" s="103"/>
    </row>
    <row r="163" spans="1:9" ht="15">
      <c r="A163" s="23"/>
      <c r="B163" s="103"/>
      <c r="C163" s="103"/>
      <c r="D163" s="103"/>
      <c r="E163" s="103"/>
      <c r="F163" s="103"/>
      <c r="G163" s="103"/>
      <c r="H163" s="103"/>
      <c r="I163" s="103"/>
    </row>
    <row r="164" spans="1:9" ht="15">
      <c r="A164" s="23"/>
      <c r="B164" s="103"/>
      <c r="C164" s="103"/>
      <c r="D164" s="103"/>
      <c r="E164" s="103"/>
      <c r="F164" s="103"/>
      <c r="G164" s="103"/>
      <c r="H164" s="103"/>
      <c r="I164" s="10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spans="1:10" ht="15">
      <c r="A171" s="23"/>
      <c r="B171" s="255" t="str">
        <f>"Variation in "&amp;A159&amp;" ("&amp;A157&amp;"), as % of value for MC, for "&amp;A156&amp;" Lives, by Long-Term Rate and"</f>
        <v>Variation in ä65 (End-2009), as % of value for MC, for Male Lives, by Long-Term Rate and</v>
      </c>
      <c r="C171" s="256"/>
      <c r="D171" s="256"/>
      <c r="E171" s="256"/>
      <c r="F171" s="256"/>
      <c r="G171" s="256"/>
      <c r="H171" s="256"/>
      <c r="I171" s="256"/>
      <c r="J171" s="257"/>
    </row>
    <row r="172" spans="1:10" ht="15">
      <c r="A172" s="23"/>
      <c r="B172" s="252" t="s">
        <v>91</v>
      </c>
      <c r="C172" s="253"/>
      <c r="D172" s="253"/>
      <c r="E172" s="253"/>
      <c r="F172" s="253"/>
      <c r="G172" s="253"/>
      <c r="H172" s="253"/>
      <c r="I172" s="253"/>
      <c r="J172" s="254"/>
    </row>
    <row r="173" ht="15">
      <c r="A173" s="23"/>
    </row>
    <row r="174" ht="15">
      <c r="A174" s="23"/>
    </row>
    <row r="198" ht="15">
      <c r="A198" s="23"/>
    </row>
    <row r="199" ht="15">
      <c r="A199" s="23"/>
    </row>
    <row r="200" ht="15">
      <c r="A200" s="23"/>
    </row>
    <row r="201" ht="15">
      <c r="A201" s="23"/>
    </row>
    <row r="202" ht="15">
      <c r="A202" s="23"/>
    </row>
    <row r="203" ht="15">
      <c r="A203" s="23"/>
    </row>
    <row r="204" ht="15">
      <c r="A204" s="23"/>
    </row>
    <row r="205" ht="15">
      <c r="A205" s="23"/>
    </row>
    <row r="206" ht="15">
      <c r="A206" s="23"/>
    </row>
    <row r="207" ht="15">
      <c r="A207" s="23"/>
    </row>
    <row r="208" ht="15">
      <c r="A208" s="23"/>
    </row>
    <row r="209" ht="15">
      <c r="A209" s="23"/>
    </row>
    <row r="210" ht="15">
      <c r="A210" s="23"/>
    </row>
    <row r="211" ht="15">
      <c r="A211" s="23"/>
    </row>
    <row r="212" ht="15">
      <c r="A212" s="23"/>
    </row>
    <row r="213" ht="15">
      <c r="A213" s="23"/>
    </row>
    <row r="214" ht="15">
      <c r="A214" s="23"/>
    </row>
    <row r="215" ht="15">
      <c r="A215" s="23"/>
    </row>
    <row r="216" ht="15">
      <c r="A216" s="23"/>
    </row>
    <row r="217" ht="15">
      <c r="A217" s="23"/>
    </row>
    <row r="218" ht="15">
      <c r="A218" s="23"/>
    </row>
    <row r="219" ht="15">
      <c r="A219" s="23"/>
    </row>
    <row r="220" ht="15">
      <c r="A220" s="23"/>
    </row>
    <row r="221" ht="15">
      <c r="A221" s="23"/>
    </row>
    <row r="222" ht="15">
      <c r="A222" s="23"/>
    </row>
    <row r="223" ht="15">
      <c r="A223" s="23"/>
    </row>
    <row r="224" ht="15">
      <c r="A224" s="23"/>
    </row>
    <row r="225" ht="15">
      <c r="A225" s="23"/>
    </row>
    <row r="226" ht="15">
      <c r="A226" s="23"/>
    </row>
    <row r="227" ht="15">
      <c r="A227" s="23"/>
    </row>
    <row r="228" ht="15">
      <c r="A228" s="23"/>
    </row>
    <row r="229" ht="15">
      <c r="A229" s="23"/>
    </row>
    <row r="230" ht="15">
      <c r="A230" s="23"/>
    </row>
    <row r="231" ht="15">
      <c r="A231" s="23"/>
    </row>
    <row r="232" ht="15">
      <c r="A232" s="23"/>
    </row>
    <row r="233" ht="15">
      <c r="A233" s="23"/>
    </row>
    <row r="234" ht="15">
      <c r="A234" s="23"/>
    </row>
    <row r="235" ht="15">
      <c r="A235" s="23"/>
    </row>
    <row r="236" ht="15">
      <c r="A236" s="23"/>
    </row>
    <row r="237" ht="15">
      <c r="A237" s="23"/>
    </row>
    <row r="238" ht="15">
      <c r="A238" s="23"/>
    </row>
    <row r="239" ht="15">
      <c r="A239" s="23"/>
    </row>
    <row r="240" ht="15">
      <c r="A240" s="23"/>
    </row>
    <row r="241" ht="15">
      <c r="A241" s="23"/>
    </row>
    <row r="242" ht="15">
      <c r="A242" s="23"/>
    </row>
    <row r="243" ht="15">
      <c r="A243" s="23"/>
    </row>
    <row r="244" ht="15">
      <c r="A244" s="23"/>
    </row>
    <row r="245" ht="15">
      <c r="A245" s="23"/>
    </row>
    <row r="246" ht="15">
      <c r="A246" s="23"/>
    </row>
    <row r="247" ht="15">
      <c r="A247" s="23"/>
    </row>
  </sheetData>
  <sheetProtection sheet="1"/>
  <mergeCells count="25">
    <mergeCell ref="H1:J1"/>
    <mergeCell ref="H2:J2"/>
    <mergeCell ref="B33:J33"/>
    <mergeCell ref="B34:J34"/>
    <mergeCell ref="B56:J56"/>
    <mergeCell ref="B172:J172"/>
    <mergeCell ref="A60:J60"/>
    <mergeCell ref="B79:J79"/>
    <mergeCell ref="B80:J80"/>
    <mergeCell ref="B148:J148"/>
    <mergeCell ref="B57:J57"/>
    <mergeCell ref="B149:J149"/>
    <mergeCell ref="B171:J171"/>
    <mergeCell ref="A129:J129"/>
    <mergeCell ref="A152:J152"/>
    <mergeCell ref="A11:J11"/>
    <mergeCell ref="A12:J12"/>
    <mergeCell ref="A14:J14"/>
    <mergeCell ref="A37:J37"/>
    <mergeCell ref="B126:J126"/>
    <mergeCell ref="A83:J83"/>
    <mergeCell ref="A106:J106"/>
    <mergeCell ref="B102:J102"/>
    <mergeCell ref="B103:J103"/>
    <mergeCell ref="B125:J125"/>
  </mergeCells>
  <dataValidations count="5">
    <dataValidation type="list" allowBlank="1" showInputMessage="1" showErrorMessage="1" sqref="A66 A135 A43 A112 A20 A89 A158">
      <formula1>'Table Choices'!$B$6:$C$6</formula1>
    </dataValidation>
    <dataValidation type="list" allowBlank="1" showInputMessage="1" showErrorMessage="1" sqref="A65 A134 A42 A111 A19 A88 A157">
      <formula1>'Table Choices'!$B$5:$C$5</formula1>
    </dataValidation>
    <dataValidation type="list" allowBlank="1" showInputMessage="1" showErrorMessage="1" sqref="A64 A156 A41 A133 A18 A87 A110">
      <formula1>'Table Choices'!$B$4:$C$4</formula1>
    </dataValidation>
    <dataValidation type="list" allowBlank="1" showInputMessage="1" showErrorMessage="1" sqref="A67 A136 A113 A90 A159">
      <formula1>'Charts - %MC Working'!$E$42:$J$42</formula1>
    </dataValidation>
    <dataValidation type="list" allowBlank="1" showInputMessage="1" showErrorMessage="1" sqref="A44">
      <formula1>'Charts - %MC Working'!$E$16:$J$16</formula1>
    </dataValidation>
  </dataValidations>
  <hyperlinks>
    <hyperlink ref="C10" location="Chart_vMC_01" display="Chart_vMC_01"/>
    <hyperlink ref="D10" location="Chart_vMC_02" display="Chart_vMC_02"/>
    <hyperlink ref="F10" location="Chart_vMC_04" display="Chart_vMC_04"/>
    <hyperlink ref="G10" location="Chart_vMC_05" display="Chart_vMC_05"/>
    <hyperlink ref="H10" location="Chart_vMC_06" display="Chart_vMC_06"/>
    <hyperlink ref="I10" location="Chart_vMC_07" display="Chart_vMC_07"/>
    <hyperlink ref="E10" location="Chart_vMC_03" display="Chart_vMC_03"/>
  </hyperlinks>
  <printOptions/>
  <pageMargins left="0.7" right="0.7" top="0.75" bottom="0.75" header="0.3" footer="0.3"/>
  <pageSetup horizontalDpi="600" verticalDpi="600" orientation="portrait" paperSize="9" r:id="rId4"/>
  <ignoredErrors>
    <ignoredError sqref="A41:A42 A133 A15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A1">
      <pane ySplit="12" topLeftCell="A13" activePane="bottomLeft" state="frozen"/>
      <selection pane="topLeft" activeCell="E18" sqref="E18"/>
      <selection pane="bottomLeft" activeCell="A3" sqref="A3"/>
    </sheetView>
  </sheetViews>
  <sheetFormatPr defaultColWidth="12.7109375" defaultRowHeight="15"/>
  <cols>
    <col min="1" max="1" width="20.7109375" style="31" customWidth="1"/>
    <col min="2" max="10" width="12.7109375" style="31" customWidth="1"/>
    <col min="11" max="16384" width="12.7109375" style="31" customWidth="1"/>
  </cols>
  <sheetData>
    <row r="1" spans="1:13" s="47" customFormat="1" ht="20.25">
      <c r="A1" s="22" t="s">
        <v>158</v>
      </c>
      <c r="H1" s="258" t="s">
        <v>73</v>
      </c>
      <c r="I1" s="259"/>
      <c r="J1" s="260"/>
      <c r="L1" s="31"/>
      <c r="M1" s="31"/>
    </row>
    <row r="2" spans="1:13" s="242" customFormat="1" ht="18.75">
      <c r="A2" s="102" t="s">
        <v>156</v>
      </c>
      <c r="H2" s="261" t="s">
        <v>157</v>
      </c>
      <c r="I2" s="262"/>
      <c r="J2" s="263"/>
      <c r="L2" s="31"/>
      <c r="M2" s="31"/>
    </row>
    <row r="3" ht="12.75"/>
    <row r="4" spans="1:10" ht="15.75">
      <c r="A4" s="55" t="s">
        <v>74</v>
      </c>
      <c r="B4" s="56"/>
      <c r="C4" s="57"/>
      <c r="D4" s="57"/>
      <c r="E4" s="24"/>
      <c r="F4" s="24"/>
      <c r="G4" s="24"/>
      <c r="H4" s="24"/>
      <c r="I4" s="24"/>
      <c r="J4" s="48"/>
    </row>
    <row r="5" spans="1:10" ht="15">
      <c r="A5" s="113" t="s">
        <v>37</v>
      </c>
      <c r="B5" s="27"/>
      <c r="C5" s="27" t="s">
        <v>68</v>
      </c>
      <c r="D5" s="115" t="str">
        <f>'Table Choices'!B4</f>
        <v>Male</v>
      </c>
      <c r="E5" s="27"/>
      <c r="F5" s="115" t="str">
        <f>'Table Choices'!C4</f>
        <v>Female</v>
      </c>
      <c r="G5" s="27"/>
      <c r="H5" s="27"/>
      <c r="I5" s="27"/>
      <c r="J5" s="28"/>
    </row>
    <row r="6" spans="1:10" ht="15">
      <c r="A6" s="113" t="s">
        <v>70</v>
      </c>
      <c r="B6" s="27"/>
      <c r="C6" s="23" t="s">
        <v>68</v>
      </c>
      <c r="D6" s="115" t="str">
        <f>'Table Choices'!B5</f>
        <v>End-2009</v>
      </c>
      <c r="E6" s="27"/>
      <c r="F6" s="115" t="str">
        <f>'Table Choices'!C5&amp;"  [mid-2007; basis as for CMI WP 37]"</f>
        <v>Library Equivalent  [mid-2007; basis as for CMI WP 37]</v>
      </c>
      <c r="G6" s="27"/>
      <c r="H6" s="27"/>
      <c r="I6" s="27"/>
      <c r="J6" s="28"/>
    </row>
    <row r="7" spans="1:10" ht="15">
      <c r="A7" s="113" t="s">
        <v>71</v>
      </c>
      <c r="B7" s="27"/>
      <c r="C7" s="23" t="s">
        <v>68</v>
      </c>
      <c r="D7" s="116" t="str">
        <f>'Table Choices'!B6</f>
        <v>Expectation of Life</v>
      </c>
      <c r="E7" s="27"/>
      <c r="F7" s="116" t="str">
        <f>'Table Choices'!C6&amp;"  [£1 p.a. payable in advance; interest at 5% p.a.]"</f>
        <v>Annuities  [£1 p.a. payable in advance; interest at 5% p.a.]</v>
      </c>
      <c r="G7" s="27"/>
      <c r="H7" s="27"/>
      <c r="I7" s="27"/>
      <c r="J7" s="28"/>
    </row>
    <row r="8" spans="1:10" ht="15">
      <c r="A8" s="114" t="s">
        <v>72</v>
      </c>
      <c r="B8" s="29"/>
      <c r="C8" s="29" t="s">
        <v>68</v>
      </c>
      <c r="D8" s="117" t="s">
        <v>101</v>
      </c>
      <c r="E8" s="29"/>
      <c r="F8" s="29"/>
      <c r="G8" s="29"/>
      <c r="H8" s="29"/>
      <c r="I8" s="29"/>
      <c r="J8" s="30"/>
    </row>
    <row r="9" spans="1:10" ht="15.75" thickBo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6.5" thickBot="1" thickTop="1">
      <c r="A10" s="27"/>
      <c r="B10" s="122" t="s">
        <v>55</v>
      </c>
      <c r="C10" s="123" t="s">
        <v>56</v>
      </c>
      <c r="D10" s="124" t="s">
        <v>57</v>
      </c>
      <c r="E10" s="124" t="s">
        <v>58</v>
      </c>
      <c r="F10" s="124" t="s">
        <v>59</v>
      </c>
      <c r="G10" s="124" t="s">
        <v>60</v>
      </c>
      <c r="H10" s="124" t="s">
        <v>61</v>
      </c>
      <c r="I10" s="125" t="s">
        <v>116</v>
      </c>
      <c r="J10" s="27"/>
    </row>
    <row r="11" spans="1:10" ht="15.75" thickTop="1">
      <c r="A11" s="243" t="s">
        <v>136</v>
      </c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5.75" thickBot="1">
      <c r="A12" s="246" t="s">
        <v>76</v>
      </c>
      <c r="B12" s="247"/>
      <c r="C12" s="247"/>
      <c r="D12" s="247"/>
      <c r="E12" s="247"/>
      <c r="F12" s="247"/>
      <c r="G12" s="247"/>
      <c r="H12" s="247"/>
      <c r="I12" s="247"/>
      <c r="J12" s="248"/>
    </row>
    <row r="13" ht="13.5" thickTop="1"/>
    <row r="14" spans="1:10" s="52" customFormat="1" ht="18.75">
      <c r="A14" s="249" t="s">
        <v>40</v>
      </c>
      <c r="B14" s="250"/>
      <c r="C14" s="250"/>
      <c r="D14" s="250"/>
      <c r="E14" s="250"/>
      <c r="F14" s="250"/>
      <c r="G14" s="250"/>
      <c r="H14" s="250"/>
      <c r="I14" s="250"/>
      <c r="J14" s="251"/>
    </row>
    <row r="15" s="23" customFormat="1" ht="15"/>
    <row r="16" spans="2:10" s="23" customFormat="1" ht="15">
      <c r="B16" s="107"/>
      <c r="C16" s="108"/>
      <c r="D16" s="108"/>
      <c r="E16" s="108"/>
      <c r="F16" s="108"/>
      <c r="G16" s="108"/>
      <c r="H16" s="108"/>
      <c r="I16" s="108"/>
      <c r="J16" s="109"/>
    </row>
    <row r="17" spans="2:16" s="23" customFormat="1" ht="15">
      <c r="B17" s="110"/>
      <c r="C17" s="111"/>
      <c r="D17" s="111"/>
      <c r="E17" s="111"/>
      <c r="F17" s="111"/>
      <c r="G17" s="111"/>
      <c r="H17" s="111"/>
      <c r="I17" s="111"/>
      <c r="J17" s="112"/>
      <c r="K17" s="33"/>
      <c r="P17" s="33"/>
    </row>
    <row r="18" spans="1:10" s="23" customFormat="1" ht="15">
      <c r="A18" s="227" t="s">
        <v>13</v>
      </c>
      <c r="B18" s="110"/>
      <c r="C18" s="111"/>
      <c r="D18" s="111"/>
      <c r="E18" s="111"/>
      <c r="F18" s="111"/>
      <c r="G18" s="111"/>
      <c r="H18" s="111"/>
      <c r="I18" s="111"/>
      <c r="J18" s="112"/>
    </row>
    <row r="19" spans="1:10" s="23" customFormat="1" ht="15">
      <c r="A19" s="228" t="s">
        <v>104</v>
      </c>
      <c r="B19" s="110"/>
      <c r="C19" s="111"/>
      <c r="D19" s="111"/>
      <c r="E19" s="111"/>
      <c r="F19" s="111"/>
      <c r="G19" s="111"/>
      <c r="H19" s="111"/>
      <c r="I19" s="111"/>
      <c r="J19" s="112"/>
    </row>
    <row r="20" spans="1:10" s="23" customFormat="1" ht="15">
      <c r="A20" s="229" t="s">
        <v>69</v>
      </c>
      <c r="B20" s="110"/>
      <c r="C20" s="111"/>
      <c r="D20" s="111"/>
      <c r="E20" s="111"/>
      <c r="F20" s="111"/>
      <c r="G20" s="111"/>
      <c r="H20" s="111"/>
      <c r="I20" s="111"/>
      <c r="J20" s="112"/>
    </row>
    <row r="21" spans="2:10" s="23" customFormat="1" ht="15">
      <c r="B21" s="110"/>
      <c r="C21" s="111"/>
      <c r="D21" s="111"/>
      <c r="E21" s="111"/>
      <c r="F21" s="111"/>
      <c r="G21" s="111"/>
      <c r="H21" s="111"/>
      <c r="I21" s="111"/>
      <c r="J21" s="112"/>
    </row>
    <row r="22" spans="2:10" s="23" customFormat="1" ht="15">
      <c r="B22" s="110"/>
      <c r="C22" s="111"/>
      <c r="D22" s="111"/>
      <c r="E22" s="111"/>
      <c r="F22" s="111"/>
      <c r="G22" s="111"/>
      <c r="H22" s="111"/>
      <c r="I22" s="111"/>
      <c r="J22" s="112"/>
    </row>
    <row r="23" spans="2:10" s="23" customFormat="1" ht="15">
      <c r="B23" s="53"/>
      <c r="C23" s="27"/>
      <c r="D23" s="27"/>
      <c r="E23" s="27"/>
      <c r="F23" s="27"/>
      <c r="G23" s="27"/>
      <c r="H23" s="27"/>
      <c r="I23" s="27"/>
      <c r="J23" s="28"/>
    </row>
    <row r="24" spans="2:10" s="23" customFormat="1" ht="15">
      <c r="B24" s="53"/>
      <c r="C24" s="27"/>
      <c r="D24" s="27"/>
      <c r="E24" s="27"/>
      <c r="F24" s="27"/>
      <c r="G24" s="27"/>
      <c r="H24" s="27"/>
      <c r="I24" s="27"/>
      <c r="J24" s="28"/>
    </row>
    <row r="25" spans="2:10" s="23" customFormat="1" ht="15">
      <c r="B25" s="53"/>
      <c r="C25" s="27"/>
      <c r="D25" s="27"/>
      <c r="E25" s="27"/>
      <c r="F25" s="27"/>
      <c r="G25" s="27"/>
      <c r="H25" s="27"/>
      <c r="I25" s="27"/>
      <c r="J25" s="28"/>
    </row>
    <row r="26" spans="2:10" s="23" customFormat="1" ht="15">
      <c r="B26" s="53"/>
      <c r="C26" s="27"/>
      <c r="D26" s="27"/>
      <c r="E26" s="27"/>
      <c r="F26" s="27"/>
      <c r="G26" s="27"/>
      <c r="H26" s="27"/>
      <c r="I26" s="27"/>
      <c r="J26" s="28"/>
    </row>
    <row r="27" spans="2:10" s="23" customFormat="1" ht="15">
      <c r="B27" s="53"/>
      <c r="C27" s="27"/>
      <c r="D27" s="27"/>
      <c r="E27" s="27"/>
      <c r="F27" s="27"/>
      <c r="G27" s="27"/>
      <c r="H27" s="27"/>
      <c r="I27" s="27"/>
      <c r="J27" s="28"/>
    </row>
    <row r="28" spans="2:10" s="23" customFormat="1" ht="15">
      <c r="B28" s="53"/>
      <c r="C28" s="27"/>
      <c r="D28" s="27"/>
      <c r="E28" s="27"/>
      <c r="F28" s="27"/>
      <c r="G28" s="27"/>
      <c r="H28" s="27"/>
      <c r="I28" s="27"/>
      <c r="J28" s="28"/>
    </row>
    <row r="29" spans="2:10" s="23" customFormat="1" ht="15">
      <c r="B29" s="53"/>
      <c r="C29" s="27"/>
      <c r="D29" s="27"/>
      <c r="E29" s="27"/>
      <c r="F29" s="27"/>
      <c r="G29" s="27"/>
      <c r="H29" s="27"/>
      <c r="I29" s="27"/>
      <c r="J29" s="28"/>
    </row>
    <row r="30" spans="2:10" s="23" customFormat="1" ht="15">
      <c r="B30" s="53"/>
      <c r="C30" s="27"/>
      <c r="D30" s="27"/>
      <c r="E30" s="27"/>
      <c r="F30" s="27"/>
      <c r="G30" s="27"/>
      <c r="H30" s="27"/>
      <c r="I30" s="27"/>
      <c r="J30" s="28"/>
    </row>
    <row r="31" spans="2:10" s="23" customFormat="1" ht="15">
      <c r="B31" s="53"/>
      <c r="C31" s="27"/>
      <c r="D31" s="27"/>
      <c r="E31" s="27"/>
      <c r="F31" s="27"/>
      <c r="G31" s="27"/>
      <c r="H31" s="27"/>
      <c r="I31" s="27"/>
      <c r="J31" s="28"/>
    </row>
    <row r="32" spans="2:10" s="23" customFormat="1" ht="15">
      <c r="B32" s="54"/>
      <c r="C32" s="29"/>
      <c r="D32" s="29"/>
      <c r="E32" s="29"/>
      <c r="F32" s="29"/>
      <c r="G32" s="29"/>
      <c r="H32" s="29"/>
      <c r="I32" s="29"/>
      <c r="J32" s="30"/>
    </row>
    <row r="33" spans="2:10" s="23" customFormat="1" ht="15">
      <c r="B33" s="255" t="str">
        <f>"Variation in Selected "&amp;A19&amp;" "&amp;A20&amp;" Values for "&amp;A18&amp;" Lives"</f>
        <v>Variation in Selected End-2009 Expectation of Life Values for Male Lives</v>
      </c>
      <c r="C33" s="256"/>
      <c r="D33" s="256"/>
      <c r="E33" s="256"/>
      <c r="F33" s="256"/>
      <c r="G33" s="256"/>
      <c r="H33" s="256"/>
      <c r="I33" s="256"/>
      <c r="J33" s="257"/>
    </row>
    <row r="34" spans="2:10" s="23" customFormat="1" ht="15">
      <c r="B34" s="252" t="s">
        <v>77</v>
      </c>
      <c r="C34" s="253"/>
      <c r="D34" s="253"/>
      <c r="E34" s="253"/>
      <c r="F34" s="253"/>
      <c r="G34" s="253"/>
      <c r="H34" s="253"/>
      <c r="I34" s="253"/>
      <c r="J34" s="254"/>
    </row>
    <row r="35" spans="2:10" s="23" customFormat="1" ht="15">
      <c r="B35" s="104"/>
      <c r="C35" s="104"/>
      <c r="D35" s="104"/>
      <c r="E35" s="104"/>
      <c r="F35" s="104"/>
      <c r="G35" s="104"/>
      <c r="H35" s="104"/>
      <c r="I35" s="104"/>
      <c r="J35" s="104"/>
    </row>
    <row r="36" s="23" customFormat="1" ht="15"/>
    <row r="37" spans="1:10" s="52" customFormat="1" ht="18.75">
      <c r="A37" s="249" t="s">
        <v>38</v>
      </c>
      <c r="B37" s="250"/>
      <c r="C37" s="250"/>
      <c r="D37" s="250"/>
      <c r="E37" s="250"/>
      <c r="F37" s="250"/>
      <c r="G37" s="250"/>
      <c r="H37" s="250"/>
      <c r="I37" s="250"/>
      <c r="J37" s="251"/>
    </row>
    <row r="38" s="23" customFormat="1" ht="15"/>
    <row r="39" spans="2:9" s="23" customFormat="1" ht="15">
      <c r="B39" s="103"/>
      <c r="C39" s="103"/>
      <c r="D39" s="103"/>
      <c r="E39" s="103"/>
      <c r="F39" s="103"/>
      <c r="G39" s="103"/>
      <c r="H39" s="103"/>
      <c r="I39" s="103"/>
    </row>
    <row r="40" spans="2:9" s="23" customFormat="1" ht="15">
      <c r="B40" s="103"/>
      <c r="C40" s="103"/>
      <c r="D40" s="103"/>
      <c r="E40" s="103"/>
      <c r="F40" s="103"/>
      <c r="G40" s="103"/>
      <c r="H40" s="103"/>
      <c r="I40" s="103"/>
    </row>
    <row r="41" spans="1:9" s="23" customFormat="1" ht="15">
      <c r="A41" s="129" t="str">
        <f>A18</f>
        <v>Male</v>
      </c>
      <c r="B41" s="103"/>
      <c r="C41" s="103"/>
      <c r="D41" s="103"/>
      <c r="E41" s="103"/>
      <c r="F41" s="103"/>
      <c r="G41" s="103"/>
      <c r="H41" s="103"/>
      <c r="I41" s="103"/>
    </row>
    <row r="42" spans="1:9" s="23" customFormat="1" ht="15">
      <c r="A42" s="130" t="str">
        <f>A19</f>
        <v>End-2009</v>
      </c>
      <c r="B42" s="103"/>
      <c r="C42" s="103"/>
      <c r="D42" s="103"/>
      <c r="E42" s="103"/>
      <c r="F42" s="103"/>
      <c r="G42" s="103"/>
      <c r="H42" s="103"/>
      <c r="I42" s="103"/>
    </row>
    <row r="43" spans="1:9" s="23" customFormat="1" ht="15">
      <c r="A43" s="130" t="str">
        <f>A20</f>
        <v>Expectation of Life</v>
      </c>
      <c r="B43" s="103"/>
      <c r="C43" s="103"/>
      <c r="D43" s="103"/>
      <c r="E43" s="103"/>
      <c r="F43" s="103"/>
      <c r="G43" s="103"/>
      <c r="H43" s="103"/>
      <c r="I43" s="103"/>
    </row>
    <row r="44" spans="1:9" s="23" customFormat="1" ht="15">
      <c r="A44" s="225" t="s">
        <v>20</v>
      </c>
      <c r="B44" s="103"/>
      <c r="C44" s="103"/>
      <c r="D44" s="103"/>
      <c r="E44" s="103"/>
      <c r="F44" s="103"/>
      <c r="G44" s="103"/>
      <c r="H44" s="103"/>
      <c r="I44" s="103"/>
    </row>
    <row r="45" spans="2:9" s="23" customFormat="1" ht="15">
      <c r="B45" s="103"/>
      <c r="C45" s="103"/>
      <c r="D45" s="103"/>
      <c r="E45" s="103"/>
      <c r="F45" s="103"/>
      <c r="G45" s="103"/>
      <c r="H45" s="103"/>
      <c r="I45" s="103"/>
    </row>
    <row r="46" spans="2:9" s="23" customFormat="1" ht="15">
      <c r="B46" s="103"/>
      <c r="C46" s="103"/>
      <c r="D46" s="103"/>
      <c r="E46" s="103"/>
      <c r="F46" s="103"/>
      <c r="G46" s="103"/>
      <c r="H46" s="103"/>
      <c r="I46" s="103"/>
    </row>
    <row r="47" spans="2:9" s="23" customFormat="1" ht="15">
      <c r="B47" s="103"/>
      <c r="C47" s="103"/>
      <c r="D47" s="103"/>
      <c r="E47" s="103"/>
      <c r="F47" s="103"/>
      <c r="G47" s="103"/>
      <c r="H47" s="103"/>
      <c r="I47" s="103"/>
    </row>
    <row r="48" spans="2:9" s="23" customFormat="1" ht="15">
      <c r="B48" s="103"/>
      <c r="C48" s="103"/>
      <c r="D48" s="103"/>
      <c r="E48" s="103"/>
      <c r="F48" s="103"/>
      <c r="G48" s="103"/>
      <c r="H48" s="103"/>
      <c r="I48" s="103"/>
    </row>
    <row r="49" spans="2:9" s="23" customFormat="1" ht="15">
      <c r="B49" s="103"/>
      <c r="C49" s="103"/>
      <c r="D49" s="103"/>
      <c r="E49" s="103"/>
      <c r="F49" s="103"/>
      <c r="G49" s="103"/>
      <c r="H49" s="103"/>
      <c r="I49" s="103"/>
    </row>
    <row r="50" s="23" customFormat="1" ht="15"/>
    <row r="51" s="23" customFormat="1" ht="15"/>
    <row r="52" s="23" customFormat="1" ht="15"/>
    <row r="53" s="23" customFormat="1" ht="15"/>
    <row r="54" s="23" customFormat="1" ht="15"/>
    <row r="55" spans="2:10" s="23" customFormat="1" ht="15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 s="23" customFormat="1" ht="15">
      <c r="B56" s="255" t="str">
        <f>"Variation in "&amp;A44&amp;" ("&amp;A42&amp;"), for "&amp;A41&amp;" Lives, by Long-Term Rate and"</f>
        <v>Variation in e65 (End-2009), for Male Lives, by Long-Term Rate and</v>
      </c>
      <c r="C56" s="256"/>
      <c r="D56" s="256"/>
      <c r="E56" s="256"/>
      <c r="F56" s="256"/>
      <c r="G56" s="256"/>
      <c r="H56" s="256"/>
      <c r="I56" s="256"/>
      <c r="J56" s="257"/>
    </row>
    <row r="57" spans="2:10" s="23" customFormat="1" ht="15">
      <c r="B57" s="252" t="s">
        <v>78</v>
      </c>
      <c r="C57" s="253"/>
      <c r="D57" s="253"/>
      <c r="E57" s="253"/>
      <c r="F57" s="253"/>
      <c r="G57" s="253"/>
      <c r="H57" s="253"/>
      <c r="I57" s="253"/>
      <c r="J57" s="254"/>
    </row>
    <row r="58" spans="2:10" s="23" customFormat="1" ht="15">
      <c r="B58" s="105"/>
      <c r="C58" s="105"/>
      <c r="D58" s="105"/>
      <c r="E58" s="105"/>
      <c r="F58" s="105"/>
      <c r="G58" s="105"/>
      <c r="H58" s="105"/>
      <c r="I58" s="105"/>
      <c r="J58" s="105"/>
    </row>
    <row r="59" spans="2:10" s="23" customFormat="1" ht="15"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s="52" customFormat="1" ht="18.75">
      <c r="A60" s="249" t="s">
        <v>105</v>
      </c>
      <c r="B60" s="250"/>
      <c r="C60" s="250"/>
      <c r="D60" s="250"/>
      <c r="E60" s="250"/>
      <c r="F60" s="250"/>
      <c r="G60" s="250"/>
      <c r="H60" s="250"/>
      <c r="I60" s="250"/>
      <c r="J60" s="251"/>
    </row>
    <row r="61" s="23" customFormat="1" ht="15"/>
    <row r="62" s="23" customFormat="1" ht="15"/>
    <row r="63" spans="2:9" s="23" customFormat="1" ht="15">
      <c r="B63" s="103"/>
      <c r="C63" s="103"/>
      <c r="D63" s="103"/>
      <c r="E63" s="103"/>
      <c r="F63" s="103"/>
      <c r="G63" s="103"/>
      <c r="H63" s="103"/>
      <c r="I63" s="103"/>
    </row>
    <row r="64" spans="1:9" s="23" customFormat="1" ht="15">
      <c r="A64" s="129" t="str">
        <f>A$41</f>
        <v>Male</v>
      </c>
      <c r="B64" s="103"/>
      <c r="C64" s="103"/>
      <c r="D64" s="103"/>
      <c r="E64" s="103"/>
      <c r="F64" s="103"/>
      <c r="G64" s="103"/>
      <c r="H64" s="103"/>
      <c r="I64" s="103"/>
    </row>
    <row r="65" spans="1:9" s="23" customFormat="1" ht="15">
      <c r="A65" s="130" t="str">
        <f>A$42</f>
        <v>End-2009</v>
      </c>
      <c r="B65" s="103"/>
      <c r="C65" s="103"/>
      <c r="D65" s="103"/>
      <c r="E65" s="103"/>
      <c r="F65" s="103"/>
      <c r="G65" s="103"/>
      <c r="H65" s="103"/>
      <c r="I65" s="103"/>
    </row>
    <row r="66" spans="1:9" s="23" customFormat="1" ht="15">
      <c r="A66" s="130" t="str">
        <f>A$43</f>
        <v>Expectation of Life</v>
      </c>
      <c r="B66" s="103"/>
      <c r="C66" s="103"/>
      <c r="D66" s="103"/>
      <c r="E66" s="103"/>
      <c r="F66" s="103"/>
      <c r="G66" s="103"/>
      <c r="H66" s="103"/>
      <c r="I66" s="103"/>
    </row>
    <row r="67" spans="1:9" s="23" customFormat="1" ht="15">
      <c r="A67" s="131" t="str">
        <f>Calc_Item</f>
        <v>e65</v>
      </c>
      <c r="B67" s="103"/>
      <c r="C67" s="103"/>
      <c r="D67" s="103"/>
      <c r="E67" s="103"/>
      <c r="F67" s="103"/>
      <c r="G67" s="103"/>
      <c r="H67" s="103"/>
      <c r="I67" s="103"/>
    </row>
    <row r="68" spans="2:9" s="23" customFormat="1" ht="15">
      <c r="B68" s="103"/>
      <c r="C68" s="103"/>
      <c r="D68" s="103"/>
      <c r="E68" s="103"/>
      <c r="F68" s="103"/>
      <c r="G68" s="103"/>
      <c r="H68" s="103"/>
      <c r="I68" s="103"/>
    </row>
    <row r="69" spans="2:9" s="23" customFormat="1" ht="15">
      <c r="B69" s="103"/>
      <c r="C69" s="103"/>
      <c r="D69" s="103"/>
      <c r="E69" s="103"/>
      <c r="F69" s="103"/>
      <c r="G69" s="103"/>
      <c r="H69" s="103"/>
      <c r="I69" s="103"/>
    </row>
    <row r="70" spans="2:9" s="23" customFormat="1" ht="15">
      <c r="B70" s="103"/>
      <c r="C70" s="103"/>
      <c r="D70" s="103"/>
      <c r="E70" s="103"/>
      <c r="F70" s="103"/>
      <c r="G70" s="103"/>
      <c r="H70" s="103"/>
      <c r="I70" s="103"/>
    </row>
    <row r="71" spans="2:9" s="23" customFormat="1" ht="15">
      <c r="B71" s="103"/>
      <c r="C71" s="103"/>
      <c r="D71" s="103"/>
      <c r="E71" s="103"/>
      <c r="F71" s="103"/>
      <c r="G71" s="103"/>
      <c r="H71" s="103"/>
      <c r="I71" s="103"/>
    </row>
    <row r="72" spans="2:9" s="23" customFormat="1" ht="15">
      <c r="B72" s="103"/>
      <c r="C72" s="103"/>
      <c r="D72" s="103"/>
      <c r="E72" s="103"/>
      <c r="F72" s="103"/>
      <c r="G72" s="103"/>
      <c r="H72" s="103"/>
      <c r="I72" s="103"/>
    </row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pans="2:10" s="23" customFormat="1" ht="15">
      <c r="B79" s="255" t="str">
        <f>"Variation in "&amp;A67&amp;" ("&amp;A65&amp;"), as % of value for MC, for "&amp;A64&amp;" Lives, by Long-Term Rate and"</f>
        <v>Variation in e65 (End-2009), as % of value for MC, for Male Lives, by Long-Term Rate and</v>
      </c>
      <c r="C79" s="256"/>
      <c r="D79" s="256"/>
      <c r="E79" s="256"/>
      <c r="F79" s="256"/>
      <c r="G79" s="256"/>
      <c r="H79" s="256"/>
      <c r="I79" s="256"/>
      <c r="J79" s="257"/>
    </row>
    <row r="80" spans="2:10" s="23" customFormat="1" ht="15">
      <c r="B80" s="252" t="s">
        <v>110</v>
      </c>
      <c r="C80" s="253"/>
      <c r="D80" s="253"/>
      <c r="E80" s="253"/>
      <c r="F80" s="253"/>
      <c r="G80" s="253"/>
      <c r="H80" s="253"/>
      <c r="I80" s="253"/>
      <c r="J80" s="254"/>
    </row>
    <row r="81" s="23" customFormat="1" ht="15"/>
    <row r="82" s="23" customFormat="1" ht="15"/>
    <row r="83" spans="1:10" s="52" customFormat="1" ht="18.75">
      <c r="A83" s="249" t="s">
        <v>75</v>
      </c>
      <c r="B83" s="250"/>
      <c r="C83" s="250"/>
      <c r="D83" s="250"/>
      <c r="E83" s="250"/>
      <c r="F83" s="250"/>
      <c r="G83" s="250"/>
      <c r="H83" s="250"/>
      <c r="I83" s="250"/>
      <c r="J83" s="251"/>
    </row>
    <row r="84" spans="2:7" s="23" customFormat="1" ht="15">
      <c r="B84" s="32"/>
      <c r="C84" s="32"/>
      <c r="D84" s="32"/>
      <c r="E84" s="32"/>
      <c r="F84" s="32"/>
      <c r="G84" s="32"/>
    </row>
    <row r="85" s="23" customFormat="1" ht="15"/>
    <row r="86" spans="2:12" s="23" customFormat="1" ht="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1:12" s="23" customFormat="1" ht="15">
      <c r="A87" s="129" t="str">
        <f>A$41</f>
        <v>Male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1:12" s="23" customFormat="1" ht="15">
      <c r="A88" s="130" t="str">
        <f>A$42</f>
        <v>End-2009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1:12" s="23" customFormat="1" ht="15">
      <c r="A89" s="130" t="str">
        <f>A$43</f>
        <v>Expectation of Life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1:12" s="23" customFormat="1" ht="15">
      <c r="A90" s="131" t="str">
        <f>Calc_Item</f>
        <v>e65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 s="23" customFormat="1" ht="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 s="23" customFormat="1" ht="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 s="23" customFormat="1" ht="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 s="23" customFormat="1" ht="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 s="23" customFormat="1" ht="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pans="2:10" s="23" customFormat="1" ht="15">
      <c r="B102" s="255" t="str">
        <f>"Variation in "&amp;A90&amp;" ("&amp;A88&amp;"), for "&amp;A87&amp;" Lives, by Long-Term Rate and"</f>
        <v>Variation in e65 (End-2009), for Male Lives, by Long-Term Rate and</v>
      </c>
      <c r="C102" s="256"/>
      <c r="D102" s="256"/>
      <c r="E102" s="256"/>
      <c r="F102" s="256"/>
      <c r="G102" s="256"/>
      <c r="H102" s="256"/>
      <c r="I102" s="256"/>
      <c r="J102" s="257"/>
    </row>
    <row r="103" spans="2:10" s="23" customFormat="1" ht="15">
      <c r="B103" s="252" t="s">
        <v>85</v>
      </c>
      <c r="C103" s="253"/>
      <c r="D103" s="253"/>
      <c r="E103" s="253"/>
      <c r="F103" s="253"/>
      <c r="G103" s="253"/>
      <c r="H103" s="253"/>
      <c r="I103" s="253"/>
      <c r="J103" s="254"/>
    </row>
    <row r="104" spans="2:10" s="23" customFormat="1" ht="15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="23" customFormat="1" ht="15"/>
    <row r="106" spans="1:10" s="52" customFormat="1" ht="18.75">
      <c r="A106" s="249" t="s">
        <v>41</v>
      </c>
      <c r="B106" s="250"/>
      <c r="C106" s="250"/>
      <c r="D106" s="250"/>
      <c r="E106" s="250"/>
      <c r="F106" s="250"/>
      <c r="G106" s="250"/>
      <c r="H106" s="250"/>
      <c r="I106" s="250"/>
      <c r="J106" s="251"/>
    </row>
    <row r="107" s="23" customFormat="1" ht="15"/>
    <row r="108" s="23" customFormat="1" ht="15"/>
    <row r="109" spans="2:9" s="23" customFormat="1" ht="15">
      <c r="B109" s="103"/>
      <c r="C109" s="103"/>
      <c r="D109" s="103"/>
      <c r="E109" s="103"/>
      <c r="F109" s="103"/>
      <c r="G109" s="103"/>
      <c r="H109" s="103"/>
      <c r="I109" s="103"/>
    </row>
    <row r="110" spans="1:9" s="23" customFormat="1" ht="15">
      <c r="A110" s="129" t="str">
        <f>A$41</f>
        <v>Male</v>
      </c>
      <c r="B110" s="103"/>
      <c r="C110" s="103"/>
      <c r="D110" s="103"/>
      <c r="E110" s="103"/>
      <c r="F110" s="103"/>
      <c r="G110" s="103"/>
      <c r="H110" s="103"/>
      <c r="I110" s="103"/>
    </row>
    <row r="111" spans="1:9" s="23" customFormat="1" ht="15">
      <c r="A111" s="130" t="str">
        <f>A$42</f>
        <v>End-2009</v>
      </c>
      <c r="B111" s="103"/>
      <c r="C111" s="103"/>
      <c r="D111" s="103"/>
      <c r="E111" s="103"/>
      <c r="F111" s="103"/>
      <c r="G111" s="103"/>
      <c r="H111" s="103"/>
      <c r="I111" s="103"/>
    </row>
    <row r="112" spans="1:9" s="23" customFormat="1" ht="15">
      <c r="A112" s="130" t="str">
        <f>A$43</f>
        <v>Expectation of Life</v>
      </c>
      <c r="B112" s="103"/>
      <c r="C112" s="103"/>
      <c r="D112" s="103"/>
      <c r="E112" s="103"/>
      <c r="F112" s="103"/>
      <c r="G112" s="103"/>
      <c r="H112" s="103"/>
      <c r="I112" s="103"/>
    </row>
    <row r="113" spans="1:9" s="23" customFormat="1" ht="15">
      <c r="A113" s="131" t="str">
        <f>Calc_Item</f>
        <v>e65</v>
      </c>
      <c r="B113" s="103"/>
      <c r="C113" s="103"/>
      <c r="D113" s="103"/>
      <c r="E113" s="103"/>
      <c r="F113" s="103"/>
      <c r="G113" s="103"/>
      <c r="H113" s="103"/>
      <c r="I113" s="103"/>
    </row>
    <row r="114" spans="2:9" s="23" customFormat="1" ht="15">
      <c r="B114" s="103"/>
      <c r="C114" s="103"/>
      <c r="D114" s="103"/>
      <c r="E114" s="103"/>
      <c r="F114" s="103"/>
      <c r="G114" s="103"/>
      <c r="H114" s="103"/>
      <c r="I114" s="103"/>
    </row>
    <row r="115" spans="2:9" s="23" customFormat="1" ht="15">
      <c r="B115" s="103"/>
      <c r="C115" s="103"/>
      <c r="D115" s="103"/>
      <c r="E115" s="103"/>
      <c r="F115" s="103"/>
      <c r="G115" s="103"/>
      <c r="H115" s="103"/>
      <c r="I115" s="103"/>
    </row>
    <row r="116" spans="2:9" s="23" customFormat="1" ht="15">
      <c r="B116" s="103"/>
      <c r="C116" s="103"/>
      <c r="D116" s="103"/>
      <c r="E116" s="103"/>
      <c r="F116" s="103"/>
      <c r="G116" s="103"/>
      <c r="H116" s="103"/>
      <c r="I116" s="103"/>
    </row>
    <row r="117" spans="2:9" s="23" customFormat="1" ht="15">
      <c r="B117" s="103"/>
      <c r="C117" s="103"/>
      <c r="D117" s="103"/>
      <c r="E117" s="103"/>
      <c r="F117" s="103"/>
      <c r="G117" s="103"/>
      <c r="H117" s="103"/>
      <c r="I117" s="103"/>
    </row>
    <row r="118" spans="2:9" s="23" customFormat="1" ht="15">
      <c r="B118" s="103"/>
      <c r="C118" s="103"/>
      <c r="D118" s="103"/>
      <c r="E118" s="103"/>
      <c r="F118" s="103"/>
      <c r="G118" s="103"/>
      <c r="H118" s="103"/>
      <c r="I118" s="103"/>
    </row>
    <row r="119" spans="2:9" s="23" customFormat="1" ht="15">
      <c r="B119" s="103"/>
      <c r="C119" s="103"/>
      <c r="D119" s="103"/>
      <c r="E119" s="103"/>
      <c r="F119" s="103"/>
      <c r="G119" s="103"/>
      <c r="H119" s="103"/>
      <c r="I119" s="103"/>
    </row>
    <row r="120" spans="2:9" s="23" customFormat="1" ht="15">
      <c r="B120" s="103"/>
      <c r="C120" s="103"/>
      <c r="D120" s="103"/>
      <c r="E120" s="103"/>
      <c r="F120" s="103"/>
      <c r="G120" s="103"/>
      <c r="H120" s="103"/>
      <c r="I120" s="103"/>
    </row>
    <row r="121" s="23" customFormat="1" ht="15"/>
    <row r="122" s="23" customFormat="1" ht="15"/>
    <row r="123" s="23" customFormat="1" ht="15"/>
    <row r="124" s="23" customFormat="1" ht="15"/>
    <row r="125" spans="2:10" s="23" customFormat="1" ht="15">
      <c r="B125" s="255" t="str">
        <f>"Variation in "&amp;A113&amp;" ("&amp;A111&amp;"), for "&amp;A110&amp;" Lives, by Long-Term Rate and"</f>
        <v>Variation in e65 (End-2009), for Male Lives, by Long-Term Rate and</v>
      </c>
      <c r="C125" s="256"/>
      <c r="D125" s="256"/>
      <c r="E125" s="256"/>
      <c r="F125" s="256"/>
      <c r="G125" s="256"/>
      <c r="H125" s="256"/>
      <c r="I125" s="256"/>
      <c r="J125" s="257"/>
    </row>
    <row r="126" spans="2:10" s="23" customFormat="1" ht="15">
      <c r="B126" s="252" t="s">
        <v>86</v>
      </c>
      <c r="C126" s="253"/>
      <c r="D126" s="253"/>
      <c r="E126" s="253"/>
      <c r="F126" s="253"/>
      <c r="G126" s="253"/>
      <c r="H126" s="253"/>
      <c r="I126" s="253"/>
      <c r="J126" s="254"/>
    </row>
    <row r="127" spans="2:7" s="23" customFormat="1" ht="15">
      <c r="B127" s="103"/>
      <c r="C127" s="103"/>
      <c r="D127" s="103"/>
      <c r="E127" s="103"/>
      <c r="F127" s="103"/>
      <c r="G127" s="103"/>
    </row>
    <row r="128" s="23" customFormat="1" ht="15"/>
    <row r="129" spans="1:10" s="52" customFormat="1" ht="18.75">
      <c r="A129" s="249" t="s">
        <v>42</v>
      </c>
      <c r="B129" s="250"/>
      <c r="C129" s="250"/>
      <c r="D129" s="250"/>
      <c r="E129" s="250"/>
      <c r="F129" s="250"/>
      <c r="G129" s="250"/>
      <c r="H129" s="250"/>
      <c r="I129" s="250"/>
      <c r="J129" s="251"/>
    </row>
    <row r="130" spans="1:10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5">
      <c r="A131" s="23"/>
      <c r="B131"/>
      <c r="C131"/>
      <c r="D131"/>
      <c r="E131"/>
      <c r="F131"/>
      <c r="G131"/>
      <c r="H131"/>
      <c r="I131" s="23"/>
      <c r="J131" s="23"/>
    </row>
    <row r="132" spans="1:10" ht="15">
      <c r="A132" s="23"/>
      <c r="B132"/>
      <c r="C132"/>
      <c r="D132"/>
      <c r="E132"/>
      <c r="F132"/>
      <c r="G132"/>
      <c r="H132"/>
      <c r="I132" s="23"/>
      <c r="J132" s="23"/>
    </row>
    <row r="133" spans="1:10" ht="15">
      <c r="A133" s="129" t="str">
        <f>A$41</f>
        <v>Male</v>
      </c>
      <c r="B133"/>
      <c r="C133"/>
      <c r="D133"/>
      <c r="E133"/>
      <c r="F133"/>
      <c r="G133"/>
      <c r="H133"/>
      <c r="I133" s="23"/>
      <c r="J133" s="23"/>
    </row>
    <row r="134" spans="1:10" ht="15">
      <c r="A134" s="130" t="str">
        <f>A$42</f>
        <v>End-2009</v>
      </c>
      <c r="B134"/>
      <c r="C134"/>
      <c r="D134"/>
      <c r="E134"/>
      <c r="F134"/>
      <c r="G134"/>
      <c r="H134"/>
      <c r="I134" s="23"/>
      <c r="J134" s="23"/>
    </row>
    <row r="135" spans="1:10" ht="15">
      <c r="A135" s="130" t="str">
        <f>A$43</f>
        <v>Expectation of Life</v>
      </c>
      <c r="B135"/>
      <c r="C135"/>
      <c r="D135"/>
      <c r="E135"/>
      <c r="F135"/>
      <c r="G135"/>
      <c r="H135"/>
      <c r="I135" s="23"/>
      <c r="J135" s="23"/>
    </row>
    <row r="136" spans="1:10" ht="15">
      <c r="A136" s="131" t="str">
        <f>Calc_Item</f>
        <v>e65</v>
      </c>
      <c r="B136"/>
      <c r="C136"/>
      <c r="D136"/>
      <c r="E136"/>
      <c r="F136"/>
      <c r="G136"/>
      <c r="H136"/>
      <c r="I136" s="23"/>
      <c r="J136" s="23"/>
    </row>
    <row r="137" spans="1:10" ht="15">
      <c r="A137" s="23"/>
      <c r="B137"/>
      <c r="C137"/>
      <c r="D137"/>
      <c r="E137"/>
      <c r="F137"/>
      <c r="G137"/>
      <c r="H137"/>
      <c r="I137" s="23"/>
      <c r="J137" s="23"/>
    </row>
    <row r="138" spans="1:10" ht="15">
      <c r="A138" s="23"/>
      <c r="B138"/>
      <c r="C138"/>
      <c r="D138"/>
      <c r="E138"/>
      <c r="F138"/>
      <c r="G138"/>
      <c r="H138"/>
      <c r="I138" s="23"/>
      <c r="J138" s="23"/>
    </row>
    <row r="139" spans="1:10" ht="15">
      <c r="A139" s="23"/>
      <c r="B139"/>
      <c r="C139"/>
      <c r="D139"/>
      <c r="E139"/>
      <c r="F139"/>
      <c r="G139"/>
      <c r="H139"/>
      <c r="I139" s="23"/>
      <c r="J139" s="23"/>
    </row>
    <row r="140" spans="1:10" ht="15">
      <c r="A140" s="23"/>
      <c r="B140"/>
      <c r="C140"/>
      <c r="D140"/>
      <c r="E140"/>
      <c r="F140"/>
      <c r="G140"/>
      <c r="H140"/>
      <c r="I140" s="23"/>
      <c r="J140" s="23"/>
    </row>
    <row r="141" spans="1:10" ht="15">
      <c r="A141" s="23"/>
      <c r="B141"/>
      <c r="C141"/>
      <c r="D141"/>
      <c r="E141"/>
      <c r="F141"/>
      <c r="G141"/>
      <c r="H141"/>
      <c r="I141" s="23"/>
      <c r="J141" s="23"/>
    </row>
    <row r="142" spans="1:10" ht="15">
      <c r="A142" s="23"/>
      <c r="B142"/>
      <c r="C142"/>
      <c r="D142"/>
      <c r="E142"/>
      <c r="F142"/>
      <c r="G142"/>
      <c r="H142"/>
      <c r="I142" s="23"/>
      <c r="J142" s="23"/>
    </row>
    <row r="143" spans="1:10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5">
      <c r="A148" s="23"/>
      <c r="B148" s="255" t="str">
        <f>"Variation in "&amp;A136&amp;" ("&amp;A134&amp;"), for "&amp;A133&amp;" Lives, by Long-Term Rate and"</f>
        <v>Variation in e65 (End-2009), for Male Lives, by Long-Term Rate and</v>
      </c>
      <c r="C148" s="256"/>
      <c r="D148" s="256"/>
      <c r="E148" s="256"/>
      <c r="F148" s="256"/>
      <c r="G148" s="256"/>
      <c r="H148" s="256"/>
      <c r="I148" s="256"/>
      <c r="J148" s="257"/>
    </row>
    <row r="149" spans="1:10" ht="15">
      <c r="A149" s="23"/>
      <c r="B149" s="252" t="s">
        <v>92</v>
      </c>
      <c r="C149" s="253"/>
      <c r="D149" s="253"/>
      <c r="E149" s="253"/>
      <c r="F149" s="253"/>
      <c r="G149" s="253"/>
      <c r="H149" s="253"/>
      <c r="I149" s="253"/>
      <c r="J149" s="254"/>
    </row>
    <row r="150" spans="1:10" ht="15">
      <c r="A150" s="23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49" customFormat="1" ht="18.75">
      <c r="A152" s="249" t="s">
        <v>54</v>
      </c>
      <c r="B152" s="250"/>
      <c r="C152" s="250"/>
      <c r="D152" s="250"/>
      <c r="E152" s="250"/>
      <c r="F152" s="250"/>
      <c r="G152" s="250"/>
      <c r="H152" s="250"/>
      <c r="I152" s="250"/>
      <c r="J152" s="251"/>
    </row>
    <row r="153" spans="1:10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2:9" s="23" customFormat="1" ht="15">
      <c r="B155" s="103"/>
      <c r="C155" s="103"/>
      <c r="D155" s="103"/>
      <c r="E155" s="103"/>
      <c r="F155" s="103"/>
      <c r="G155" s="103"/>
      <c r="H155" s="103"/>
      <c r="I155" s="103"/>
    </row>
    <row r="156" spans="1:10" ht="15">
      <c r="A156" s="129" t="str">
        <f>A$41</f>
        <v>Male</v>
      </c>
      <c r="B156"/>
      <c r="C156"/>
      <c r="D156"/>
      <c r="E156"/>
      <c r="F156"/>
      <c r="G156"/>
      <c r="H156"/>
      <c r="I156"/>
      <c r="J156" s="23"/>
    </row>
    <row r="157" spans="1:10" ht="15">
      <c r="A157" s="130" t="str">
        <f>A$42</f>
        <v>End-2009</v>
      </c>
      <c r="B157"/>
      <c r="C157"/>
      <c r="D157"/>
      <c r="E157"/>
      <c r="F157"/>
      <c r="G157"/>
      <c r="H157"/>
      <c r="I157"/>
      <c r="J157" s="23"/>
    </row>
    <row r="158" spans="1:10" ht="15">
      <c r="A158" s="130" t="str">
        <f>A$43</f>
        <v>Expectation of Life</v>
      </c>
      <c r="B158"/>
      <c r="C158"/>
      <c r="D158"/>
      <c r="E158"/>
      <c r="F158"/>
      <c r="G158"/>
      <c r="H158"/>
      <c r="I158"/>
      <c r="J158" s="23"/>
    </row>
    <row r="159" spans="1:10" ht="15">
      <c r="A159" s="131" t="str">
        <f>Calc_Item</f>
        <v>e65</v>
      </c>
      <c r="B159"/>
      <c r="C159"/>
      <c r="D159"/>
      <c r="E159"/>
      <c r="F159"/>
      <c r="G159"/>
      <c r="H159"/>
      <c r="I159"/>
      <c r="J159" s="23"/>
    </row>
    <row r="160" spans="2:10" ht="15">
      <c r="B160"/>
      <c r="C160"/>
      <c r="D160"/>
      <c r="E160"/>
      <c r="F160"/>
      <c r="G160"/>
      <c r="H160"/>
      <c r="I160"/>
      <c r="J160" s="23"/>
    </row>
    <row r="161" spans="2:10" ht="15">
      <c r="B161"/>
      <c r="C161"/>
      <c r="D161"/>
      <c r="E161"/>
      <c r="F161"/>
      <c r="G161"/>
      <c r="H161"/>
      <c r="I161"/>
      <c r="J161" s="23"/>
    </row>
    <row r="162" spans="2:10" ht="15">
      <c r="B162"/>
      <c r="C162"/>
      <c r="D162"/>
      <c r="E162"/>
      <c r="F162"/>
      <c r="G162"/>
      <c r="H162"/>
      <c r="I162"/>
      <c r="J162" s="23"/>
    </row>
    <row r="163" spans="1:10" ht="15">
      <c r="A163" s="23"/>
      <c r="B163"/>
      <c r="C163"/>
      <c r="D163"/>
      <c r="E163"/>
      <c r="F163"/>
      <c r="G163"/>
      <c r="H163"/>
      <c r="I163"/>
      <c r="J163" s="23"/>
    </row>
    <row r="164" spans="1:10" ht="15">
      <c r="A164" s="23"/>
      <c r="B164"/>
      <c r="C164"/>
      <c r="D164"/>
      <c r="E164"/>
      <c r="F164"/>
      <c r="G164"/>
      <c r="H164"/>
      <c r="I164"/>
      <c r="J164" s="23"/>
    </row>
    <row r="165" spans="1:10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5">
      <c r="A171" s="23"/>
      <c r="B171" s="255" t="str">
        <f>"Variation in "&amp;A159&amp;" ("&amp;A157&amp;"), for "&amp;A156&amp;" Lives, by Long-Term Rate and"</f>
        <v>Variation in e65 (End-2009), for Male Lives, by Long-Term Rate and</v>
      </c>
      <c r="C171" s="256"/>
      <c r="D171" s="256"/>
      <c r="E171" s="256"/>
      <c r="F171" s="256"/>
      <c r="G171" s="256"/>
      <c r="H171" s="256"/>
      <c r="I171" s="256"/>
      <c r="J171" s="257"/>
    </row>
    <row r="172" spans="1:10" ht="15">
      <c r="A172" s="23"/>
      <c r="B172" s="252" t="s">
        <v>91</v>
      </c>
      <c r="C172" s="253"/>
      <c r="D172" s="253"/>
      <c r="E172" s="253"/>
      <c r="F172" s="253"/>
      <c r="G172" s="253"/>
      <c r="H172" s="253"/>
      <c r="I172" s="253"/>
      <c r="J172" s="254"/>
    </row>
    <row r="173" spans="1:10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pans="1:10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</sheetData>
  <sheetProtection sheet="1"/>
  <mergeCells count="25">
    <mergeCell ref="A60:J60"/>
    <mergeCell ref="B79:J79"/>
    <mergeCell ref="B80:J80"/>
    <mergeCell ref="A106:J106"/>
    <mergeCell ref="B125:J125"/>
    <mergeCell ref="B126:J126"/>
    <mergeCell ref="B102:J102"/>
    <mergeCell ref="B103:J103"/>
    <mergeCell ref="A83:J83"/>
    <mergeCell ref="H2:J2"/>
    <mergeCell ref="H1:J1"/>
    <mergeCell ref="B34:J34"/>
    <mergeCell ref="B33:J33"/>
    <mergeCell ref="B56:J56"/>
    <mergeCell ref="B57:J57"/>
    <mergeCell ref="A14:J14"/>
    <mergeCell ref="A37:J37"/>
    <mergeCell ref="A11:J11"/>
    <mergeCell ref="A12:J12"/>
    <mergeCell ref="B171:J171"/>
    <mergeCell ref="B172:J172"/>
    <mergeCell ref="A129:J129"/>
    <mergeCell ref="A152:J152"/>
    <mergeCell ref="B149:J149"/>
    <mergeCell ref="B148:J148"/>
  </mergeCells>
  <dataValidations count="5">
    <dataValidation type="list" allowBlank="1" showInputMessage="1" showErrorMessage="1" sqref="A66 A158 A135 A43 A112 A20 A89">
      <formula1>'Table Choices'!$B$6:$C$6</formula1>
    </dataValidation>
    <dataValidation type="list" allowBlank="1" showInputMessage="1" showErrorMessage="1" sqref="A65 A157 A134 A42 A111 A19 A88">
      <formula1>'Table Choices'!$B$5:$C$5</formula1>
    </dataValidation>
    <dataValidation type="list" allowBlank="1" showInputMessage="1" showErrorMessage="1" sqref="A64 A110 A156 A41 A133 A18 A87">
      <formula1>'Table Choices'!$B$4:$C$4</formula1>
    </dataValidation>
    <dataValidation type="list" allowBlank="1" showInputMessage="1" showErrorMessage="1" sqref="A67 A90 A113 A136 A159">
      <formula1>'Charts - %MC Working'!$E$42:$J$42</formula1>
    </dataValidation>
    <dataValidation type="list" allowBlank="1" showInputMessage="1" showErrorMessage="1" sqref="A44">
      <formula1>'Charts - Values Working'!$E$16:$J$16</formula1>
    </dataValidation>
  </dataValidations>
  <hyperlinks>
    <hyperlink ref="C10" location="Chart_V_01" display="Chart_V_01"/>
    <hyperlink ref="D10" location="Chart_V_02" display="Chart_V_02"/>
    <hyperlink ref="F10" location="Chart_V_04" display="Chart_V_04"/>
    <hyperlink ref="G10" location="Chart_V_05" display="Chart_V_05"/>
    <hyperlink ref="H10" location="Chart_V_06" display="Chart_V_06"/>
    <hyperlink ref="I10" location="Chart_V_07" display="Chart_V_07"/>
    <hyperlink ref="E10" location="Chart_V_03" display="Chart_V_03"/>
  </hyperlinks>
  <printOptions/>
  <pageMargins left="0.7" right="0.7" top="0.75" bottom="0.75" header="0.3" footer="0.3"/>
  <pageSetup horizontalDpi="600" verticalDpi="600" orientation="portrait" paperSize="9" r:id="rId4"/>
  <ignoredErrors>
    <ignoredError sqref="A41:A43 A110 A133 A156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80"/>
  <sheetViews>
    <sheetView zoomScale="70" zoomScaleNormal="70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17.57421875" style="1" customWidth="1"/>
    <col min="2" max="2" width="60.7109375" style="20" customWidth="1"/>
    <col min="3" max="3" width="10.7109375" style="20" customWidth="1"/>
    <col min="4" max="4" width="100.7109375" style="20" customWidth="1"/>
    <col min="5" max="5" width="9.7109375" style="1" customWidth="1"/>
    <col min="6" max="6" width="9.28125" style="1" bestFit="1" customWidth="1"/>
    <col min="7" max="8" width="9.8515625" style="1" bestFit="1" customWidth="1"/>
    <col min="9" max="9" width="9.421875" style="1" bestFit="1" customWidth="1"/>
    <col min="10" max="10" width="9.28125" style="1" bestFit="1" customWidth="1"/>
    <col min="11" max="11" width="9.140625" style="2" customWidth="1"/>
    <col min="12" max="12" width="9.140625" style="5" customWidth="1"/>
    <col min="13" max="18" width="9.140625" style="1" customWidth="1"/>
    <col min="19" max="19" width="9.140625" style="2" customWidth="1"/>
    <col min="20" max="20" width="9.140625" style="5" customWidth="1"/>
    <col min="21" max="26" width="9.140625" style="1" customWidth="1"/>
    <col min="27" max="27" width="9.140625" style="2" customWidth="1"/>
    <col min="28" max="28" width="9.140625" style="5" customWidth="1"/>
    <col min="29" max="34" width="9.140625" style="1" customWidth="1"/>
    <col min="35" max="35" width="9.140625" style="2" customWidth="1"/>
    <col min="36" max="36" width="9.140625" style="5" customWidth="1"/>
    <col min="37" max="37" width="9.7109375" style="1" customWidth="1"/>
    <col min="38" max="38" width="9.28125" style="1" bestFit="1" customWidth="1"/>
    <col min="39" max="40" width="9.8515625" style="1" bestFit="1" customWidth="1"/>
    <col min="41" max="41" width="9.421875" style="1" bestFit="1" customWidth="1"/>
    <col min="42" max="42" width="9.28125" style="1" bestFit="1" customWidth="1"/>
    <col min="43" max="43" width="9.140625" style="2" customWidth="1"/>
    <col min="44" max="44" width="9.140625" style="5" customWidth="1"/>
    <col min="45" max="50" width="9.140625" style="1" customWidth="1"/>
    <col min="51" max="51" width="9.140625" style="2" customWidth="1"/>
    <col min="52" max="52" width="9.140625" style="5" customWidth="1"/>
    <col min="53" max="58" width="9.140625" style="1" customWidth="1"/>
    <col min="59" max="59" width="9.140625" style="2" customWidth="1"/>
    <col min="60" max="60" width="9.140625" style="5" customWidth="1"/>
    <col min="61" max="66" width="9.140625" style="1" customWidth="1"/>
    <col min="67" max="67" width="9.140625" style="2" customWidth="1"/>
    <col min="68" max="68" width="9.140625" style="5" customWidth="1"/>
    <col min="69" max="69" width="9.7109375" style="1" customWidth="1"/>
    <col min="70" max="70" width="9.28125" style="1" bestFit="1" customWidth="1"/>
    <col min="71" max="72" width="9.8515625" style="1" bestFit="1" customWidth="1"/>
    <col min="73" max="73" width="9.421875" style="1" bestFit="1" customWidth="1"/>
    <col min="74" max="74" width="9.28125" style="1" bestFit="1" customWidth="1"/>
    <col min="75" max="75" width="9.140625" style="2" customWidth="1"/>
    <col min="76" max="76" width="9.140625" style="5" customWidth="1"/>
    <col min="77" max="82" width="9.140625" style="1" customWidth="1"/>
    <col min="83" max="83" width="9.140625" style="2" customWidth="1"/>
    <col min="84" max="84" width="9.140625" style="5" customWidth="1"/>
    <col min="85" max="90" width="9.140625" style="1" customWidth="1"/>
    <col min="91" max="91" width="9.140625" style="2" customWidth="1"/>
    <col min="92" max="92" width="9.140625" style="5" customWidth="1"/>
    <col min="93" max="98" width="9.140625" style="1" customWidth="1"/>
    <col min="99" max="99" width="9.140625" style="2" customWidth="1"/>
    <col min="100" max="100" width="9.140625" style="5" customWidth="1"/>
    <col min="101" max="101" width="9.7109375" style="1" customWidth="1"/>
    <col min="102" max="102" width="9.28125" style="1" bestFit="1" customWidth="1"/>
    <col min="103" max="104" width="9.8515625" style="1" bestFit="1" customWidth="1"/>
    <col min="105" max="105" width="9.421875" style="1" bestFit="1" customWidth="1"/>
    <col min="106" max="106" width="9.28125" style="1" bestFit="1" customWidth="1"/>
    <col min="107" max="107" width="9.140625" style="2" customWidth="1"/>
    <col min="108" max="108" width="9.140625" style="5" customWidth="1"/>
    <col min="109" max="114" width="9.140625" style="1" customWidth="1"/>
    <col min="115" max="115" width="9.140625" style="2" customWidth="1"/>
    <col min="116" max="116" width="9.140625" style="5" customWidth="1"/>
    <col min="117" max="122" width="9.140625" style="1" customWidth="1"/>
    <col min="123" max="123" width="9.140625" style="2" customWidth="1"/>
    <col min="124" max="124" width="9.140625" style="5" customWidth="1"/>
    <col min="125" max="130" width="9.140625" style="1" customWidth="1"/>
    <col min="131" max="131" width="9.140625" style="2" customWidth="1"/>
    <col min="132" max="133" width="9.140625" style="5" customWidth="1"/>
    <col min="134" max="16384" width="9.140625" style="1" customWidth="1"/>
  </cols>
  <sheetData>
    <row r="1" spans="1:133" s="59" customFormat="1" ht="27" thickBot="1">
      <c r="A1" s="264" t="s">
        <v>45</v>
      </c>
      <c r="B1" s="265"/>
      <c r="C1" s="265"/>
      <c r="D1" s="266"/>
      <c r="E1" s="292" t="s">
        <v>15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  <c r="U1" s="283" t="s">
        <v>16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5"/>
      <c r="AK1" s="292" t="s">
        <v>15</v>
      </c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4"/>
      <c r="BA1" s="283" t="s">
        <v>16</v>
      </c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5"/>
      <c r="BQ1" s="292" t="s">
        <v>15</v>
      </c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4"/>
      <c r="CG1" s="283" t="s">
        <v>16</v>
      </c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5"/>
      <c r="CW1" s="286" t="s">
        <v>15</v>
      </c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8"/>
      <c r="DM1" s="289" t="s">
        <v>16</v>
      </c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1"/>
      <c r="EC1" s="58"/>
    </row>
    <row r="2" spans="1:133" ht="19.5" thickBot="1">
      <c r="A2" s="20" t="s">
        <v>140</v>
      </c>
      <c r="B2" s="17"/>
      <c r="C2" s="17"/>
      <c r="D2" s="17"/>
      <c r="E2" s="36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  <c r="R2" s="37">
        <v>14</v>
      </c>
      <c r="S2" s="37">
        <v>15</v>
      </c>
      <c r="T2" s="37">
        <v>16</v>
      </c>
      <c r="U2" s="37">
        <v>17</v>
      </c>
      <c r="V2" s="37">
        <v>18</v>
      </c>
      <c r="W2" s="37">
        <v>19</v>
      </c>
      <c r="X2" s="37">
        <v>20</v>
      </c>
      <c r="Y2" s="37">
        <v>21</v>
      </c>
      <c r="Z2" s="37">
        <v>22</v>
      </c>
      <c r="AA2" s="37">
        <v>23</v>
      </c>
      <c r="AB2" s="37">
        <v>24</v>
      </c>
      <c r="AC2" s="37">
        <v>25</v>
      </c>
      <c r="AD2" s="37">
        <v>26</v>
      </c>
      <c r="AE2" s="37">
        <v>27</v>
      </c>
      <c r="AF2" s="37">
        <v>28</v>
      </c>
      <c r="AG2" s="37">
        <v>29</v>
      </c>
      <c r="AH2" s="38">
        <v>30</v>
      </c>
      <c r="AI2" s="39"/>
      <c r="AJ2" s="39"/>
      <c r="AK2" s="36">
        <v>1</v>
      </c>
      <c r="AL2" s="37">
        <v>2</v>
      </c>
      <c r="AM2" s="37">
        <v>3</v>
      </c>
      <c r="AN2" s="37">
        <v>4</v>
      </c>
      <c r="AO2" s="37">
        <v>5</v>
      </c>
      <c r="AP2" s="37">
        <v>6</v>
      </c>
      <c r="AQ2" s="37">
        <v>7</v>
      </c>
      <c r="AR2" s="37">
        <v>8</v>
      </c>
      <c r="AS2" s="37">
        <v>9</v>
      </c>
      <c r="AT2" s="37">
        <v>10</v>
      </c>
      <c r="AU2" s="37">
        <v>11</v>
      </c>
      <c r="AV2" s="37">
        <v>12</v>
      </c>
      <c r="AW2" s="37">
        <v>13</v>
      </c>
      <c r="AX2" s="37">
        <v>14</v>
      </c>
      <c r="AY2" s="37">
        <v>15</v>
      </c>
      <c r="AZ2" s="37">
        <v>16</v>
      </c>
      <c r="BA2" s="37">
        <v>17</v>
      </c>
      <c r="BB2" s="37">
        <v>18</v>
      </c>
      <c r="BC2" s="37">
        <v>19</v>
      </c>
      <c r="BD2" s="37">
        <v>20</v>
      </c>
      <c r="BE2" s="37">
        <v>21</v>
      </c>
      <c r="BF2" s="37">
        <v>22</v>
      </c>
      <c r="BG2" s="37">
        <v>23</v>
      </c>
      <c r="BH2" s="37">
        <v>24</v>
      </c>
      <c r="BI2" s="37">
        <v>25</v>
      </c>
      <c r="BJ2" s="37">
        <v>26</v>
      </c>
      <c r="BK2" s="37">
        <v>27</v>
      </c>
      <c r="BL2" s="37">
        <v>28</v>
      </c>
      <c r="BM2" s="37">
        <v>29</v>
      </c>
      <c r="BN2" s="38">
        <v>30</v>
      </c>
      <c r="BO2" s="39"/>
      <c r="BP2" s="39"/>
      <c r="BQ2" s="36">
        <v>1</v>
      </c>
      <c r="BR2" s="37">
        <v>2</v>
      </c>
      <c r="BS2" s="37">
        <v>3</v>
      </c>
      <c r="BT2" s="37">
        <v>4</v>
      </c>
      <c r="BU2" s="37">
        <v>5</v>
      </c>
      <c r="BV2" s="37">
        <v>6</v>
      </c>
      <c r="BW2" s="37">
        <v>7</v>
      </c>
      <c r="BX2" s="37">
        <v>8</v>
      </c>
      <c r="BY2" s="37">
        <v>9</v>
      </c>
      <c r="BZ2" s="37">
        <v>10</v>
      </c>
      <c r="CA2" s="37">
        <v>11</v>
      </c>
      <c r="CB2" s="37">
        <v>12</v>
      </c>
      <c r="CC2" s="37">
        <v>13</v>
      </c>
      <c r="CD2" s="37">
        <v>14</v>
      </c>
      <c r="CE2" s="37">
        <v>15</v>
      </c>
      <c r="CF2" s="37">
        <v>16</v>
      </c>
      <c r="CG2" s="37">
        <v>17</v>
      </c>
      <c r="CH2" s="37">
        <v>18</v>
      </c>
      <c r="CI2" s="37">
        <v>19</v>
      </c>
      <c r="CJ2" s="37">
        <v>20</v>
      </c>
      <c r="CK2" s="37">
        <v>21</v>
      </c>
      <c r="CL2" s="37">
        <v>22</v>
      </c>
      <c r="CM2" s="37">
        <v>23</v>
      </c>
      <c r="CN2" s="37">
        <v>24</v>
      </c>
      <c r="CO2" s="37">
        <v>25</v>
      </c>
      <c r="CP2" s="37">
        <v>26</v>
      </c>
      <c r="CQ2" s="37">
        <v>27</v>
      </c>
      <c r="CR2" s="37">
        <v>28</v>
      </c>
      <c r="CS2" s="37">
        <v>29</v>
      </c>
      <c r="CT2" s="38">
        <v>30</v>
      </c>
      <c r="CU2" s="39"/>
      <c r="CV2" s="39"/>
      <c r="CW2" s="157">
        <v>1</v>
      </c>
      <c r="CX2" s="39">
        <v>2</v>
      </c>
      <c r="CY2" s="39">
        <v>3</v>
      </c>
      <c r="CZ2" s="39">
        <v>4</v>
      </c>
      <c r="DA2" s="39">
        <v>5</v>
      </c>
      <c r="DB2" s="39">
        <v>6</v>
      </c>
      <c r="DC2" s="39">
        <v>7</v>
      </c>
      <c r="DD2" s="39">
        <v>8</v>
      </c>
      <c r="DE2" s="39">
        <v>9</v>
      </c>
      <c r="DF2" s="39">
        <v>10</v>
      </c>
      <c r="DG2" s="39">
        <v>11</v>
      </c>
      <c r="DH2" s="39">
        <v>12</v>
      </c>
      <c r="DI2" s="39">
        <v>13</v>
      </c>
      <c r="DJ2" s="39">
        <v>14</v>
      </c>
      <c r="DK2" s="39">
        <v>15</v>
      </c>
      <c r="DL2" s="39">
        <v>16</v>
      </c>
      <c r="DM2" s="39">
        <v>17</v>
      </c>
      <c r="DN2" s="39">
        <v>18</v>
      </c>
      <c r="DO2" s="39">
        <v>19</v>
      </c>
      <c r="DP2" s="39">
        <v>20</v>
      </c>
      <c r="DQ2" s="39">
        <v>21</v>
      </c>
      <c r="DR2" s="39">
        <v>22</v>
      </c>
      <c r="DS2" s="39">
        <v>23</v>
      </c>
      <c r="DT2" s="39">
        <v>24</v>
      </c>
      <c r="DU2" s="39">
        <v>25</v>
      </c>
      <c r="DV2" s="39">
        <v>26</v>
      </c>
      <c r="DW2" s="39">
        <v>27</v>
      </c>
      <c r="DX2" s="39">
        <v>28</v>
      </c>
      <c r="DY2" s="39">
        <v>29</v>
      </c>
      <c r="DZ2" s="158">
        <v>30</v>
      </c>
      <c r="EA2" s="39"/>
      <c r="EB2" s="39"/>
      <c r="EC2" s="39"/>
    </row>
    <row r="3" spans="2:133" s="7" customFormat="1" ht="88.5" customHeight="1" thickBot="1">
      <c r="B3" s="18"/>
      <c r="C3" s="18"/>
      <c r="D3" s="18"/>
      <c r="E3" s="267" t="s">
        <v>137</v>
      </c>
      <c r="F3" s="269"/>
      <c r="G3" s="267" t="s">
        <v>138</v>
      </c>
      <c r="H3" s="268"/>
      <c r="I3" s="268"/>
      <c r="J3" s="269"/>
      <c r="K3" s="8"/>
      <c r="L3" s="9"/>
      <c r="M3" s="267" t="s">
        <v>154</v>
      </c>
      <c r="N3" s="268"/>
      <c r="O3" s="268"/>
      <c r="P3" s="268"/>
      <c r="Q3" s="268"/>
      <c r="R3" s="269"/>
      <c r="S3" s="8"/>
      <c r="T3" s="9"/>
      <c r="U3" s="267" t="s">
        <v>1</v>
      </c>
      <c r="V3" s="269"/>
      <c r="W3" s="267" t="s">
        <v>142</v>
      </c>
      <c r="X3" s="268"/>
      <c r="Y3" s="268"/>
      <c r="Z3" s="269"/>
      <c r="AA3" s="8"/>
      <c r="AB3" s="9"/>
      <c r="AC3" s="267" t="s">
        <v>143</v>
      </c>
      <c r="AD3" s="268"/>
      <c r="AE3" s="268"/>
      <c r="AF3" s="268"/>
      <c r="AG3" s="268"/>
      <c r="AH3" s="269"/>
      <c r="AI3" s="8"/>
      <c r="AJ3" s="9"/>
      <c r="AK3" s="267" t="s">
        <v>137</v>
      </c>
      <c r="AL3" s="269"/>
      <c r="AM3" s="267" t="s">
        <v>138</v>
      </c>
      <c r="AN3" s="268"/>
      <c r="AO3" s="268"/>
      <c r="AP3" s="269"/>
      <c r="AQ3" s="8"/>
      <c r="AR3" s="9"/>
      <c r="AS3" s="267" t="s">
        <v>154</v>
      </c>
      <c r="AT3" s="268"/>
      <c r="AU3" s="268"/>
      <c r="AV3" s="268"/>
      <c r="AW3" s="268"/>
      <c r="AX3" s="269"/>
      <c r="AY3" s="8"/>
      <c r="AZ3" s="9"/>
      <c r="BA3" s="267" t="s">
        <v>1</v>
      </c>
      <c r="BB3" s="269"/>
      <c r="BC3" s="267" t="s">
        <v>142</v>
      </c>
      <c r="BD3" s="268"/>
      <c r="BE3" s="268"/>
      <c r="BF3" s="269"/>
      <c r="BG3" s="8"/>
      <c r="BH3" s="9"/>
      <c r="BI3" s="267" t="s">
        <v>143</v>
      </c>
      <c r="BJ3" s="268"/>
      <c r="BK3" s="268"/>
      <c r="BL3" s="268"/>
      <c r="BM3" s="268"/>
      <c r="BN3" s="269"/>
      <c r="BO3" s="8"/>
      <c r="BP3" s="9"/>
      <c r="BQ3" s="267" t="s">
        <v>137</v>
      </c>
      <c r="BR3" s="269"/>
      <c r="BS3" s="267" t="s">
        <v>138</v>
      </c>
      <c r="BT3" s="268"/>
      <c r="BU3" s="268"/>
      <c r="BV3" s="269"/>
      <c r="BW3" s="8"/>
      <c r="BX3" s="9"/>
      <c r="BY3" s="267" t="s">
        <v>154</v>
      </c>
      <c r="BZ3" s="268"/>
      <c r="CA3" s="268"/>
      <c r="CB3" s="268"/>
      <c r="CC3" s="268"/>
      <c r="CD3" s="269"/>
      <c r="CE3" s="8"/>
      <c r="CF3" s="9"/>
      <c r="CG3" s="267" t="s">
        <v>1</v>
      </c>
      <c r="CH3" s="269"/>
      <c r="CI3" s="267" t="s">
        <v>142</v>
      </c>
      <c r="CJ3" s="268"/>
      <c r="CK3" s="268"/>
      <c r="CL3" s="269"/>
      <c r="CM3" s="8"/>
      <c r="CN3" s="9"/>
      <c r="CO3" s="267" t="s">
        <v>143</v>
      </c>
      <c r="CP3" s="268"/>
      <c r="CQ3" s="268"/>
      <c r="CR3" s="268"/>
      <c r="CS3" s="268"/>
      <c r="CT3" s="269"/>
      <c r="CU3" s="8"/>
      <c r="CV3" s="9"/>
      <c r="CW3" s="267" t="s">
        <v>137</v>
      </c>
      <c r="CX3" s="269"/>
      <c r="CY3" s="267" t="s">
        <v>138</v>
      </c>
      <c r="CZ3" s="268"/>
      <c r="DA3" s="268"/>
      <c r="DB3" s="269"/>
      <c r="DC3" s="8"/>
      <c r="DD3" s="9"/>
      <c r="DE3" s="267" t="s">
        <v>154</v>
      </c>
      <c r="DF3" s="268"/>
      <c r="DG3" s="268"/>
      <c r="DH3" s="268"/>
      <c r="DI3" s="268"/>
      <c r="DJ3" s="269"/>
      <c r="DK3" s="8"/>
      <c r="DL3" s="9"/>
      <c r="DM3" s="267" t="s">
        <v>1</v>
      </c>
      <c r="DN3" s="269"/>
      <c r="DO3" s="267" t="s">
        <v>142</v>
      </c>
      <c r="DP3" s="268"/>
      <c r="DQ3" s="268"/>
      <c r="DR3" s="269"/>
      <c r="DS3" s="8"/>
      <c r="DT3" s="9"/>
      <c r="DU3" s="267" t="s">
        <v>143</v>
      </c>
      <c r="DV3" s="268"/>
      <c r="DW3" s="268"/>
      <c r="DX3" s="268"/>
      <c r="DY3" s="268"/>
      <c r="DZ3" s="269"/>
      <c r="EA3" s="21"/>
      <c r="EB3" s="12"/>
      <c r="EC3" s="12"/>
    </row>
    <row r="4" spans="2:133" ht="19.5" thickBot="1">
      <c r="B4" s="19"/>
      <c r="C4" s="19"/>
      <c r="D4" s="19"/>
      <c r="E4" s="40">
        <v>2029</v>
      </c>
      <c r="F4" s="41">
        <v>2019</v>
      </c>
      <c r="G4" s="41" t="s">
        <v>9</v>
      </c>
      <c r="H4" s="41" t="s">
        <v>10</v>
      </c>
      <c r="I4" s="41" t="s">
        <v>11</v>
      </c>
      <c r="J4" s="41" t="s">
        <v>12</v>
      </c>
      <c r="K4" s="42"/>
      <c r="L4" s="42"/>
      <c r="M4" s="43" t="s">
        <v>3</v>
      </c>
      <c r="N4" s="44" t="s">
        <v>4</v>
      </c>
      <c r="O4" s="41" t="s">
        <v>5</v>
      </c>
      <c r="P4" s="41" t="s">
        <v>6</v>
      </c>
      <c r="Q4" s="41" t="s">
        <v>7</v>
      </c>
      <c r="R4" s="41" t="s">
        <v>8</v>
      </c>
      <c r="S4" s="42"/>
      <c r="T4" s="42"/>
      <c r="U4" s="40">
        <v>2027</v>
      </c>
      <c r="V4" s="41">
        <v>2017</v>
      </c>
      <c r="W4" s="41" t="s">
        <v>9</v>
      </c>
      <c r="X4" s="41" t="s">
        <v>10</v>
      </c>
      <c r="Y4" s="41" t="s">
        <v>11</v>
      </c>
      <c r="Z4" s="41" t="s">
        <v>12</v>
      </c>
      <c r="AA4" s="42"/>
      <c r="AB4" s="42"/>
      <c r="AC4" s="43" t="s">
        <v>3</v>
      </c>
      <c r="AD4" s="44" t="s">
        <v>4</v>
      </c>
      <c r="AE4" s="41" t="s">
        <v>5</v>
      </c>
      <c r="AF4" s="41" t="s">
        <v>6</v>
      </c>
      <c r="AG4" s="41" t="s">
        <v>7</v>
      </c>
      <c r="AH4" s="41" t="s">
        <v>8</v>
      </c>
      <c r="AI4" s="42"/>
      <c r="AJ4" s="42"/>
      <c r="AK4" s="40">
        <v>2029</v>
      </c>
      <c r="AL4" s="41">
        <v>2019</v>
      </c>
      <c r="AM4" s="41" t="s">
        <v>9</v>
      </c>
      <c r="AN4" s="41" t="s">
        <v>10</v>
      </c>
      <c r="AO4" s="41" t="s">
        <v>11</v>
      </c>
      <c r="AP4" s="41" t="s">
        <v>12</v>
      </c>
      <c r="AQ4" s="42"/>
      <c r="AR4" s="42"/>
      <c r="AS4" s="43" t="s">
        <v>3</v>
      </c>
      <c r="AT4" s="44" t="s">
        <v>4</v>
      </c>
      <c r="AU4" s="41" t="s">
        <v>5</v>
      </c>
      <c r="AV4" s="41" t="s">
        <v>6</v>
      </c>
      <c r="AW4" s="41" t="s">
        <v>7</v>
      </c>
      <c r="AX4" s="41" t="s">
        <v>8</v>
      </c>
      <c r="AY4" s="42"/>
      <c r="AZ4" s="42"/>
      <c r="BA4" s="40">
        <v>2027</v>
      </c>
      <c r="BB4" s="41">
        <v>2017</v>
      </c>
      <c r="BC4" s="41" t="s">
        <v>9</v>
      </c>
      <c r="BD4" s="41" t="s">
        <v>10</v>
      </c>
      <c r="BE4" s="41" t="s">
        <v>11</v>
      </c>
      <c r="BF4" s="41" t="s">
        <v>12</v>
      </c>
      <c r="BG4" s="42"/>
      <c r="BH4" s="42"/>
      <c r="BI4" s="43" t="s">
        <v>3</v>
      </c>
      <c r="BJ4" s="44" t="s">
        <v>4</v>
      </c>
      <c r="BK4" s="41" t="s">
        <v>5</v>
      </c>
      <c r="BL4" s="41" t="s">
        <v>6</v>
      </c>
      <c r="BM4" s="41" t="s">
        <v>7</v>
      </c>
      <c r="BN4" s="41" t="s">
        <v>8</v>
      </c>
      <c r="BO4" s="42"/>
      <c r="BP4" s="42"/>
      <c r="BQ4" s="40">
        <v>2029</v>
      </c>
      <c r="BR4" s="41">
        <v>2019</v>
      </c>
      <c r="BS4" s="41" t="s">
        <v>9</v>
      </c>
      <c r="BT4" s="41" t="s">
        <v>10</v>
      </c>
      <c r="BU4" s="41" t="s">
        <v>11</v>
      </c>
      <c r="BV4" s="41" t="s">
        <v>12</v>
      </c>
      <c r="BW4" s="42"/>
      <c r="BX4" s="42"/>
      <c r="BY4" s="43" t="s">
        <v>3</v>
      </c>
      <c r="BZ4" s="44" t="s">
        <v>4</v>
      </c>
      <c r="CA4" s="41" t="s">
        <v>5</v>
      </c>
      <c r="CB4" s="41" t="s">
        <v>6</v>
      </c>
      <c r="CC4" s="41" t="s">
        <v>7</v>
      </c>
      <c r="CD4" s="41" t="s">
        <v>8</v>
      </c>
      <c r="CE4" s="42"/>
      <c r="CF4" s="42"/>
      <c r="CG4" s="40">
        <v>2027</v>
      </c>
      <c r="CH4" s="41">
        <v>2017</v>
      </c>
      <c r="CI4" s="41" t="s">
        <v>9</v>
      </c>
      <c r="CJ4" s="41" t="s">
        <v>10</v>
      </c>
      <c r="CK4" s="41" t="s">
        <v>11</v>
      </c>
      <c r="CL4" s="41" t="s">
        <v>12</v>
      </c>
      <c r="CM4" s="42"/>
      <c r="CN4" s="42"/>
      <c r="CO4" s="43" t="s">
        <v>3</v>
      </c>
      <c r="CP4" s="44" t="s">
        <v>4</v>
      </c>
      <c r="CQ4" s="41" t="s">
        <v>5</v>
      </c>
      <c r="CR4" s="41" t="s">
        <v>6</v>
      </c>
      <c r="CS4" s="41" t="s">
        <v>7</v>
      </c>
      <c r="CT4" s="41" t="s">
        <v>8</v>
      </c>
      <c r="CU4" s="42"/>
      <c r="CV4" s="42"/>
      <c r="CW4" s="160">
        <v>2029</v>
      </c>
      <c r="CX4" s="161">
        <v>2019</v>
      </c>
      <c r="CY4" s="161" t="s">
        <v>9</v>
      </c>
      <c r="CZ4" s="161" t="s">
        <v>10</v>
      </c>
      <c r="DA4" s="161" t="s">
        <v>11</v>
      </c>
      <c r="DB4" s="161" t="s">
        <v>12</v>
      </c>
      <c r="DC4" s="81"/>
      <c r="DD4" s="81"/>
      <c r="DE4" s="162" t="s">
        <v>3</v>
      </c>
      <c r="DF4" s="163" t="s">
        <v>4</v>
      </c>
      <c r="DG4" s="161" t="s">
        <v>5</v>
      </c>
      <c r="DH4" s="161" t="s">
        <v>6</v>
      </c>
      <c r="DI4" s="161" t="s">
        <v>7</v>
      </c>
      <c r="DJ4" s="161" t="s">
        <v>8</v>
      </c>
      <c r="DK4" s="81"/>
      <c r="DL4" s="81"/>
      <c r="DM4" s="160">
        <v>2027</v>
      </c>
      <c r="DN4" s="161">
        <v>2017</v>
      </c>
      <c r="DO4" s="161" t="s">
        <v>9</v>
      </c>
      <c r="DP4" s="161" t="s">
        <v>10</v>
      </c>
      <c r="DQ4" s="161" t="s">
        <v>11</v>
      </c>
      <c r="DR4" s="161" t="s">
        <v>12</v>
      </c>
      <c r="DS4" s="81"/>
      <c r="DT4" s="81"/>
      <c r="DU4" s="162" t="s">
        <v>3</v>
      </c>
      <c r="DV4" s="163" t="s">
        <v>4</v>
      </c>
      <c r="DW4" s="161" t="s">
        <v>5</v>
      </c>
      <c r="DX4" s="161" t="s">
        <v>6</v>
      </c>
      <c r="DY4" s="161" t="s">
        <v>7</v>
      </c>
      <c r="DZ4" s="161" t="s">
        <v>8</v>
      </c>
      <c r="EA4" s="81"/>
      <c r="EB4" s="81"/>
      <c r="EC4" s="4"/>
    </row>
    <row r="5" spans="2:100" s="176" customFormat="1" ht="16.5" thickBot="1">
      <c r="B5" s="80"/>
      <c r="C5" s="80"/>
      <c r="D5" s="80"/>
      <c r="E5" s="173"/>
      <c r="F5" s="173"/>
      <c r="G5" s="173"/>
      <c r="H5" s="173"/>
      <c r="I5" s="173"/>
      <c r="J5" s="173"/>
      <c r="K5" s="174"/>
      <c r="L5" s="175"/>
      <c r="M5" s="173"/>
      <c r="N5" s="173"/>
      <c r="O5" s="173"/>
      <c r="P5" s="173"/>
      <c r="Q5" s="173"/>
      <c r="R5" s="173"/>
      <c r="S5" s="174"/>
      <c r="T5" s="175"/>
      <c r="U5" s="173"/>
      <c r="V5" s="173"/>
      <c r="W5" s="173"/>
      <c r="X5" s="173"/>
      <c r="Y5" s="173"/>
      <c r="Z5" s="173"/>
      <c r="AA5" s="174"/>
      <c r="AB5" s="175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</row>
    <row r="6" spans="1:133" s="186" customFormat="1" ht="15.75">
      <c r="A6" s="223" t="s">
        <v>94</v>
      </c>
      <c r="B6" s="73" t="s">
        <v>144</v>
      </c>
      <c r="C6" s="73" t="s">
        <v>43</v>
      </c>
      <c r="D6" s="169" t="s">
        <v>112</v>
      </c>
      <c r="E6" s="177">
        <f>IF($C6="M",'Data - ValuesEnd2009'!E6/INDEX(M_MC_End2009,1,'Data - ValuesEnd2009'!E$2),'Data - ValuesEnd2009'!E6/INDEX(F_MC_End2009,1,'Data - ValuesEnd2009'!E$2))</f>
        <v>0.9444616580090774</v>
      </c>
      <c r="F6" s="178">
        <f>IF($C6="M",'Data - ValuesEnd2009'!F6/INDEX(M_MC_End2009,1,'Data - ValuesEnd2009'!F$2),'Data - ValuesEnd2009'!F6/INDEX(F_MC_End2009,1,'Data - ValuesEnd2009'!F$2))</f>
        <v>0.9672555351000179</v>
      </c>
      <c r="G6" s="178">
        <f>IF($C6="M",'Data - ValuesEnd2009'!G6/INDEX(M_MC_End2009,1,'Data - ValuesEnd2009'!G$2),'Data - ValuesEnd2009'!G6/INDEX(F_MC_End2009,1,'Data - ValuesEnd2009'!G$2))</f>
        <v>0.9864022425984273</v>
      </c>
      <c r="H6" s="178">
        <f>IF($C6="M",'Data - ValuesEnd2009'!H6/INDEX(M_MC_End2009,1,'Data - ValuesEnd2009'!H$2),'Data - ValuesEnd2009'!H6/INDEX(F_MC_End2009,1,'Data - ValuesEnd2009'!H$2))</f>
        <v>0.9972388370184921</v>
      </c>
      <c r="I6" s="178">
        <f>IF($C6="M",'Data - ValuesEnd2009'!I6/INDEX(M_MC_End2009,1,'Data - ValuesEnd2009'!I$2),'Data - ValuesEnd2009'!I6/INDEX(F_MC_End2009,1,'Data - ValuesEnd2009'!I$2))</f>
        <v>1.0028829499647904</v>
      </c>
      <c r="J6" s="179">
        <f>IF($C6="M",'Data - ValuesEnd2009'!J6/INDEX(M_MC_End2009,1,'Data - ValuesEnd2009'!J$2),'Data - ValuesEnd2009'!J6/INDEX(F_MC_End2009,1,'Data - ValuesEnd2009'!J$2))</f>
        <v>0.9816547187703554</v>
      </c>
      <c r="K6" s="180"/>
      <c r="L6" s="181"/>
      <c r="M6" s="177">
        <f>IF($C6="M",'Data - ValuesEnd2009'!M6/INDEX(M_MC_End2009,1,'Data - ValuesEnd2009'!M$2),'Data - ValuesEnd2009'!M6/INDEX(F_MC_End2009,1,'Data - ValuesEnd2009'!M$2))</f>
        <v>0.9407109931970113</v>
      </c>
      <c r="N6" s="178">
        <f>IF($C6="M",'Data - ValuesEnd2009'!N6/INDEX(M_MC_End2009,1,'Data - ValuesEnd2009'!N$2),'Data - ValuesEnd2009'!N6/INDEX(F_MC_End2009,1,'Data - ValuesEnd2009'!N$2))</f>
        <v>0.9758650757151073</v>
      </c>
      <c r="O6" s="178">
        <f>IF($C6="M",'Data - ValuesEnd2009'!O6/INDEX(M_MC_End2009,1,'Data - ValuesEnd2009'!O$2),'Data - ValuesEnd2009'!O6/INDEX(F_MC_End2009,1,'Data - ValuesEnd2009'!O$2))</f>
        <v>0.9950390216086691</v>
      </c>
      <c r="P6" s="178">
        <f>IF($C6="M",'Data - ValuesEnd2009'!P6/INDEX(M_MC_End2009,1,'Data - ValuesEnd2009'!P$2),'Data - ValuesEnd2009'!P6/INDEX(F_MC_End2009,1,'Data - ValuesEnd2009'!P$2))</f>
        <v>1.0020477738362747</v>
      </c>
      <c r="Q6" s="178">
        <f>IF($C6="M",'Data - ValuesEnd2009'!Q6/INDEX(M_MC_End2009,1,'Data - ValuesEnd2009'!Q$2),'Data - ValuesEnd2009'!Q6/INDEX(F_MC_End2009,1,'Data - ValuesEnd2009'!Q$2))</f>
        <v>1.0061667814167887</v>
      </c>
      <c r="R6" s="179">
        <f>IF($C6="M",'Data - ValuesEnd2009'!R6/INDEX(M_MC_End2009,1,'Data - ValuesEnd2009'!R$2),'Data - ValuesEnd2009'!R6/INDEX(F_MC_End2009,1,'Data - ValuesEnd2009'!R$2))</f>
        <v>0.9883637147196406</v>
      </c>
      <c r="S6" s="180"/>
      <c r="T6" s="181"/>
      <c r="U6" s="177">
        <f>IF($C6="M",'Data - ValuesEnd2009'!U6/INDEX(M_MC_End2009,1,'Data - ValuesEnd2009'!U$2),'Data - ValuesEnd2009'!U6/INDEX(F_MC_End2009,1,'Data - ValuesEnd2009'!U$2))</f>
        <v>0.9449950006505783</v>
      </c>
      <c r="V6" s="178">
        <f>IF($C6="M",'Data - ValuesEnd2009'!V6/INDEX(M_MC_End2009,1,'Data - ValuesEnd2009'!V$2),'Data - ValuesEnd2009'!V6/INDEX(F_MC_End2009,1,'Data - ValuesEnd2009'!V$2))</f>
        <v>0.9748997760997592</v>
      </c>
      <c r="W6" s="178">
        <f>IF($C6="M",'Data - ValuesEnd2009'!W6/INDEX(M_MC_End2009,1,'Data - ValuesEnd2009'!W$2),'Data - ValuesEnd2009'!W6/INDEX(F_MC_End2009,1,'Data - ValuesEnd2009'!W$2))</f>
        <v>0.9969756495466872</v>
      </c>
      <c r="X6" s="178">
        <f>IF($C6="M",'Data - ValuesEnd2009'!X6/INDEX(M_MC_End2009,1,'Data - ValuesEnd2009'!X$2),'Data - ValuesEnd2009'!X6/INDEX(F_MC_End2009,1,'Data - ValuesEnd2009'!X$2))</f>
        <v>1.000774283452233</v>
      </c>
      <c r="Y6" s="178">
        <f>IF($C6="M",'Data - ValuesEnd2009'!Y6/INDEX(M_MC_End2009,1,'Data - ValuesEnd2009'!Y$2),'Data - ValuesEnd2009'!Y6/INDEX(F_MC_End2009,1,'Data - ValuesEnd2009'!Y$2))</f>
        <v>1.0077106727339693</v>
      </c>
      <c r="Z6" s="179">
        <f>IF($C6="M",'Data - ValuesEnd2009'!Z6/INDEX(M_MC_End2009,1,'Data - ValuesEnd2009'!Z$2),'Data - ValuesEnd2009'!Z6/INDEX(F_MC_End2009,1,'Data - ValuesEnd2009'!Z$2))</f>
        <v>0.9772509131017874</v>
      </c>
      <c r="AA6" s="180"/>
      <c r="AB6" s="181"/>
      <c r="AC6" s="177">
        <f>IF($C6="M",'Data - ValuesEnd2009'!AC6/INDEX(M_MC_End2009,1,'Data - ValuesEnd2009'!AC$2),'Data - ValuesEnd2009'!AC6/INDEX(F_MC_End2009,1,'Data - ValuesEnd2009'!AC$2))</f>
        <v>0.9467514766787228</v>
      </c>
      <c r="AD6" s="178">
        <f>IF($C6="M",'Data - ValuesEnd2009'!AD6/INDEX(M_MC_End2009,1,'Data - ValuesEnd2009'!AD$2),'Data - ValuesEnd2009'!AD6/INDEX(F_MC_End2009,1,'Data - ValuesEnd2009'!AD$2))</f>
        <v>0.9833320482182354</v>
      </c>
      <c r="AE6" s="178">
        <f>IF($C6="M",'Data - ValuesEnd2009'!AE6/INDEX(M_MC_End2009,1,'Data - ValuesEnd2009'!AE$2),'Data - ValuesEnd2009'!AE6/INDEX(F_MC_End2009,1,'Data - ValuesEnd2009'!AE$2))</f>
        <v>1.0012076190410482</v>
      </c>
      <c r="AF6" s="178">
        <f>IF($C6="M",'Data - ValuesEnd2009'!AF6/INDEX(M_MC_End2009,1,'Data - ValuesEnd2009'!AF$2),'Data - ValuesEnd2009'!AF6/INDEX(F_MC_End2009,1,'Data - ValuesEnd2009'!AF$2))</f>
        <v>1.0035286859583727</v>
      </c>
      <c r="AG6" s="178">
        <f>IF($C6="M",'Data - ValuesEnd2009'!AG6/INDEX(M_MC_End2009,1,'Data - ValuesEnd2009'!AG$2),'Data - ValuesEnd2009'!AG6/INDEX(F_MC_End2009,1,'Data - ValuesEnd2009'!AG$2))</f>
        <v>1.0085551124565235</v>
      </c>
      <c r="AH6" s="179">
        <f>IF($C6="M",'Data - ValuesEnd2009'!AH6/INDEX(M_MC_End2009,1,'Data - ValuesEnd2009'!AH$2),'Data - ValuesEnd2009'!AH6/INDEX(F_MC_End2009,1,'Data - ValuesEnd2009'!AH$2))</f>
        <v>0.9849992134572825</v>
      </c>
      <c r="AI6" s="182"/>
      <c r="AJ6" s="182"/>
      <c r="AK6" s="183"/>
      <c r="AL6" s="183"/>
      <c r="AM6" s="183"/>
      <c r="AN6" s="183"/>
      <c r="AO6" s="183"/>
      <c r="AP6" s="183"/>
      <c r="AQ6" s="184"/>
      <c r="AR6" s="185"/>
      <c r="AS6" s="183"/>
      <c r="AT6" s="183"/>
      <c r="AU6" s="183"/>
      <c r="AV6" s="183"/>
      <c r="AW6" s="183"/>
      <c r="AX6" s="183"/>
      <c r="AY6" s="184"/>
      <c r="AZ6" s="185"/>
      <c r="BA6" s="183"/>
      <c r="BB6" s="183"/>
      <c r="BC6" s="183"/>
      <c r="BD6" s="183"/>
      <c r="BE6" s="183"/>
      <c r="BF6" s="183"/>
      <c r="BG6" s="184"/>
      <c r="BH6" s="185"/>
      <c r="BI6" s="183"/>
      <c r="BJ6" s="183"/>
      <c r="BK6" s="183"/>
      <c r="BL6" s="183"/>
      <c r="BM6" s="183"/>
      <c r="BN6" s="183"/>
      <c r="BO6" s="184"/>
      <c r="BP6" s="185"/>
      <c r="BQ6" s="183"/>
      <c r="BR6" s="183"/>
      <c r="BS6" s="183"/>
      <c r="BT6" s="183"/>
      <c r="BU6" s="183"/>
      <c r="BV6" s="183"/>
      <c r="BW6" s="184"/>
      <c r="BX6" s="185"/>
      <c r="BY6" s="183"/>
      <c r="BZ6" s="183"/>
      <c r="CA6" s="183"/>
      <c r="CB6" s="183"/>
      <c r="CC6" s="183"/>
      <c r="CD6" s="183"/>
      <c r="CE6" s="184"/>
      <c r="CF6" s="185"/>
      <c r="CG6" s="183"/>
      <c r="CH6" s="183"/>
      <c r="CI6" s="183"/>
      <c r="CJ6" s="183"/>
      <c r="CK6" s="183"/>
      <c r="CL6" s="183"/>
      <c r="CM6" s="184"/>
      <c r="CN6" s="185"/>
      <c r="CO6" s="183"/>
      <c r="CP6" s="183"/>
      <c r="CQ6" s="183"/>
      <c r="CR6" s="183"/>
      <c r="CS6" s="183"/>
      <c r="CT6" s="183"/>
      <c r="CU6" s="184"/>
      <c r="CV6" s="185"/>
      <c r="CW6" s="183"/>
      <c r="CX6" s="183"/>
      <c r="CY6" s="183"/>
      <c r="CZ6" s="183"/>
      <c r="DA6" s="183"/>
      <c r="DB6" s="183"/>
      <c r="DC6" s="184"/>
      <c r="DD6" s="185"/>
      <c r="DE6" s="183"/>
      <c r="DF6" s="183"/>
      <c r="DG6" s="183"/>
      <c r="DH6" s="183"/>
      <c r="DI6" s="183"/>
      <c r="DJ6" s="183"/>
      <c r="DK6" s="184"/>
      <c r="DL6" s="185"/>
      <c r="DM6" s="183"/>
      <c r="DN6" s="183"/>
      <c r="DO6" s="183"/>
      <c r="DP6" s="183"/>
      <c r="DQ6" s="183"/>
      <c r="DR6" s="183"/>
      <c r="DS6" s="184"/>
      <c r="DT6" s="185"/>
      <c r="DU6" s="183"/>
      <c r="DV6" s="183"/>
      <c r="DW6" s="183"/>
      <c r="DX6" s="183"/>
      <c r="DY6" s="183"/>
      <c r="DZ6" s="183"/>
      <c r="EA6" s="184"/>
      <c r="EB6" s="185"/>
      <c r="EC6" s="185"/>
    </row>
    <row r="7" spans="2:133" s="186" customFormat="1" ht="15.75">
      <c r="B7" s="46"/>
      <c r="C7" s="46" t="s">
        <v>43</v>
      </c>
      <c r="D7" s="170" t="s">
        <v>113</v>
      </c>
      <c r="E7" s="187">
        <f>IF($C7="M",'Data - ValuesEnd2009'!E7/INDEX(M_MC_End2009,1,'Data - ValuesEnd2009'!E$2),'Data - ValuesEnd2009'!E7/INDEX(F_MC_End2009,1,'Data - ValuesEnd2009'!E$2))</f>
        <v>1.0591809168273796</v>
      </c>
      <c r="F7" s="188">
        <f>IF($C7="M",'Data - ValuesEnd2009'!F7/INDEX(M_MC_End2009,1,'Data - ValuesEnd2009'!F$2),'Data - ValuesEnd2009'!F7/INDEX(F_MC_End2009,1,'Data - ValuesEnd2009'!F$2))</f>
        <v>1.048254608454145</v>
      </c>
      <c r="G7" s="188">
        <f>IF($C7="M",'Data - ValuesEnd2009'!G7/INDEX(M_MC_End2009,1,'Data - ValuesEnd2009'!G$2),'Data - ValuesEnd2009'!G7/INDEX(F_MC_End2009,1,'Data - ValuesEnd2009'!G$2))</f>
        <v>1.0388298943352219</v>
      </c>
      <c r="H7" s="188">
        <f>IF($C7="M",'Data - ValuesEnd2009'!H7/INDEX(M_MC_End2009,1,'Data - ValuesEnd2009'!H$2),'Data - ValuesEnd2009'!H7/INDEX(F_MC_End2009,1,'Data - ValuesEnd2009'!H$2))</f>
        <v>1.045788053158939</v>
      </c>
      <c r="I7" s="188">
        <f>IF($C7="M",'Data - ValuesEnd2009'!I7/INDEX(M_MC_End2009,1,'Data - ValuesEnd2009'!I$2),'Data - ValuesEnd2009'!I7/INDEX(F_MC_End2009,1,'Data - ValuesEnd2009'!I$2))</f>
        <v>1.0471980516465018</v>
      </c>
      <c r="J7" s="189">
        <f>IF($C7="M",'Data - ValuesEnd2009'!J7/INDEX(M_MC_End2009,1,'Data - ValuesEnd2009'!J$2),'Data - ValuesEnd2009'!J7/INDEX(F_MC_End2009,1,'Data - ValuesEnd2009'!J$2))</f>
        <v>1.0173098798814038</v>
      </c>
      <c r="K7" s="190"/>
      <c r="L7" s="191"/>
      <c r="M7" s="187">
        <f>IF($C7="M",'Data - ValuesEnd2009'!M7/INDEX(M_MC_End2009,1,'Data - ValuesEnd2009'!M$2),'Data - ValuesEnd2009'!M7/INDEX(F_MC_End2009,1,'Data - ValuesEnd2009'!M$2))</f>
        <v>1.003790737804143</v>
      </c>
      <c r="N7" s="188">
        <f>IF($C7="M",'Data - ValuesEnd2009'!N7/INDEX(M_MC_End2009,1,'Data - ValuesEnd2009'!N$2),'Data - ValuesEnd2009'!N7/INDEX(F_MC_End2009,1,'Data - ValuesEnd2009'!N$2))</f>
        <v>1.015514511051373</v>
      </c>
      <c r="O7" s="188">
        <f>IF($C7="M",'Data - ValuesEnd2009'!O7/INDEX(M_MC_End2009,1,'Data - ValuesEnd2009'!O$2),'Data - ValuesEnd2009'!O7/INDEX(F_MC_End2009,1,'Data - ValuesEnd2009'!O$2))</f>
        <v>1.0156809767159383</v>
      </c>
      <c r="P7" s="188">
        <f>IF($C7="M",'Data - ValuesEnd2009'!P7/INDEX(M_MC_End2009,1,'Data - ValuesEnd2009'!P$2),'Data - ValuesEnd2009'!P7/INDEX(F_MC_End2009,1,'Data - ValuesEnd2009'!P$2))</f>
        <v>1.0233269628491102</v>
      </c>
      <c r="Q7" s="188">
        <f>IF($C7="M",'Data - ValuesEnd2009'!Q7/INDEX(M_MC_End2009,1,'Data - ValuesEnd2009'!Q$2),'Data - ValuesEnd2009'!Q7/INDEX(F_MC_End2009,1,'Data - ValuesEnd2009'!Q$2))</f>
        <v>1.0277301413621702</v>
      </c>
      <c r="R7" s="189">
        <f>IF($C7="M",'Data - ValuesEnd2009'!R7/INDEX(M_MC_End2009,1,'Data - ValuesEnd2009'!R$2),'Data - ValuesEnd2009'!R7/INDEX(F_MC_End2009,1,'Data - ValuesEnd2009'!R$2))</f>
        <v>1.009543618713275</v>
      </c>
      <c r="S7" s="190"/>
      <c r="T7" s="191"/>
      <c r="U7" s="187">
        <f>IF($C7="M",'Data - ValuesEnd2009'!U7/INDEX(M_MC_End2009,1,'Data - ValuesEnd2009'!U$2),'Data - ValuesEnd2009'!U7/INDEX(F_MC_End2009,1,'Data - ValuesEnd2009'!U$2))</f>
        <v>1.0537956787254725</v>
      </c>
      <c r="V7" s="188">
        <f>IF($C7="M",'Data - ValuesEnd2009'!V7/INDEX(M_MC_End2009,1,'Data - ValuesEnd2009'!V$2),'Data - ValuesEnd2009'!V7/INDEX(F_MC_End2009,1,'Data - ValuesEnd2009'!V$2))</f>
        <v>1.0469574029109365</v>
      </c>
      <c r="W7" s="188">
        <f>IF($C7="M",'Data - ValuesEnd2009'!W7/INDEX(M_MC_End2009,1,'Data - ValuesEnd2009'!W$2),'Data - ValuesEnd2009'!W7/INDEX(F_MC_End2009,1,'Data - ValuesEnd2009'!W$2))</f>
        <v>1.0406974481327353</v>
      </c>
      <c r="X7" s="188">
        <f>IF($C7="M",'Data - ValuesEnd2009'!X7/INDEX(M_MC_End2009,1,'Data - ValuesEnd2009'!X$2),'Data - ValuesEnd2009'!X7/INDEX(F_MC_End2009,1,'Data - ValuesEnd2009'!X$2))</f>
        <v>1.0390845881418125</v>
      </c>
      <c r="Y7" s="188">
        <f>IF($C7="M",'Data - ValuesEnd2009'!Y7/INDEX(M_MC_End2009,1,'Data - ValuesEnd2009'!Y$2),'Data - ValuesEnd2009'!Y7/INDEX(F_MC_End2009,1,'Data - ValuesEnd2009'!Y$2))</f>
        <v>1.0408816893330217</v>
      </c>
      <c r="Z7" s="189">
        <f>IF($C7="M",'Data - ValuesEnd2009'!Z7/INDEX(M_MC_End2009,1,'Data - ValuesEnd2009'!Z$2),'Data - ValuesEnd2009'!Z7/INDEX(F_MC_End2009,1,'Data - ValuesEnd2009'!Z$2))</f>
        <v>0.9994843718018077</v>
      </c>
      <c r="AA7" s="190"/>
      <c r="AB7" s="191"/>
      <c r="AC7" s="187">
        <f>IF($C7="M",'Data - ValuesEnd2009'!AC7/INDEX(M_MC_End2009,1,'Data - ValuesEnd2009'!AC$2),'Data - ValuesEnd2009'!AC7/INDEX(F_MC_End2009,1,'Data - ValuesEnd2009'!AC$2))</f>
        <v>1.0065859771834547</v>
      </c>
      <c r="AD7" s="188">
        <f>IF($C7="M",'Data - ValuesEnd2009'!AD7/INDEX(M_MC_End2009,1,'Data - ValuesEnd2009'!AD$2),'Data - ValuesEnd2009'!AD7/INDEX(F_MC_End2009,1,'Data - ValuesEnd2009'!AD$2))</f>
        <v>1.018414902417636</v>
      </c>
      <c r="AE7" s="188">
        <f>IF($C7="M",'Data - ValuesEnd2009'!AE7/INDEX(M_MC_End2009,1,'Data - ValuesEnd2009'!AE$2),'Data - ValuesEnd2009'!AE7/INDEX(F_MC_End2009,1,'Data - ValuesEnd2009'!AE$2))</f>
        <v>1.0182150428289778</v>
      </c>
      <c r="AF7" s="188">
        <f>IF($C7="M",'Data - ValuesEnd2009'!AF7/INDEX(M_MC_End2009,1,'Data - ValuesEnd2009'!AF$2),'Data - ValuesEnd2009'!AF7/INDEX(F_MC_End2009,1,'Data - ValuesEnd2009'!AF$2))</f>
        <v>1.02003787542057</v>
      </c>
      <c r="AG7" s="188">
        <f>IF($C7="M",'Data - ValuesEnd2009'!AG7/INDEX(M_MC_End2009,1,'Data - ValuesEnd2009'!AG$2),'Data - ValuesEnd2009'!AG7/INDEX(F_MC_End2009,1,'Data - ValuesEnd2009'!AG$2))</f>
        <v>1.0242889117726173</v>
      </c>
      <c r="AH7" s="189">
        <f>IF($C7="M",'Data - ValuesEnd2009'!AH7/INDEX(M_MC_End2009,1,'Data - ValuesEnd2009'!AH$2),'Data - ValuesEnd2009'!AH7/INDEX(F_MC_End2009,1,'Data - ValuesEnd2009'!AH$2))</f>
        <v>0.9976826667609464</v>
      </c>
      <c r="AI7" s="182"/>
      <c r="AJ7" s="182"/>
      <c r="AK7" s="183"/>
      <c r="AL7" s="183"/>
      <c r="AM7" s="183"/>
      <c r="AN7" s="183"/>
      <c r="AO7" s="183"/>
      <c r="AP7" s="183"/>
      <c r="AQ7" s="184"/>
      <c r="AR7" s="185"/>
      <c r="AS7" s="183"/>
      <c r="AT7" s="183"/>
      <c r="AU7" s="183"/>
      <c r="AV7" s="183"/>
      <c r="AW7" s="183"/>
      <c r="AX7" s="183"/>
      <c r="AY7" s="184"/>
      <c r="AZ7" s="185"/>
      <c r="BA7" s="183"/>
      <c r="BB7" s="183"/>
      <c r="BC7" s="183"/>
      <c r="BD7" s="183"/>
      <c r="BE7" s="183"/>
      <c r="BF7" s="183"/>
      <c r="BG7" s="184"/>
      <c r="BH7" s="185"/>
      <c r="BI7" s="183"/>
      <c r="BJ7" s="183"/>
      <c r="BK7" s="183"/>
      <c r="BL7" s="183"/>
      <c r="BM7" s="183"/>
      <c r="BN7" s="183"/>
      <c r="BO7" s="184"/>
      <c r="BP7" s="185"/>
      <c r="BQ7" s="183"/>
      <c r="BR7" s="183"/>
      <c r="BS7" s="183"/>
      <c r="BT7" s="183"/>
      <c r="BU7" s="183"/>
      <c r="BV7" s="183"/>
      <c r="BW7" s="184"/>
      <c r="BX7" s="185"/>
      <c r="BY7" s="183"/>
      <c r="BZ7" s="183"/>
      <c r="CA7" s="183"/>
      <c r="CB7" s="183"/>
      <c r="CC7" s="183"/>
      <c r="CD7" s="183"/>
      <c r="CE7" s="184"/>
      <c r="CF7" s="185"/>
      <c r="CG7" s="183"/>
      <c r="CH7" s="183"/>
      <c r="CI7" s="183"/>
      <c r="CJ7" s="183"/>
      <c r="CK7" s="183"/>
      <c r="CL7" s="183"/>
      <c r="CM7" s="184"/>
      <c r="CN7" s="185"/>
      <c r="CO7" s="183"/>
      <c r="CP7" s="183"/>
      <c r="CQ7" s="183"/>
      <c r="CR7" s="183"/>
      <c r="CS7" s="183"/>
      <c r="CT7" s="183"/>
      <c r="CU7" s="184"/>
      <c r="CV7" s="185"/>
      <c r="CW7" s="183"/>
      <c r="CX7" s="183"/>
      <c r="CY7" s="183"/>
      <c r="CZ7" s="183"/>
      <c r="DA7" s="183"/>
      <c r="DB7" s="183"/>
      <c r="DC7" s="184"/>
      <c r="DD7" s="185"/>
      <c r="DE7" s="183"/>
      <c r="DF7" s="183"/>
      <c r="DG7" s="183"/>
      <c r="DH7" s="183"/>
      <c r="DI7" s="183"/>
      <c r="DJ7" s="183"/>
      <c r="DK7" s="184"/>
      <c r="DL7" s="185"/>
      <c r="DM7" s="183"/>
      <c r="DN7" s="183"/>
      <c r="DO7" s="183"/>
      <c r="DP7" s="183"/>
      <c r="DQ7" s="183"/>
      <c r="DR7" s="183"/>
      <c r="DS7" s="184"/>
      <c r="DT7" s="185"/>
      <c r="DU7" s="183"/>
      <c r="DV7" s="183"/>
      <c r="DW7" s="183"/>
      <c r="DX7" s="183"/>
      <c r="DY7" s="183"/>
      <c r="DZ7" s="183"/>
      <c r="EA7" s="184"/>
      <c r="EB7" s="185"/>
      <c r="EC7" s="185"/>
    </row>
    <row r="8" spans="2:133" s="186" customFormat="1" ht="15.75">
      <c r="B8" s="46"/>
      <c r="C8" s="46" t="s">
        <v>43</v>
      </c>
      <c r="D8" s="170" t="s">
        <v>114</v>
      </c>
      <c r="E8" s="187">
        <f>IF($C8="M",'Data - ValuesEnd2009'!E8/INDEX(M_MC_End2009,1,'Data - ValuesEnd2009'!E$2),'Data - ValuesEnd2009'!E8/INDEX(F_MC_End2009,1,'Data - ValuesEnd2009'!E$2))</f>
        <v>1.190540785776925</v>
      </c>
      <c r="F8" s="188">
        <f>IF($C8="M",'Data - ValuesEnd2009'!F8/INDEX(M_MC_End2009,1,'Data - ValuesEnd2009'!F$2),'Data - ValuesEnd2009'!F8/INDEX(F_MC_End2009,1,'Data - ValuesEnd2009'!F$2))</f>
        <v>1.1415434211940783</v>
      </c>
      <c r="G8" s="188">
        <f>IF($C8="M",'Data - ValuesEnd2009'!G8/INDEX(M_MC_End2009,1,'Data - ValuesEnd2009'!G$2),'Data - ValuesEnd2009'!G8/INDEX(F_MC_End2009,1,'Data - ValuesEnd2009'!G$2))</f>
        <v>1.0991528200123386</v>
      </c>
      <c r="H8" s="188">
        <f>IF($C8="M",'Data - ValuesEnd2009'!H8/INDEX(M_MC_End2009,1,'Data - ValuesEnd2009'!H$2),'Data - ValuesEnd2009'!H8/INDEX(F_MC_End2009,1,'Data - ValuesEnd2009'!H$2))</f>
        <v>1.1014470332099253</v>
      </c>
      <c r="I8" s="188">
        <f>IF($C8="M",'Data - ValuesEnd2009'!I8/INDEX(M_MC_End2009,1,'Data - ValuesEnd2009'!I$2),'Data - ValuesEnd2009'!I8/INDEX(F_MC_End2009,1,'Data - ValuesEnd2009'!I$2))</f>
        <v>1.097659442084406</v>
      </c>
      <c r="J8" s="189">
        <f>IF($C8="M",'Data - ValuesEnd2009'!J8/INDEX(M_MC_End2009,1,'Data - ValuesEnd2009'!J$2),'Data - ValuesEnd2009'!J8/INDEX(F_MC_End2009,1,'Data - ValuesEnd2009'!J$2))</f>
        <v>1.0569957669951686</v>
      </c>
      <c r="K8" s="190"/>
      <c r="L8" s="191"/>
      <c r="M8" s="187">
        <f>IF($C8="M",'Data - ValuesEnd2009'!M8/INDEX(M_MC_End2009,1,'Data - ValuesEnd2009'!M$2),'Data - ValuesEnd2009'!M8/INDEX(F_MC_End2009,1,'Data - ValuesEnd2009'!M$2))</f>
        <v>1.0681265904636095</v>
      </c>
      <c r="N8" s="188">
        <f>IF($C8="M",'Data - ValuesEnd2009'!N8/INDEX(M_MC_End2009,1,'Data - ValuesEnd2009'!N$2),'Data - ValuesEnd2009'!N8/INDEX(F_MC_End2009,1,'Data - ValuesEnd2009'!N$2))</f>
        <v>1.0572249329850325</v>
      </c>
      <c r="O8" s="188">
        <f>IF($C8="M",'Data - ValuesEnd2009'!O8/INDEX(M_MC_End2009,1,'Data - ValuesEnd2009'!O$2),'Data - ValuesEnd2009'!O8/INDEX(F_MC_End2009,1,'Data - ValuesEnd2009'!O$2))</f>
        <v>1.037657223523641</v>
      </c>
      <c r="P8" s="188">
        <f>IF($C8="M",'Data - ValuesEnd2009'!P8/INDEX(M_MC_End2009,1,'Data - ValuesEnd2009'!P$2),'Data - ValuesEnd2009'!P8/INDEX(F_MC_End2009,1,'Data - ValuesEnd2009'!P$2))</f>
        <v>1.0461812510955188</v>
      </c>
      <c r="Q8" s="188">
        <f>IF($C8="M",'Data - ValuesEnd2009'!Q8/INDEX(M_MC_End2009,1,'Data - ValuesEnd2009'!Q$2),'Data - ValuesEnd2009'!Q8/INDEX(F_MC_End2009,1,'Data - ValuesEnd2009'!Q$2))</f>
        <v>1.050999637036639</v>
      </c>
      <c r="R8" s="189">
        <f>IF($C8="M",'Data - ValuesEnd2009'!R8/INDEX(M_MC_End2009,1,'Data - ValuesEnd2009'!R$2),'Data - ValuesEnd2009'!R8/INDEX(F_MC_End2009,1,'Data - ValuesEnd2009'!R$2))</f>
        <v>1.0323441040251347</v>
      </c>
      <c r="S8" s="190"/>
      <c r="T8" s="191"/>
      <c r="U8" s="187">
        <f>IF($C8="M",'Data - ValuesEnd2009'!U8/INDEX(M_MC_End2009,1,'Data - ValuesEnd2009'!U$2),'Data - ValuesEnd2009'!U8/INDEX(F_MC_End2009,1,'Data - ValuesEnd2009'!U$2))</f>
        <v>1.1809777620875261</v>
      </c>
      <c r="V8" s="188">
        <f>IF($C8="M",'Data - ValuesEnd2009'!V8/INDEX(M_MC_End2009,1,'Data - ValuesEnd2009'!V$2),'Data - ValuesEnd2009'!V8/INDEX(F_MC_End2009,1,'Data - ValuesEnd2009'!V$2))</f>
        <v>1.1311033971970321</v>
      </c>
      <c r="W8" s="188">
        <f>IF($C8="M",'Data - ValuesEnd2009'!W8/INDEX(M_MC_End2009,1,'Data - ValuesEnd2009'!W$2),'Data - ValuesEnd2009'!W8/INDEX(F_MC_End2009,1,'Data - ValuesEnd2009'!W$2))</f>
        <v>1.0915013705201986</v>
      </c>
      <c r="X8" s="188">
        <f>IF($C8="M",'Data - ValuesEnd2009'!X8/INDEX(M_MC_End2009,1,'Data - ValuesEnd2009'!X$2),'Data - ValuesEnd2009'!X8/INDEX(F_MC_End2009,1,'Data - ValuesEnd2009'!X$2))</f>
        <v>1.0832789495009736</v>
      </c>
      <c r="Y8" s="188">
        <f>IF($C8="M",'Data - ValuesEnd2009'!Y8/INDEX(M_MC_End2009,1,'Data - ValuesEnd2009'!Y$2),'Data - ValuesEnd2009'!Y8/INDEX(F_MC_End2009,1,'Data - ValuesEnd2009'!Y$2))</f>
        <v>1.078718811584676</v>
      </c>
      <c r="Z8" s="189">
        <f>IF($C8="M",'Data - ValuesEnd2009'!Z8/INDEX(M_MC_End2009,1,'Data - ValuesEnd2009'!Z$2),'Data - ValuesEnd2009'!Z8/INDEX(F_MC_End2009,1,'Data - ValuesEnd2009'!Z$2))</f>
        <v>1.0240877149035743</v>
      </c>
      <c r="AA8" s="190"/>
      <c r="AB8" s="191"/>
      <c r="AC8" s="187">
        <f>IF($C8="M",'Data - ValuesEnd2009'!AC8/INDEX(M_MC_End2009,1,'Data - ValuesEnd2009'!AC$2),'Data - ValuesEnd2009'!AC8/INDEX(F_MC_End2009,1,'Data - ValuesEnd2009'!AC$2))</f>
        <v>1.0690931405322268</v>
      </c>
      <c r="AD8" s="188">
        <f>IF($C8="M",'Data - ValuesEnd2009'!AD8/INDEX(M_MC_End2009,1,'Data - ValuesEnd2009'!AD$2),'Data - ValuesEnd2009'!AD8/INDEX(F_MC_End2009,1,'Data - ValuesEnd2009'!AD$2))</f>
        <v>1.0560363333098977</v>
      </c>
      <c r="AE8" s="188">
        <f>IF($C8="M",'Data - ValuesEnd2009'!AE8/INDEX(M_MC_End2009,1,'Data - ValuesEnd2009'!AE$2),'Data - ValuesEnd2009'!AE8/INDEX(F_MC_End2009,1,'Data - ValuesEnd2009'!AE$2))</f>
        <v>1.0366094058162088</v>
      </c>
      <c r="AF8" s="188">
        <f>IF($C8="M",'Data - ValuesEnd2009'!AF8/INDEX(M_MC_End2009,1,'Data - ValuesEnd2009'!AF$2),'Data - ValuesEnd2009'!AF8/INDEX(F_MC_End2009,1,'Data - ValuesEnd2009'!AF$2))</f>
        <v>1.0379863615699667</v>
      </c>
      <c r="AG8" s="188">
        <f>IF($C8="M",'Data - ValuesEnd2009'!AG8/INDEX(M_MC_End2009,1,'Data - ValuesEnd2009'!AG$2),'Data - ValuesEnd2009'!AG8/INDEX(F_MC_End2009,1,'Data - ValuesEnd2009'!AG$2))</f>
        <v>1.0413979247495517</v>
      </c>
      <c r="AH8" s="189">
        <f>IF($C8="M",'Data - ValuesEnd2009'!AH8/INDEX(M_MC_End2009,1,'Data - ValuesEnd2009'!AH$2),'Data - ValuesEnd2009'!AH8/INDEX(F_MC_End2009,1,'Data - ValuesEnd2009'!AH$2))</f>
        <v>1.0113302949023684</v>
      </c>
      <c r="AI8" s="182"/>
      <c r="AJ8" s="182"/>
      <c r="AK8" s="183"/>
      <c r="AL8" s="183"/>
      <c r="AM8" s="183"/>
      <c r="AN8" s="183"/>
      <c r="AO8" s="183"/>
      <c r="AP8" s="183"/>
      <c r="AQ8" s="184"/>
      <c r="AR8" s="185"/>
      <c r="AS8" s="183"/>
      <c r="AT8" s="183"/>
      <c r="AU8" s="183"/>
      <c r="AV8" s="183"/>
      <c r="AW8" s="183"/>
      <c r="AX8" s="183"/>
      <c r="AY8" s="184"/>
      <c r="AZ8" s="185"/>
      <c r="BA8" s="183"/>
      <c r="BB8" s="183"/>
      <c r="BC8" s="183"/>
      <c r="BD8" s="183"/>
      <c r="BE8" s="183"/>
      <c r="BF8" s="183"/>
      <c r="BG8" s="184"/>
      <c r="BH8" s="185"/>
      <c r="BI8" s="183"/>
      <c r="BJ8" s="183"/>
      <c r="BK8" s="183"/>
      <c r="BL8" s="183"/>
      <c r="BM8" s="183"/>
      <c r="BN8" s="183"/>
      <c r="BO8" s="184"/>
      <c r="BP8" s="185"/>
      <c r="BQ8" s="183"/>
      <c r="BR8" s="183"/>
      <c r="BS8" s="183"/>
      <c r="BT8" s="183"/>
      <c r="BU8" s="183"/>
      <c r="BV8" s="183"/>
      <c r="BW8" s="184"/>
      <c r="BX8" s="185"/>
      <c r="BY8" s="183"/>
      <c r="BZ8" s="183"/>
      <c r="CA8" s="183"/>
      <c r="CB8" s="183"/>
      <c r="CC8" s="183"/>
      <c r="CD8" s="183"/>
      <c r="CE8" s="184"/>
      <c r="CF8" s="185"/>
      <c r="CG8" s="183"/>
      <c r="CH8" s="183"/>
      <c r="CI8" s="183"/>
      <c r="CJ8" s="183"/>
      <c r="CK8" s="183"/>
      <c r="CL8" s="183"/>
      <c r="CM8" s="184"/>
      <c r="CN8" s="185"/>
      <c r="CO8" s="183"/>
      <c r="CP8" s="183"/>
      <c r="CQ8" s="183"/>
      <c r="CR8" s="183"/>
      <c r="CS8" s="183"/>
      <c r="CT8" s="183"/>
      <c r="CU8" s="184"/>
      <c r="CV8" s="185"/>
      <c r="CW8" s="183"/>
      <c r="CX8" s="183"/>
      <c r="CY8" s="183"/>
      <c r="CZ8" s="183"/>
      <c r="DA8" s="183"/>
      <c r="DB8" s="183"/>
      <c r="DC8" s="184"/>
      <c r="DD8" s="185"/>
      <c r="DE8" s="183"/>
      <c r="DF8" s="183"/>
      <c r="DG8" s="183"/>
      <c r="DH8" s="183"/>
      <c r="DI8" s="183"/>
      <c r="DJ8" s="183"/>
      <c r="DK8" s="184"/>
      <c r="DL8" s="185"/>
      <c r="DM8" s="183"/>
      <c r="DN8" s="183"/>
      <c r="DO8" s="183"/>
      <c r="DP8" s="183"/>
      <c r="DQ8" s="183"/>
      <c r="DR8" s="183"/>
      <c r="DS8" s="184"/>
      <c r="DT8" s="185"/>
      <c r="DU8" s="183"/>
      <c r="DV8" s="183"/>
      <c r="DW8" s="183"/>
      <c r="DX8" s="183"/>
      <c r="DY8" s="183"/>
      <c r="DZ8" s="183"/>
      <c r="EA8" s="184"/>
      <c r="EB8" s="185"/>
      <c r="EC8" s="185"/>
    </row>
    <row r="9" spans="2:133" s="186" customFormat="1" ht="16.5" thickBot="1">
      <c r="B9" s="46"/>
      <c r="C9" s="46" t="s">
        <v>43</v>
      </c>
      <c r="D9" s="170" t="s">
        <v>115</v>
      </c>
      <c r="E9" s="192">
        <f>IF($C9="M",'Data - ValuesEnd2009'!E9/INDEX(M_MC_End2009,1,'Data - ValuesEnd2009'!E$2),'Data - ValuesEnd2009'!E9/INDEX(F_MC_End2009,1,'Data - ValuesEnd2009'!E$2))</f>
        <v>1.3331369317207034</v>
      </c>
      <c r="F9" s="193">
        <f>IF($C9="M",'Data - ValuesEnd2009'!F9/INDEX(M_MC_End2009,1,'Data - ValuesEnd2009'!F$2),'Data - ValuesEnd2009'!F9/INDEX(F_MC_End2009,1,'Data - ValuesEnd2009'!F$2))</f>
        <v>1.245628902562733</v>
      </c>
      <c r="G9" s="193">
        <f>IF($C9="M",'Data - ValuesEnd2009'!G9/INDEX(M_MC_End2009,1,'Data - ValuesEnd2009'!G$2),'Data - ValuesEnd2009'!G9/INDEX(F_MC_End2009,1,'Data - ValuesEnd2009'!G$2))</f>
        <v>1.1669743003477964</v>
      </c>
      <c r="H9" s="193">
        <f>IF($C9="M",'Data - ValuesEnd2009'!H9/INDEX(M_MC_End2009,1,'Data - ValuesEnd2009'!H$2),'Data - ValuesEnd2009'!H9/INDEX(F_MC_End2009,1,'Data - ValuesEnd2009'!H$2))</f>
        <v>1.1642378056039733</v>
      </c>
      <c r="I9" s="193">
        <f>IF($C9="M",'Data - ValuesEnd2009'!I9/INDEX(M_MC_End2009,1,'Data - ValuesEnd2009'!I$2),'Data - ValuesEnd2009'!I9/INDEX(F_MC_End2009,1,'Data - ValuesEnd2009'!I$2))</f>
        <v>1.1545306500941905</v>
      </c>
      <c r="J9" s="194">
        <f>IF($C9="M",'Data - ValuesEnd2009'!J9/INDEX(M_MC_End2009,1,'Data - ValuesEnd2009'!J$2),'Data - ValuesEnd2009'!J9/INDEX(F_MC_End2009,1,'Data - ValuesEnd2009'!J$2))</f>
        <v>1.1010573231177787</v>
      </c>
      <c r="K9" s="190"/>
      <c r="L9" s="191"/>
      <c r="M9" s="192">
        <f>IF($C9="M",'Data - ValuesEnd2009'!M9/INDEX(M_MC_End2009,1,'Data - ValuesEnd2009'!M$2),'Data - ValuesEnd2009'!M9/INDEX(F_MC_End2009,1,'Data - ValuesEnd2009'!M$2))</f>
        <v>1.1311112405541794</v>
      </c>
      <c r="N9" s="193">
        <f>IF($C9="M",'Data - ValuesEnd2009'!N9/INDEX(M_MC_End2009,1,'Data - ValuesEnd2009'!N$2),'Data - ValuesEnd2009'!N9/INDEX(F_MC_End2009,1,'Data - ValuesEnd2009'!N$2))</f>
        <v>1.099916469722608</v>
      </c>
      <c r="O9" s="193">
        <f>IF($C9="M",'Data - ValuesEnd2009'!O9/INDEX(M_MC_End2009,1,'Data - ValuesEnd2009'!O$2),'Data - ValuesEnd2009'!O9/INDEX(F_MC_End2009,1,'Data - ValuesEnd2009'!O$2))</f>
        <v>1.0605608899318675</v>
      </c>
      <c r="P9" s="193">
        <f>IF($C9="M",'Data - ValuesEnd2009'!P9/INDEX(M_MC_End2009,1,'Data - ValuesEnd2009'!P$2),'Data - ValuesEnd2009'!P9/INDEX(F_MC_End2009,1,'Data - ValuesEnd2009'!P$2))</f>
        <v>1.0703435256464118</v>
      </c>
      <c r="Q9" s="193">
        <f>IF($C9="M",'Data - ValuesEnd2009'!Q9/INDEX(M_MC_End2009,1,'Data - ValuesEnd2009'!Q$2),'Data - ValuesEnd2009'!Q9/INDEX(F_MC_End2009,1,'Data - ValuesEnd2009'!Q$2))</f>
        <v>1.0758387130236846</v>
      </c>
      <c r="R9" s="194">
        <f>IF($C9="M",'Data - ValuesEnd2009'!R9/INDEX(M_MC_End2009,1,'Data - ValuesEnd2009'!R$2),'Data - ValuesEnd2009'!R9/INDEX(F_MC_End2009,1,'Data - ValuesEnd2009'!R$2))</f>
        <v>1.0568001298667675</v>
      </c>
      <c r="S9" s="190"/>
      <c r="T9" s="191"/>
      <c r="U9" s="192">
        <f>IF($C9="M",'Data - ValuesEnd2009'!U9/INDEX(M_MC_End2009,1,'Data - ValuesEnd2009'!U$2),'Data - ValuesEnd2009'!U9/INDEX(F_MC_End2009,1,'Data - ValuesEnd2009'!U$2))</f>
        <v>1.323095717532624</v>
      </c>
      <c r="V9" s="193">
        <f>IF($C9="M",'Data - ValuesEnd2009'!V9/INDEX(M_MC_End2009,1,'Data - ValuesEnd2009'!V$2),'Data - ValuesEnd2009'!V9/INDEX(F_MC_End2009,1,'Data - ValuesEnd2009'!V$2))</f>
        <v>1.2269893954805178</v>
      </c>
      <c r="W9" s="193">
        <f>IF($C9="M",'Data - ValuesEnd2009'!W9/INDEX(M_MC_End2009,1,'Data - ValuesEnd2009'!W$2),'Data - ValuesEnd2009'!W9/INDEX(F_MC_End2009,1,'Data - ValuesEnd2009'!W$2))</f>
        <v>1.1495442517951147</v>
      </c>
      <c r="X9" s="193">
        <f>IF($C9="M",'Data - ValuesEnd2009'!X9/INDEX(M_MC_End2009,1,'Data - ValuesEnd2009'!X$2),'Data - ValuesEnd2009'!X9/INDEX(F_MC_End2009,1,'Data - ValuesEnd2009'!X$2))</f>
        <v>1.1337117155530179</v>
      </c>
      <c r="Y9" s="193">
        <f>IF($C9="M",'Data - ValuesEnd2009'!Y9/INDEX(M_MC_End2009,1,'Data - ValuesEnd2009'!Y$2),'Data - ValuesEnd2009'!Y9/INDEX(F_MC_End2009,1,'Data - ValuesEnd2009'!Y$2))</f>
        <v>1.1216152222706697</v>
      </c>
      <c r="Z9" s="194">
        <f>IF($C9="M",'Data - ValuesEnd2009'!Z9/INDEX(M_MC_End2009,1,'Data - ValuesEnd2009'!Z$2),'Data - ValuesEnd2009'!Z9/INDEX(F_MC_End2009,1,'Data - ValuesEnd2009'!Z$2))</f>
        <v>1.051301232459702</v>
      </c>
      <c r="AA9" s="190"/>
      <c r="AB9" s="191"/>
      <c r="AC9" s="192">
        <f>IF($C9="M",'Data - ValuesEnd2009'!AC9/INDEX(M_MC_End2009,1,'Data - ValuesEnd2009'!AC$2),'Data - ValuesEnd2009'!AC9/INDEX(F_MC_End2009,1,'Data - ValuesEnd2009'!AC$2))</f>
        <v>1.1321101534006957</v>
      </c>
      <c r="AD9" s="193">
        <f>IF($C9="M",'Data - ValuesEnd2009'!AD9/INDEX(M_MC_End2009,1,'Data - ValuesEnd2009'!AD$2),'Data - ValuesEnd2009'!AD9/INDEX(F_MC_End2009,1,'Data - ValuesEnd2009'!AD$2))</f>
        <v>1.0954980054352286</v>
      </c>
      <c r="AE9" s="193">
        <f>IF($C9="M",'Data - ValuesEnd2009'!AE9/INDEX(M_MC_End2009,1,'Data - ValuesEnd2009'!AE$2),'Data - ValuesEnd2009'!AE9/INDEX(F_MC_End2009,1,'Data - ValuesEnd2009'!AE$2))</f>
        <v>1.0561785695278918</v>
      </c>
      <c r="AF9" s="193">
        <f>IF($C9="M",'Data - ValuesEnd2009'!AF9/INDEX(M_MC_End2009,1,'Data - ValuesEnd2009'!AF$2),'Data - ValuesEnd2009'!AF9/INDEX(F_MC_End2009,1,'Data - ValuesEnd2009'!AF$2))</f>
        <v>1.0572767022331928</v>
      </c>
      <c r="AG9" s="193">
        <f>IF($C9="M",'Data - ValuesEnd2009'!AG9/INDEX(M_MC_End2009,1,'Data - ValuesEnd2009'!AG$2),'Data - ValuesEnd2009'!AG9/INDEX(F_MC_End2009,1,'Data - ValuesEnd2009'!AG$2))</f>
        <v>1.0598663512230482</v>
      </c>
      <c r="AH9" s="194">
        <f>IF($C9="M",'Data - ValuesEnd2009'!AH9/INDEX(M_MC_End2009,1,'Data - ValuesEnd2009'!AH$2),'Data - ValuesEnd2009'!AH9/INDEX(F_MC_End2009,1,'Data - ValuesEnd2009'!AH$2))</f>
        <v>1.025991112384986</v>
      </c>
      <c r="AI9" s="182"/>
      <c r="AJ9" s="182"/>
      <c r="AK9" s="183"/>
      <c r="AL9" s="183"/>
      <c r="AM9" s="183"/>
      <c r="AN9" s="183"/>
      <c r="AO9" s="183"/>
      <c r="AP9" s="183"/>
      <c r="AQ9" s="184"/>
      <c r="AR9" s="185"/>
      <c r="AS9" s="183"/>
      <c r="AT9" s="183"/>
      <c r="AU9" s="183"/>
      <c r="AV9" s="183"/>
      <c r="AW9" s="183"/>
      <c r="AX9" s="183"/>
      <c r="AY9" s="184"/>
      <c r="AZ9" s="185"/>
      <c r="BA9" s="183"/>
      <c r="BB9" s="183"/>
      <c r="BC9" s="183"/>
      <c r="BD9" s="183"/>
      <c r="BE9" s="183"/>
      <c r="BF9" s="183"/>
      <c r="BG9" s="184"/>
      <c r="BH9" s="185"/>
      <c r="BI9" s="183"/>
      <c r="BJ9" s="183"/>
      <c r="BK9" s="183"/>
      <c r="BL9" s="183"/>
      <c r="BM9" s="183"/>
      <c r="BN9" s="183"/>
      <c r="BO9" s="184"/>
      <c r="BP9" s="185"/>
      <c r="BQ9" s="183"/>
      <c r="BR9" s="183"/>
      <c r="BS9" s="183"/>
      <c r="BT9" s="183"/>
      <c r="BU9" s="183"/>
      <c r="BV9" s="183"/>
      <c r="BW9" s="184"/>
      <c r="BX9" s="185"/>
      <c r="BY9" s="183"/>
      <c r="BZ9" s="183"/>
      <c r="CA9" s="183"/>
      <c r="CB9" s="183"/>
      <c r="CC9" s="183"/>
      <c r="CD9" s="183"/>
      <c r="CE9" s="184"/>
      <c r="CF9" s="185"/>
      <c r="CG9" s="183"/>
      <c r="CH9" s="183"/>
      <c r="CI9" s="183"/>
      <c r="CJ9" s="183"/>
      <c r="CK9" s="183"/>
      <c r="CL9" s="183"/>
      <c r="CM9" s="184"/>
      <c r="CN9" s="185"/>
      <c r="CO9" s="183"/>
      <c r="CP9" s="183"/>
      <c r="CQ9" s="183"/>
      <c r="CR9" s="183"/>
      <c r="CS9" s="183"/>
      <c r="CT9" s="183"/>
      <c r="CU9" s="184"/>
      <c r="CV9" s="185"/>
      <c r="CW9" s="183"/>
      <c r="CX9" s="183"/>
      <c r="CY9" s="183"/>
      <c r="CZ9" s="183"/>
      <c r="DA9" s="183"/>
      <c r="DB9" s="183"/>
      <c r="DC9" s="184"/>
      <c r="DD9" s="185"/>
      <c r="DE9" s="183"/>
      <c r="DF9" s="183"/>
      <c r="DG9" s="183"/>
      <c r="DH9" s="183"/>
      <c r="DI9" s="183"/>
      <c r="DJ9" s="183"/>
      <c r="DK9" s="184"/>
      <c r="DL9" s="185"/>
      <c r="DM9" s="183"/>
      <c r="DN9" s="183"/>
      <c r="DO9" s="183"/>
      <c r="DP9" s="183"/>
      <c r="DQ9" s="183"/>
      <c r="DR9" s="183"/>
      <c r="DS9" s="184"/>
      <c r="DT9" s="185"/>
      <c r="DU9" s="183"/>
      <c r="DV9" s="183"/>
      <c r="DW9" s="183"/>
      <c r="DX9" s="183"/>
      <c r="DY9" s="183"/>
      <c r="DZ9" s="183"/>
      <c r="EA9" s="184"/>
      <c r="EB9" s="185"/>
      <c r="EC9" s="185"/>
    </row>
    <row r="10" spans="2:100" s="176" customFormat="1" ht="16.5" thickBot="1">
      <c r="B10" s="46"/>
      <c r="C10" s="46"/>
      <c r="D10" s="164"/>
      <c r="E10" s="173"/>
      <c r="F10" s="173"/>
      <c r="G10" s="173"/>
      <c r="H10" s="173"/>
      <c r="I10" s="173"/>
      <c r="J10" s="173"/>
      <c r="K10" s="174"/>
      <c r="L10" s="175"/>
      <c r="M10" s="173"/>
      <c r="N10" s="173"/>
      <c r="O10" s="173"/>
      <c r="P10" s="173"/>
      <c r="Q10" s="173"/>
      <c r="R10" s="173"/>
      <c r="S10" s="174"/>
      <c r="T10" s="175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82"/>
      <c r="AJ10" s="182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</row>
    <row r="11" spans="2:133" s="186" customFormat="1" ht="15.75">
      <c r="B11" s="46"/>
      <c r="C11" s="46" t="s">
        <v>44</v>
      </c>
      <c r="D11" s="170" t="s">
        <v>112</v>
      </c>
      <c r="E11" s="195">
        <f>IF($C11="M",'Data - ValuesEnd2009'!E11/INDEX(M_MC_End2009,1,'Data - ValuesEnd2009'!E$2),'Data - ValuesEnd2009'!E11/INDEX(F_MC_End2009,1,'Data - ValuesEnd2009'!E$2))</f>
        <v>0.9485606257548191</v>
      </c>
      <c r="F11" s="196">
        <f>IF($C11="M",'Data - ValuesEnd2009'!F11/INDEX(M_MC_End2009,1,'Data - ValuesEnd2009'!F$2),'Data - ValuesEnd2009'!F11/INDEX(F_MC_End2009,1,'Data - ValuesEnd2009'!F$2))</f>
        <v>0.9645240263653141</v>
      </c>
      <c r="G11" s="196">
        <f>IF($C11="M",'Data - ValuesEnd2009'!G11/INDEX(M_MC_End2009,1,'Data - ValuesEnd2009'!G$2),'Data - ValuesEnd2009'!G11/INDEX(F_MC_End2009,1,'Data - ValuesEnd2009'!G$2))</f>
        <v>0.9784911883648645</v>
      </c>
      <c r="H11" s="196">
        <f>IF($C11="M",'Data - ValuesEnd2009'!H11/INDEX(M_MC_End2009,1,'Data - ValuesEnd2009'!H$2),'Data - ValuesEnd2009'!H11/INDEX(F_MC_End2009,1,'Data - ValuesEnd2009'!H$2))</f>
        <v>0.9837331312059422</v>
      </c>
      <c r="I11" s="196">
        <f>IF($C11="M",'Data - ValuesEnd2009'!I11/INDEX(M_MC_End2009,1,'Data - ValuesEnd2009'!I$2),'Data - ValuesEnd2009'!I11/INDEX(F_MC_End2009,1,'Data - ValuesEnd2009'!I$2))</f>
        <v>0.9853507734491955</v>
      </c>
      <c r="J11" s="197">
        <f>IF($C11="M",'Data - ValuesEnd2009'!J11/INDEX(M_MC_End2009,1,'Data - ValuesEnd2009'!J$2),'Data - ValuesEnd2009'!J11/INDEX(F_MC_End2009,1,'Data - ValuesEnd2009'!J$2))</f>
        <v>0.9631186380962146</v>
      </c>
      <c r="K11" s="190"/>
      <c r="L11" s="191"/>
      <c r="M11" s="195">
        <f>IF($C11="M",'Data - ValuesEnd2009'!M11/INDEX(M_MC_End2009,1,'Data - ValuesEnd2009'!M$2),'Data - ValuesEnd2009'!M11/INDEX(F_MC_End2009,1,'Data - ValuesEnd2009'!M$2))</f>
        <v>0.957238216736473</v>
      </c>
      <c r="N11" s="196">
        <f>IF($C11="M",'Data - ValuesEnd2009'!N11/INDEX(M_MC_End2009,1,'Data - ValuesEnd2009'!N$2),'Data - ValuesEnd2009'!N11/INDEX(F_MC_End2009,1,'Data - ValuesEnd2009'!N$2))</f>
        <v>0.9779673846274706</v>
      </c>
      <c r="O11" s="196">
        <f>IF($C11="M",'Data - ValuesEnd2009'!O11/INDEX(M_MC_End2009,1,'Data - ValuesEnd2009'!O$2),'Data - ValuesEnd2009'!O11/INDEX(F_MC_End2009,1,'Data - ValuesEnd2009'!O$2))</f>
        <v>0.9914414240675271</v>
      </c>
      <c r="P11" s="196">
        <f>IF($C11="M",'Data - ValuesEnd2009'!P11/INDEX(M_MC_End2009,1,'Data - ValuesEnd2009'!P$2),'Data - ValuesEnd2009'!P11/INDEX(F_MC_End2009,1,'Data - ValuesEnd2009'!P$2))</f>
        <v>0.9943577140516938</v>
      </c>
      <c r="Q11" s="196">
        <f>IF($C11="M",'Data - ValuesEnd2009'!Q11/INDEX(M_MC_End2009,1,'Data - ValuesEnd2009'!Q$2),'Data - ValuesEnd2009'!Q11/INDEX(F_MC_End2009,1,'Data - ValuesEnd2009'!Q$2))</f>
        <v>0.9950709730466474</v>
      </c>
      <c r="R11" s="197">
        <f>IF($C11="M",'Data - ValuesEnd2009'!R11/INDEX(M_MC_End2009,1,'Data - ValuesEnd2009'!R$2),'Data - ValuesEnd2009'!R11/INDEX(F_MC_End2009,1,'Data - ValuesEnd2009'!R$2))</f>
        <v>0.9747790745577711</v>
      </c>
      <c r="S11" s="190"/>
      <c r="T11" s="191"/>
      <c r="U11" s="195">
        <f>IF($C11="M",'Data - ValuesEnd2009'!U11/INDEX(M_MC_End2009,1,'Data - ValuesEnd2009'!U$2),'Data - ValuesEnd2009'!U11/INDEX(F_MC_End2009,1,'Data - ValuesEnd2009'!U$2))</f>
        <v>0.9507059979134516</v>
      </c>
      <c r="V11" s="196">
        <f>IF($C11="M",'Data - ValuesEnd2009'!V11/INDEX(M_MC_End2009,1,'Data - ValuesEnd2009'!V$2),'Data - ValuesEnd2009'!V11/INDEX(F_MC_End2009,1,'Data - ValuesEnd2009'!V$2))</f>
        <v>0.9706556540809366</v>
      </c>
      <c r="W11" s="196">
        <f>IF($C11="M",'Data - ValuesEnd2009'!W11/INDEX(M_MC_End2009,1,'Data - ValuesEnd2009'!W$2),'Data - ValuesEnd2009'!W11/INDEX(F_MC_End2009,1,'Data - ValuesEnd2009'!W$2))</f>
        <v>0.9852319229531046</v>
      </c>
      <c r="X11" s="196">
        <f>IF($C11="M",'Data - ValuesEnd2009'!X11/INDEX(M_MC_End2009,1,'Data - ValuesEnd2009'!X$2),'Data - ValuesEnd2009'!X11/INDEX(F_MC_End2009,1,'Data - ValuesEnd2009'!X$2))</f>
        <v>0.9887412952882759</v>
      </c>
      <c r="Y11" s="196">
        <f>IF($C11="M",'Data - ValuesEnd2009'!Y11/INDEX(M_MC_End2009,1,'Data - ValuesEnd2009'!Y$2),'Data - ValuesEnd2009'!Y11/INDEX(F_MC_End2009,1,'Data - ValuesEnd2009'!Y$2))</f>
        <v>0.9893393782153947</v>
      </c>
      <c r="Z11" s="197">
        <f>IF($C11="M",'Data - ValuesEnd2009'!Z11/INDEX(M_MC_End2009,1,'Data - ValuesEnd2009'!Z$2),'Data - ValuesEnd2009'!Z11/INDEX(F_MC_End2009,1,'Data - ValuesEnd2009'!Z$2))</f>
        <v>0.9658748595366852</v>
      </c>
      <c r="AA11" s="190"/>
      <c r="AB11" s="191"/>
      <c r="AC11" s="195">
        <f>IF($C11="M",'Data - ValuesEnd2009'!AC11/INDEX(M_MC_End2009,1,'Data - ValuesEnd2009'!AC$2),'Data - ValuesEnd2009'!AC11/INDEX(F_MC_End2009,1,'Data - ValuesEnd2009'!AC$2))</f>
        <v>0.9617299986131268</v>
      </c>
      <c r="AD11" s="196">
        <f>IF($C11="M",'Data - ValuesEnd2009'!AD11/INDEX(M_MC_End2009,1,'Data - ValuesEnd2009'!AD$2),'Data - ValuesEnd2009'!AD11/INDEX(F_MC_End2009,1,'Data - ValuesEnd2009'!AD$2))</f>
        <v>0.9836197907765136</v>
      </c>
      <c r="AE11" s="196">
        <f>IF($C11="M",'Data - ValuesEnd2009'!AE11/INDEX(M_MC_End2009,1,'Data - ValuesEnd2009'!AE$2),'Data - ValuesEnd2009'!AE11/INDEX(F_MC_End2009,1,'Data - ValuesEnd2009'!AE$2))</f>
        <v>0.9952455070710936</v>
      </c>
      <c r="AF11" s="196">
        <f>IF($C11="M",'Data - ValuesEnd2009'!AF11/INDEX(M_MC_End2009,1,'Data - ValuesEnd2009'!AF$2),'Data - ValuesEnd2009'!AF11/INDEX(F_MC_End2009,1,'Data - ValuesEnd2009'!AF$2))</f>
        <v>0.9971134419485839</v>
      </c>
      <c r="AG11" s="196">
        <f>IF($C11="M",'Data - ValuesEnd2009'!AG11/INDEX(M_MC_End2009,1,'Data - ValuesEnd2009'!AG$2),'Data - ValuesEnd2009'!AG11/INDEX(F_MC_End2009,1,'Data - ValuesEnd2009'!AG$2))</f>
        <v>0.9971618616718689</v>
      </c>
      <c r="AH11" s="197">
        <f>IF($C11="M",'Data - ValuesEnd2009'!AH11/INDEX(M_MC_End2009,1,'Data - ValuesEnd2009'!AH$2),'Data - ValuesEnd2009'!AH11/INDEX(F_MC_End2009,1,'Data - ValuesEnd2009'!AH$2))</f>
        <v>0.9770071787243906</v>
      </c>
      <c r="AI11" s="182"/>
      <c r="AJ11" s="182"/>
      <c r="AK11" s="183"/>
      <c r="AL11" s="183"/>
      <c r="AM11" s="183"/>
      <c r="AN11" s="183"/>
      <c r="AO11" s="183"/>
      <c r="AP11" s="183"/>
      <c r="AQ11" s="184"/>
      <c r="AR11" s="185"/>
      <c r="AS11" s="183"/>
      <c r="AT11" s="183"/>
      <c r="AU11" s="183"/>
      <c r="AV11" s="183"/>
      <c r="AW11" s="183"/>
      <c r="AX11" s="183"/>
      <c r="AY11" s="184"/>
      <c r="AZ11" s="185"/>
      <c r="BA11" s="183"/>
      <c r="BB11" s="183"/>
      <c r="BC11" s="183"/>
      <c r="BD11" s="183"/>
      <c r="BE11" s="183"/>
      <c r="BF11" s="183"/>
      <c r="BG11" s="184"/>
      <c r="BH11" s="185"/>
      <c r="BI11" s="183"/>
      <c r="BJ11" s="183"/>
      <c r="BK11" s="183"/>
      <c r="BL11" s="183"/>
      <c r="BM11" s="183"/>
      <c r="BN11" s="183"/>
      <c r="BO11" s="184"/>
      <c r="BP11" s="185"/>
      <c r="BQ11" s="183"/>
      <c r="BR11" s="183"/>
      <c r="BS11" s="183"/>
      <c r="BT11" s="183"/>
      <c r="BU11" s="183"/>
      <c r="BV11" s="183"/>
      <c r="BW11" s="184"/>
      <c r="BX11" s="185"/>
      <c r="BY11" s="183"/>
      <c r="BZ11" s="183"/>
      <c r="CA11" s="183"/>
      <c r="CB11" s="183"/>
      <c r="CC11" s="183"/>
      <c r="CD11" s="183"/>
      <c r="CE11" s="184"/>
      <c r="CF11" s="185"/>
      <c r="CG11" s="183"/>
      <c r="CH11" s="183"/>
      <c r="CI11" s="183"/>
      <c r="CJ11" s="183"/>
      <c r="CK11" s="183"/>
      <c r="CL11" s="183"/>
      <c r="CM11" s="184"/>
      <c r="CN11" s="185"/>
      <c r="CO11" s="183"/>
      <c r="CP11" s="183"/>
      <c r="CQ11" s="183"/>
      <c r="CR11" s="183"/>
      <c r="CS11" s="183"/>
      <c r="CT11" s="183"/>
      <c r="CU11" s="184"/>
      <c r="CV11" s="185"/>
      <c r="CW11" s="183"/>
      <c r="CX11" s="183"/>
      <c r="CY11" s="183"/>
      <c r="CZ11" s="183"/>
      <c r="DA11" s="183"/>
      <c r="DB11" s="183"/>
      <c r="DC11" s="184"/>
      <c r="DD11" s="185"/>
      <c r="DE11" s="183"/>
      <c r="DF11" s="183"/>
      <c r="DG11" s="183"/>
      <c r="DH11" s="183"/>
      <c r="DI11" s="183"/>
      <c r="DJ11" s="183"/>
      <c r="DK11" s="184"/>
      <c r="DL11" s="185"/>
      <c r="DM11" s="183"/>
      <c r="DN11" s="183"/>
      <c r="DO11" s="183"/>
      <c r="DP11" s="183"/>
      <c r="DQ11" s="183"/>
      <c r="DR11" s="183"/>
      <c r="DS11" s="184"/>
      <c r="DT11" s="185"/>
      <c r="DU11" s="183"/>
      <c r="DV11" s="183"/>
      <c r="DW11" s="183"/>
      <c r="DX11" s="183"/>
      <c r="DY11" s="183"/>
      <c r="DZ11" s="183"/>
      <c r="EA11" s="184"/>
      <c r="EB11" s="185"/>
      <c r="EC11" s="185"/>
    </row>
    <row r="12" spans="2:133" s="186" customFormat="1" ht="15.75">
      <c r="B12" s="46"/>
      <c r="C12" s="46" t="s">
        <v>44</v>
      </c>
      <c r="D12" s="170" t="s">
        <v>113</v>
      </c>
      <c r="E12" s="198">
        <f>IF($C12="M",'Data - ValuesEnd2009'!E12/INDEX(M_MC_End2009,1,'Data - ValuesEnd2009'!E$2),'Data - ValuesEnd2009'!E12/INDEX(F_MC_End2009,1,'Data - ValuesEnd2009'!E$2))</f>
        <v>1.0545698831652355</v>
      </c>
      <c r="F12" s="199">
        <f>IF($C12="M",'Data - ValuesEnd2009'!F12/INDEX(M_MC_End2009,1,'Data - ValuesEnd2009'!F$2),'Data - ValuesEnd2009'!F12/INDEX(F_MC_End2009,1,'Data - ValuesEnd2009'!F$2))</f>
        <v>1.04109773591415</v>
      </c>
      <c r="G12" s="199">
        <f>IF($C12="M",'Data - ValuesEnd2009'!G12/INDEX(M_MC_End2009,1,'Data - ValuesEnd2009'!G$2),'Data - ValuesEnd2009'!G12/INDEX(F_MC_End2009,1,'Data - ValuesEnd2009'!G$2))</f>
        <v>1.029615779705295</v>
      </c>
      <c r="H12" s="199">
        <f>IF($C12="M",'Data - ValuesEnd2009'!H12/INDEX(M_MC_End2009,1,'Data - ValuesEnd2009'!H$2),'Data - ValuesEnd2009'!H12/INDEX(F_MC_End2009,1,'Data - ValuesEnd2009'!H$2))</f>
        <v>1.0313277157576468</v>
      </c>
      <c r="I12" s="199">
        <f>IF($C12="M",'Data - ValuesEnd2009'!I12/INDEX(M_MC_End2009,1,'Data - ValuesEnd2009'!I$2),'Data - ValuesEnd2009'!I12/INDEX(F_MC_End2009,1,'Data - ValuesEnd2009'!I$2))</f>
        <v>1.0290500699706098</v>
      </c>
      <c r="J12" s="200">
        <f>IF($C12="M",'Data - ValuesEnd2009'!J12/INDEX(M_MC_End2009,1,'Data - ValuesEnd2009'!J$2),'Data - ValuesEnd2009'!J12/INDEX(F_MC_End2009,1,'Data - ValuesEnd2009'!J$2))</f>
        <v>0.9985922618474803</v>
      </c>
      <c r="K12" s="190"/>
      <c r="L12" s="191"/>
      <c r="M12" s="198">
        <f>IF($C12="M",'Data - ValuesEnd2009'!M12/INDEX(M_MC_End2009,1,'Data - ValuesEnd2009'!M$2),'Data - ValuesEnd2009'!M12/INDEX(F_MC_End2009,1,'Data - ValuesEnd2009'!M$2))</f>
        <v>1.012218678174043</v>
      </c>
      <c r="N12" s="199">
        <f>IF($C12="M",'Data - ValuesEnd2009'!N12/INDEX(M_MC_End2009,1,'Data - ValuesEnd2009'!N$2),'Data - ValuesEnd2009'!N12/INDEX(F_MC_End2009,1,'Data - ValuesEnd2009'!N$2))</f>
        <v>1.0142071073912489</v>
      </c>
      <c r="O12" s="199">
        <f>IF($C12="M",'Data - ValuesEnd2009'!O12/INDEX(M_MC_End2009,1,'Data - ValuesEnd2009'!O$2),'Data - ValuesEnd2009'!O12/INDEX(F_MC_End2009,1,'Data - ValuesEnd2009'!O$2))</f>
        <v>1.0111703111374875</v>
      </c>
      <c r="P12" s="199">
        <f>IF($C12="M",'Data - ValuesEnd2009'!P12/INDEX(M_MC_End2009,1,'Data - ValuesEnd2009'!P$2),'Data - ValuesEnd2009'!P12/INDEX(F_MC_End2009,1,'Data - ValuesEnd2009'!P$2))</f>
        <v>1.014954307247342</v>
      </c>
      <c r="Q12" s="199">
        <f>IF($C12="M",'Data - ValuesEnd2009'!Q12/INDEX(M_MC_End2009,1,'Data - ValuesEnd2009'!Q$2),'Data - ValuesEnd2009'!Q12/INDEX(F_MC_End2009,1,'Data - ValuesEnd2009'!Q$2))</f>
        <v>1.0161830435690202</v>
      </c>
      <c r="R12" s="200">
        <f>IF($C12="M",'Data - ValuesEnd2009'!R12/INDEX(M_MC_End2009,1,'Data - ValuesEnd2009'!R$2),'Data - ValuesEnd2009'!R12/INDEX(F_MC_End2009,1,'Data - ValuesEnd2009'!R$2))</f>
        <v>0.9958643025358688</v>
      </c>
      <c r="S12" s="190"/>
      <c r="T12" s="191"/>
      <c r="U12" s="198">
        <f>IF($C12="M",'Data - ValuesEnd2009'!U12/INDEX(M_MC_End2009,1,'Data - ValuesEnd2009'!U$2),'Data - ValuesEnd2009'!U12/INDEX(F_MC_End2009,1,'Data - ValuesEnd2009'!U$2))</f>
        <v>1.0518842670166406</v>
      </c>
      <c r="V12" s="199">
        <f>IF($C12="M",'Data - ValuesEnd2009'!V12/INDEX(M_MC_End2009,1,'Data - ValuesEnd2009'!V$2),'Data - ValuesEnd2009'!V12/INDEX(F_MC_End2009,1,'Data - ValuesEnd2009'!V$2))</f>
        <v>1.040029391859832</v>
      </c>
      <c r="W12" s="199">
        <f>IF($C12="M",'Data - ValuesEnd2009'!W12/INDEX(M_MC_End2009,1,'Data - ValuesEnd2009'!W$2),'Data - ValuesEnd2009'!W12/INDEX(F_MC_End2009,1,'Data - ValuesEnd2009'!W$2))</f>
        <v>1.0292663694333244</v>
      </c>
      <c r="X12" s="199">
        <f>IF($C12="M",'Data - ValuesEnd2009'!X12/INDEX(M_MC_End2009,1,'Data - ValuesEnd2009'!X$2),'Data - ValuesEnd2009'!X12/INDEX(F_MC_End2009,1,'Data - ValuesEnd2009'!X$2))</f>
        <v>1.0280533514865577</v>
      </c>
      <c r="Y12" s="199">
        <f>IF($C12="M",'Data - ValuesEnd2009'!Y12/INDEX(M_MC_End2009,1,'Data - ValuesEnd2009'!Y$2),'Data - ValuesEnd2009'!Y12/INDEX(F_MC_End2009,1,'Data - ValuesEnd2009'!Y$2))</f>
        <v>1.023709378211087</v>
      </c>
      <c r="Z12" s="200">
        <f>IF($C12="M",'Data - ValuesEnd2009'!Z12/INDEX(M_MC_End2009,1,'Data - ValuesEnd2009'!Z$2),'Data - ValuesEnd2009'!Z12/INDEX(F_MC_End2009,1,'Data - ValuesEnd2009'!Z$2))</f>
        <v>0.989862170365573</v>
      </c>
      <c r="AA12" s="190"/>
      <c r="AB12" s="191"/>
      <c r="AC12" s="198">
        <f>IF($C12="M",'Data - ValuesEnd2009'!AC12/INDEX(M_MC_End2009,1,'Data - ValuesEnd2009'!AC$2),'Data - ValuesEnd2009'!AC12/INDEX(F_MC_End2009,1,'Data - ValuesEnd2009'!AC$2))</f>
        <v>1.013970432203327</v>
      </c>
      <c r="AD12" s="199">
        <f>IF($C12="M",'Data - ValuesEnd2009'!AD12/INDEX(M_MC_End2009,1,'Data - ValuesEnd2009'!AD$2),'Data - ValuesEnd2009'!AD12/INDEX(F_MC_End2009,1,'Data - ValuesEnd2009'!AD$2))</f>
        <v>1.0161778915090307</v>
      </c>
      <c r="AE12" s="199">
        <f>IF($C12="M",'Data - ValuesEnd2009'!AE12/INDEX(M_MC_End2009,1,'Data - ValuesEnd2009'!AE$2),'Data - ValuesEnd2009'!AE12/INDEX(F_MC_End2009,1,'Data - ValuesEnd2009'!AE$2))</f>
        <v>1.0120022108364408</v>
      </c>
      <c r="AF12" s="199">
        <f>IF($C12="M",'Data - ValuesEnd2009'!AF12/INDEX(M_MC_End2009,1,'Data - ValuesEnd2009'!AF$2),'Data - ValuesEnd2009'!AF12/INDEX(F_MC_End2009,1,'Data - ValuesEnd2009'!AF$2))</f>
        <v>1.0137917278963329</v>
      </c>
      <c r="AG12" s="199">
        <f>IF($C12="M",'Data - ValuesEnd2009'!AG12/INDEX(M_MC_End2009,1,'Data - ValuesEnd2009'!AG$2),'Data - ValuesEnd2009'!AG12/INDEX(F_MC_End2009,1,'Data - ValuesEnd2009'!AG$2))</f>
        <v>1.0133420054613906</v>
      </c>
      <c r="AH12" s="200">
        <f>IF($C12="M",'Data - ValuesEnd2009'!AH12/INDEX(M_MC_End2009,1,'Data - ValuesEnd2009'!AH$2),'Data - ValuesEnd2009'!AH12/INDEX(F_MC_End2009,1,'Data - ValuesEnd2009'!AH$2))</f>
        <v>0.9907216737365939</v>
      </c>
      <c r="AI12" s="182"/>
      <c r="AJ12" s="182"/>
      <c r="AK12" s="183"/>
      <c r="AL12" s="183"/>
      <c r="AM12" s="183"/>
      <c r="AN12" s="183"/>
      <c r="AO12" s="183"/>
      <c r="AP12" s="183"/>
      <c r="AQ12" s="184"/>
      <c r="AR12" s="185"/>
      <c r="AS12" s="183"/>
      <c r="AT12" s="183"/>
      <c r="AU12" s="183"/>
      <c r="AV12" s="183"/>
      <c r="AW12" s="183"/>
      <c r="AX12" s="183"/>
      <c r="AY12" s="184"/>
      <c r="AZ12" s="185"/>
      <c r="BA12" s="183"/>
      <c r="BB12" s="183"/>
      <c r="BC12" s="183"/>
      <c r="BD12" s="183"/>
      <c r="BE12" s="183"/>
      <c r="BF12" s="183"/>
      <c r="BG12" s="184"/>
      <c r="BH12" s="185"/>
      <c r="BI12" s="183"/>
      <c r="BJ12" s="183"/>
      <c r="BK12" s="183"/>
      <c r="BL12" s="183"/>
      <c r="BM12" s="183"/>
      <c r="BN12" s="183"/>
      <c r="BO12" s="184"/>
      <c r="BP12" s="185"/>
      <c r="BQ12" s="183"/>
      <c r="BR12" s="183"/>
      <c r="BS12" s="183"/>
      <c r="BT12" s="183"/>
      <c r="BU12" s="183"/>
      <c r="BV12" s="183"/>
      <c r="BW12" s="184"/>
      <c r="BX12" s="185"/>
      <c r="BY12" s="183"/>
      <c r="BZ12" s="183"/>
      <c r="CA12" s="183"/>
      <c r="CB12" s="183"/>
      <c r="CC12" s="183"/>
      <c r="CD12" s="183"/>
      <c r="CE12" s="184"/>
      <c r="CF12" s="185"/>
      <c r="CG12" s="183"/>
      <c r="CH12" s="183"/>
      <c r="CI12" s="183"/>
      <c r="CJ12" s="183"/>
      <c r="CK12" s="183"/>
      <c r="CL12" s="183"/>
      <c r="CM12" s="184"/>
      <c r="CN12" s="185"/>
      <c r="CO12" s="183"/>
      <c r="CP12" s="183"/>
      <c r="CQ12" s="183"/>
      <c r="CR12" s="183"/>
      <c r="CS12" s="183"/>
      <c r="CT12" s="183"/>
      <c r="CU12" s="184"/>
      <c r="CV12" s="185"/>
      <c r="CW12" s="183"/>
      <c r="CX12" s="183"/>
      <c r="CY12" s="183"/>
      <c r="CZ12" s="183"/>
      <c r="DA12" s="183"/>
      <c r="DB12" s="183"/>
      <c r="DC12" s="184"/>
      <c r="DD12" s="185"/>
      <c r="DE12" s="183"/>
      <c r="DF12" s="183"/>
      <c r="DG12" s="183"/>
      <c r="DH12" s="183"/>
      <c r="DI12" s="183"/>
      <c r="DJ12" s="183"/>
      <c r="DK12" s="184"/>
      <c r="DL12" s="185"/>
      <c r="DM12" s="183"/>
      <c r="DN12" s="183"/>
      <c r="DO12" s="183"/>
      <c r="DP12" s="183"/>
      <c r="DQ12" s="183"/>
      <c r="DR12" s="183"/>
      <c r="DS12" s="184"/>
      <c r="DT12" s="185"/>
      <c r="DU12" s="183"/>
      <c r="DV12" s="183"/>
      <c r="DW12" s="183"/>
      <c r="DX12" s="183"/>
      <c r="DY12" s="183"/>
      <c r="DZ12" s="183"/>
      <c r="EA12" s="184"/>
      <c r="EB12" s="185"/>
      <c r="EC12" s="185"/>
    </row>
    <row r="13" spans="2:133" s="186" customFormat="1" ht="15.75">
      <c r="B13" s="46"/>
      <c r="C13" s="46" t="s">
        <v>44</v>
      </c>
      <c r="D13" s="170" t="s">
        <v>114</v>
      </c>
      <c r="E13" s="198">
        <f>IF($C13="M",'Data - ValuesEnd2009'!E13/INDEX(M_MC_End2009,1,'Data - ValuesEnd2009'!E$2),'Data - ValuesEnd2009'!E13/INDEX(F_MC_End2009,1,'Data - ValuesEnd2009'!E$2))</f>
        <v>1.17304063897406</v>
      </c>
      <c r="F13" s="199">
        <f>IF($C13="M",'Data - ValuesEnd2009'!F13/INDEX(M_MC_End2009,1,'Data - ValuesEnd2009'!F$2),'Data - ValuesEnd2009'!F13/INDEX(F_MC_End2009,1,'Data - ValuesEnd2009'!F$2))</f>
        <v>1.1275245931979343</v>
      </c>
      <c r="G13" s="199">
        <f>IF($C13="M",'Data - ValuesEnd2009'!G13/INDEX(M_MC_End2009,1,'Data - ValuesEnd2009'!G$2),'Data - ValuesEnd2009'!G13/INDEX(F_MC_End2009,1,'Data - ValuesEnd2009'!G$2))</f>
        <v>1.0874156920842877</v>
      </c>
      <c r="H13" s="199">
        <f>IF($C13="M",'Data - ValuesEnd2009'!H13/INDEX(M_MC_End2009,1,'Data - ValuesEnd2009'!H$2),'Data - ValuesEnd2009'!H13/INDEX(F_MC_End2009,1,'Data - ValuesEnd2009'!H$2))</f>
        <v>1.0850853968201992</v>
      </c>
      <c r="I13" s="199">
        <f>IF($C13="M",'Data - ValuesEnd2009'!I13/INDEX(M_MC_End2009,1,'Data - ValuesEnd2009'!I$2),'Data - ValuesEnd2009'!I13/INDEX(F_MC_End2009,1,'Data - ValuesEnd2009'!I$2))</f>
        <v>1.0782109824340471</v>
      </c>
      <c r="J13" s="200">
        <f>IF($C13="M",'Data - ValuesEnd2009'!J13/INDEX(M_MC_End2009,1,'Data - ValuesEnd2009'!J$2),'Data - ValuesEnd2009'!J13/INDEX(F_MC_End2009,1,'Data - ValuesEnd2009'!J$2))</f>
        <v>1.0378170913642815</v>
      </c>
      <c r="K13" s="190"/>
      <c r="L13" s="191"/>
      <c r="M13" s="198">
        <f>IF($C13="M",'Data - ValuesEnd2009'!M13/INDEX(M_MC_End2009,1,'Data - ValuesEnd2009'!M$2),'Data - ValuesEnd2009'!M13/INDEX(F_MC_End2009,1,'Data - ValuesEnd2009'!M$2))</f>
        <v>1.0672101105651581</v>
      </c>
      <c r="N13" s="199">
        <f>IF($C13="M",'Data - ValuesEnd2009'!N13/INDEX(M_MC_End2009,1,'Data - ValuesEnd2009'!N$2),'Data - ValuesEnd2009'!N13/INDEX(F_MC_End2009,1,'Data - ValuesEnd2009'!N$2))</f>
        <v>1.0517032053862767</v>
      </c>
      <c r="O13" s="199">
        <f>IF($C13="M",'Data - ValuesEnd2009'!O13/INDEX(M_MC_End2009,1,'Data - ValuesEnd2009'!O$2),'Data - ValuesEnd2009'!O13/INDEX(F_MC_End2009,1,'Data - ValuesEnd2009'!O$2))</f>
        <v>1.0318659113204423</v>
      </c>
      <c r="P13" s="199">
        <f>IF($C13="M",'Data - ValuesEnd2009'!P13/INDEX(M_MC_End2009,1,'Data - ValuesEnd2009'!P$2),'Data - ValuesEnd2009'!P13/INDEX(F_MC_End2009,1,'Data - ValuesEnd2009'!P$2))</f>
        <v>1.0367920894636486</v>
      </c>
      <c r="Q13" s="199">
        <f>IF($C13="M",'Data - ValuesEnd2009'!Q13/INDEX(M_MC_End2009,1,'Data - ValuesEnd2009'!Q$2),'Data - ValuesEnd2009'!Q13/INDEX(F_MC_End2009,1,'Data - ValuesEnd2009'!Q$2))</f>
        <v>1.0387217341798012</v>
      </c>
      <c r="R13" s="200">
        <f>IF($C13="M",'Data - ValuesEnd2009'!R13/INDEX(M_MC_End2009,1,'Data - ValuesEnd2009'!R$2),'Data - ValuesEnd2009'!R13/INDEX(F_MC_End2009,1,'Data - ValuesEnd2009'!R$2))</f>
        <v>1.0184242507902683</v>
      </c>
      <c r="S13" s="190"/>
      <c r="T13" s="191"/>
      <c r="U13" s="198">
        <f>IF($C13="M",'Data - ValuesEnd2009'!U13/INDEX(M_MC_End2009,1,'Data - ValuesEnd2009'!U$2),'Data - ValuesEnd2009'!U13/INDEX(F_MC_End2009,1,'Data - ValuesEnd2009'!U$2))</f>
        <v>1.1665566509667358</v>
      </c>
      <c r="V13" s="199">
        <f>IF($C13="M",'Data - ValuesEnd2009'!V13/INDEX(M_MC_End2009,1,'Data - ValuesEnd2009'!V$2),'Data - ValuesEnd2009'!V13/INDEX(F_MC_End2009,1,'Data - ValuesEnd2009'!V$2))</f>
        <v>1.1190912121606986</v>
      </c>
      <c r="W13" s="199">
        <f>IF($C13="M",'Data - ValuesEnd2009'!W13/INDEX(M_MC_End2009,1,'Data - ValuesEnd2009'!W$2),'Data - ValuesEnd2009'!W13/INDEX(F_MC_End2009,1,'Data - ValuesEnd2009'!W$2))</f>
        <v>1.0793943901616934</v>
      </c>
      <c r="X13" s="199">
        <f>IF($C13="M",'Data - ValuesEnd2009'!X13/INDEX(M_MC_End2009,1,'Data - ValuesEnd2009'!X$2),'Data - ValuesEnd2009'!X13/INDEX(F_MC_End2009,1,'Data - ValuesEnd2009'!X$2))</f>
        <v>1.0726283729096422</v>
      </c>
      <c r="Y13" s="199">
        <f>IF($C13="M",'Data - ValuesEnd2009'!Y13/INDEX(M_MC_End2009,1,'Data - ValuesEnd2009'!Y$2),'Data - ValuesEnd2009'!Y13/INDEX(F_MC_End2009,1,'Data - ValuesEnd2009'!Y$2))</f>
        <v>1.0623945973052966</v>
      </c>
      <c r="Z13" s="200">
        <f>IF($C13="M",'Data - ValuesEnd2009'!Z13/INDEX(M_MC_End2009,1,'Data - ValuesEnd2009'!Z$2),'Data - ValuesEnd2009'!Z13/INDEX(F_MC_End2009,1,'Data - ValuesEnd2009'!Z$2))</f>
        <v>1.0162353979216574</v>
      </c>
      <c r="AA13" s="190"/>
      <c r="AB13" s="191"/>
      <c r="AC13" s="198">
        <f>IF($C13="M",'Data - ValuesEnd2009'!AC13/INDEX(M_MC_End2009,1,'Data - ValuesEnd2009'!AC$2),'Data - ValuesEnd2009'!AC13/INDEX(F_MC_End2009,1,'Data - ValuesEnd2009'!AC$2))</f>
        <v>1.0672336199123393</v>
      </c>
      <c r="AD13" s="199">
        <f>IF($C13="M",'Data - ValuesEnd2009'!AD13/INDEX(M_MC_End2009,1,'Data - ValuesEnd2009'!AD$2),'Data - ValuesEnd2009'!AD13/INDEX(F_MC_End2009,1,'Data - ValuesEnd2009'!AD$2))</f>
        <v>1.0503994644914598</v>
      </c>
      <c r="AE13" s="199">
        <f>IF($C13="M",'Data - ValuesEnd2009'!AE13/INDEX(M_MC_End2009,1,'Data - ValuesEnd2009'!AE$2),'Data - ValuesEnd2009'!AE13/INDEX(F_MC_End2009,1,'Data - ValuesEnd2009'!AE$2))</f>
        <v>1.0298124774783681</v>
      </c>
      <c r="AF13" s="199">
        <f>IF($C13="M",'Data - ValuesEnd2009'!AF13/INDEX(M_MC_End2009,1,'Data - ValuesEnd2009'!AF$2),'Data - ValuesEnd2009'!AF13/INDEX(F_MC_End2009,1,'Data - ValuesEnd2009'!AF$2))</f>
        <v>1.0316525592561085</v>
      </c>
      <c r="AG13" s="199">
        <f>IF($C13="M",'Data - ValuesEnd2009'!AG13/INDEX(M_MC_End2009,1,'Data - ValuesEnd2009'!AG$2),'Data - ValuesEnd2009'!AG13/INDEX(F_MC_End2009,1,'Data - ValuesEnd2009'!AG$2))</f>
        <v>1.0307262932910255</v>
      </c>
      <c r="AH13" s="200">
        <f>IF($C13="M",'Data - ValuesEnd2009'!AH13/INDEX(M_MC_End2009,1,'Data - ValuesEnd2009'!AH$2),'Data - ValuesEnd2009'!AH13/INDEX(F_MC_End2009,1,'Data - ValuesEnd2009'!AH$2))</f>
        <v>1.0053883566530688</v>
      </c>
      <c r="AI13" s="182"/>
      <c r="AJ13" s="182"/>
      <c r="AK13" s="183"/>
      <c r="AL13" s="183"/>
      <c r="AM13" s="183"/>
      <c r="AN13" s="183"/>
      <c r="AO13" s="183"/>
      <c r="AP13" s="183"/>
      <c r="AQ13" s="184"/>
      <c r="AR13" s="185"/>
      <c r="AS13" s="183"/>
      <c r="AT13" s="183"/>
      <c r="AU13" s="183"/>
      <c r="AV13" s="183"/>
      <c r="AW13" s="183"/>
      <c r="AX13" s="183"/>
      <c r="AY13" s="184"/>
      <c r="AZ13" s="185"/>
      <c r="BA13" s="183"/>
      <c r="BB13" s="183"/>
      <c r="BC13" s="183"/>
      <c r="BD13" s="183"/>
      <c r="BE13" s="183"/>
      <c r="BF13" s="183"/>
      <c r="BG13" s="184"/>
      <c r="BH13" s="185"/>
      <c r="BI13" s="183"/>
      <c r="BJ13" s="183"/>
      <c r="BK13" s="183"/>
      <c r="BL13" s="183"/>
      <c r="BM13" s="183"/>
      <c r="BN13" s="183"/>
      <c r="BO13" s="184"/>
      <c r="BP13" s="185"/>
      <c r="BQ13" s="183"/>
      <c r="BR13" s="183"/>
      <c r="BS13" s="183"/>
      <c r="BT13" s="183"/>
      <c r="BU13" s="183"/>
      <c r="BV13" s="183"/>
      <c r="BW13" s="184"/>
      <c r="BX13" s="185"/>
      <c r="BY13" s="183"/>
      <c r="BZ13" s="183"/>
      <c r="CA13" s="183"/>
      <c r="CB13" s="183"/>
      <c r="CC13" s="183"/>
      <c r="CD13" s="183"/>
      <c r="CE13" s="184"/>
      <c r="CF13" s="185"/>
      <c r="CG13" s="183"/>
      <c r="CH13" s="183"/>
      <c r="CI13" s="183"/>
      <c r="CJ13" s="183"/>
      <c r="CK13" s="183"/>
      <c r="CL13" s="183"/>
      <c r="CM13" s="184"/>
      <c r="CN13" s="185"/>
      <c r="CO13" s="183"/>
      <c r="CP13" s="183"/>
      <c r="CQ13" s="183"/>
      <c r="CR13" s="183"/>
      <c r="CS13" s="183"/>
      <c r="CT13" s="183"/>
      <c r="CU13" s="184"/>
      <c r="CV13" s="185"/>
      <c r="CW13" s="183"/>
      <c r="CX13" s="183"/>
      <c r="CY13" s="183"/>
      <c r="CZ13" s="183"/>
      <c r="DA13" s="183"/>
      <c r="DB13" s="183"/>
      <c r="DC13" s="184"/>
      <c r="DD13" s="185"/>
      <c r="DE13" s="183"/>
      <c r="DF13" s="183"/>
      <c r="DG13" s="183"/>
      <c r="DH13" s="183"/>
      <c r="DI13" s="183"/>
      <c r="DJ13" s="183"/>
      <c r="DK13" s="184"/>
      <c r="DL13" s="185"/>
      <c r="DM13" s="183"/>
      <c r="DN13" s="183"/>
      <c r="DO13" s="183"/>
      <c r="DP13" s="183"/>
      <c r="DQ13" s="183"/>
      <c r="DR13" s="183"/>
      <c r="DS13" s="184"/>
      <c r="DT13" s="185"/>
      <c r="DU13" s="183"/>
      <c r="DV13" s="183"/>
      <c r="DW13" s="183"/>
      <c r="DX13" s="183"/>
      <c r="DY13" s="183"/>
      <c r="DZ13" s="183"/>
      <c r="EA13" s="184"/>
      <c r="EB13" s="185"/>
      <c r="EC13" s="185"/>
    </row>
    <row r="14" spans="1:133" s="186" customFormat="1" ht="16.5" thickBot="1">
      <c r="A14" s="224"/>
      <c r="B14" s="66"/>
      <c r="C14" s="66" t="s">
        <v>44</v>
      </c>
      <c r="D14" s="171" t="s">
        <v>115</v>
      </c>
      <c r="E14" s="201">
        <f>IF($C14="M",'Data - ValuesEnd2009'!E14/INDEX(M_MC_End2009,1,'Data - ValuesEnd2009'!E$2),'Data - ValuesEnd2009'!E14/INDEX(F_MC_End2009,1,'Data - ValuesEnd2009'!E$2))</f>
        <v>1.2989704750470348</v>
      </c>
      <c r="F14" s="202">
        <f>IF($C14="M",'Data - ValuesEnd2009'!F14/INDEX(M_MC_End2009,1,'Data - ValuesEnd2009'!F$2),'Data - ValuesEnd2009'!F14/INDEX(F_MC_End2009,1,'Data - ValuesEnd2009'!F$2))</f>
        <v>1.2221228889071976</v>
      </c>
      <c r="G14" s="202">
        <f>IF($C14="M",'Data - ValuesEnd2009'!G14/INDEX(M_MC_End2009,1,'Data - ValuesEnd2009'!G$2),'Data - ValuesEnd2009'!G14/INDEX(F_MC_End2009,1,'Data - ValuesEnd2009'!G$2))</f>
        <v>1.1512949966000325</v>
      </c>
      <c r="H14" s="202">
        <f>IF($C14="M",'Data - ValuesEnd2009'!H14/INDEX(M_MC_End2009,1,'Data - ValuesEnd2009'!H$2),'Data - ValuesEnd2009'!H14/INDEX(F_MC_End2009,1,'Data - ValuesEnd2009'!H$2))</f>
        <v>1.1448373392241915</v>
      </c>
      <c r="I14" s="202">
        <f>IF($C14="M",'Data - ValuesEnd2009'!I14/INDEX(M_MC_End2009,1,'Data - ValuesEnd2009'!I$2),'Data - ValuesEnd2009'!I14/INDEX(F_MC_End2009,1,'Data - ValuesEnd2009'!I$2))</f>
        <v>1.1329395067091543</v>
      </c>
      <c r="J14" s="203">
        <f>IF($C14="M",'Data - ValuesEnd2009'!J14/INDEX(M_MC_End2009,1,'Data - ValuesEnd2009'!J$2),'Data - ValuesEnd2009'!J14/INDEX(F_MC_End2009,1,'Data - ValuesEnd2009'!J$2))</f>
        <v>1.0810692749649715</v>
      </c>
      <c r="K14" s="204"/>
      <c r="L14" s="205"/>
      <c r="M14" s="201">
        <f>IF($C14="M",'Data - ValuesEnd2009'!M14/INDEX(M_MC_End2009,1,'Data - ValuesEnd2009'!M$2),'Data - ValuesEnd2009'!M14/INDEX(F_MC_End2009,1,'Data - ValuesEnd2009'!M$2))</f>
        <v>1.1200408290640547</v>
      </c>
      <c r="N14" s="202">
        <f>IF($C14="M",'Data - ValuesEnd2009'!N14/INDEX(M_MC_End2009,1,'Data - ValuesEnd2009'!N$2),'Data - ValuesEnd2009'!N14/INDEX(F_MC_End2009,1,'Data - ValuesEnd2009'!N$2))</f>
        <v>1.089456690949803</v>
      </c>
      <c r="O14" s="202">
        <f>IF($C14="M",'Data - ValuesEnd2009'!O14/INDEX(M_MC_End2009,1,'Data - ValuesEnd2009'!O$2),'Data - ValuesEnd2009'!O14/INDEX(F_MC_End2009,1,'Data - ValuesEnd2009'!O$2))</f>
        <v>1.0531189972628954</v>
      </c>
      <c r="P14" s="202">
        <f>IF($C14="M",'Data - ValuesEnd2009'!P14/INDEX(M_MC_End2009,1,'Data - ValuesEnd2009'!P$2),'Data - ValuesEnd2009'!P14/INDEX(F_MC_End2009,1,'Data - ValuesEnd2009'!P$2))</f>
        <v>1.0595817668391427</v>
      </c>
      <c r="Q14" s="202">
        <f>IF($C14="M",'Data - ValuesEnd2009'!Q14/INDEX(M_MC_End2009,1,'Data - ValuesEnd2009'!Q$2),'Data - ValuesEnd2009'!Q14/INDEX(F_MC_End2009,1,'Data - ValuesEnd2009'!Q$2))</f>
        <v>1.062518329264592</v>
      </c>
      <c r="R14" s="203">
        <f>IF($C14="M",'Data - ValuesEnd2009'!R14/INDEX(M_MC_End2009,1,'Data - ValuesEnd2009'!R$2),'Data - ValuesEnd2009'!R14/INDEX(F_MC_End2009,1,'Data - ValuesEnd2009'!R$2))</f>
        <v>1.042468741841163</v>
      </c>
      <c r="S14" s="204"/>
      <c r="T14" s="205"/>
      <c r="U14" s="201">
        <f>IF($C14="M",'Data - ValuesEnd2009'!U14/INDEX(M_MC_End2009,1,'Data - ValuesEnd2009'!U$2),'Data - ValuesEnd2009'!U14/INDEX(F_MC_End2009,1,'Data - ValuesEnd2009'!U$2))</f>
        <v>1.290909842886899</v>
      </c>
      <c r="V14" s="202">
        <f>IF($C14="M",'Data - ValuesEnd2009'!V14/INDEX(M_MC_End2009,1,'Data - ValuesEnd2009'!V$2),'Data - ValuesEnd2009'!V14/INDEX(F_MC_End2009,1,'Data - ValuesEnd2009'!V$2))</f>
        <v>1.206937056215036</v>
      </c>
      <c r="W14" s="202">
        <f>IF($C14="M",'Data - ValuesEnd2009'!W14/INDEX(M_MC_End2009,1,'Data - ValuesEnd2009'!W$2),'Data - ValuesEnd2009'!W14/INDEX(F_MC_End2009,1,'Data - ValuesEnd2009'!W$2))</f>
        <v>1.1354394754144526</v>
      </c>
      <c r="X14" s="202">
        <f>IF($C14="M",'Data - ValuesEnd2009'!X14/INDEX(M_MC_End2009,1,'Data - ValuesEnd2009'!X$2),'Data - ValuesEnd2009'!X14/INDEX(F_MC_End2009,1,'Data - ValuesEnd2009'!X$2))</f>
        <v>1.1225678852902479</v>
      </c>
      <c r="Y14" s="202">
        <f>IF($C14="M",'Data - ValuesEnd2009'!Y14/INDEX(M_MC_End2009,1,'Data - ValuesEnd2009'!Y$2),'Data - ValuesEnd2009'!Y14/INDEX(F_MC_End2009,1,'Data - ValuesEnd2009'!Y$2))</f>
        <v>1.1056266730543223</v>
      </c>
      <c r="Z14" s="203">
        <f>IF($C14="M",'Data - ValuesEnd2009'!Z14/INDEX(M_MC_End2009,1,'Data - ValuesEnd2009'!Z$2),'Data - ValuesEnd2009'!Z14/INDEX(F_MC_End2009,1,'Data - ValuesEnd2009'!Z$2))</f>
        <v>1.0452011950388884</v>
      </c>
      <c r="AA14" s="204"/>
      <c r="AB14" s="205"/>
      <c r="AC14" s="201">
        <f>IF($C14="M",'Data - ValuesEnd2009'!AC14/INDEX(M_MC_End2009,1,'Data - ValuesEnd2009'!AC$2),'Data - ValuesEnd2009'!AC14/INDEX(F_MC_End2009,1,'Data - ValuesEnd2009'!AC$2))</f>
        <v>1.1196039511869247</v>
      </c>
      <c r="AD14" s="202">
        <f>IF($C14="M",'Data - ValuesEnd2009'!AD14/INDEX(M_MC_End2009,1,'Data - ValuesEnd2009'!AD$2),'Data - ValuesEnd2009'!AD14/INDEX(F_MC_End2009,1,'Data - ValuesEnd2009'!AD$2))</f>
        <v>1.0855460371837091</v>
      </c>
      <c r="AE14" s="202">
        <f>IF($C14="M",'Data - ValuesEnd2009'!AE14/INDEX(M_MC_End2009,1,'Data - ValuesEnd2009'!AE$2),'Data - ValuesEnd2009'!AE14/INDEX(F_MC_End2009,1,'Data - ValuesEnd2009'!AE$2))</f>
        <v>1.0484147981096357</v>
      </c>
      <c r="AF14" s="202">
        <f>IF($C14="M",'Data - ValuesEnd2009'!AF14/INDEX(M_MC_End2009,1,'Data - ValuesEnd2009'!AF$2),'Data - ValuesEnd2009'!AF14/INDEX(F_MC_End2009,1,'Data - ValuesEnd2009'!AF$2))</f>
        <v>1.0505432135549375</v>
      </c>
      <c r="AG14" s="202">
        <f>IF($C14="M",'Data - ValuesEnd2009'!AG14/INDEX(M_MC_End2009,1,'Data - ValuesEnd2009'!AG$2),'Data - ValuesEnd2009'!AG14/INDEX(F_MC_End2009,1,'Data - ValuesEnd2009'!AG$2))</f>
        <v>1.0492527484413896</v>
      </c>
      <c r="AH14" s="203">
        <f>IF($C14="M",'Data - ValuesEnd2009'!AH14/INDEX(M_MC_End2009,1,'Data - ValuesEnd2009'!AH$2),'Data - ValuesEnd2009'!AH14/INDEX(F_MC_End2009,1,'Data - ValuesEnd2009'!AH$2))</f>
        <v>1.0210397459991578</v>
      </c>
      <c r="AI14" s="182"/>
      <c r="AJ14" s="182"/>
      <c r="AK14" s="183"/>
      <c r="AL14" s="183"/>
      <c r="AM14" s="183"/>
      <c r="AN14" s="183"/>
      <c r="AO14" s="183"/>
      <c r="AP14" s="183"/>
      <c r="AQ14" s="184"/>
      <c r="AR14" s="185"/>
      <c r="AS14" s="183"/>
      <c r="AT14" s="183"/>
      <c r="AU14" s="183"/>
      <c r="AV14" s="183"/>
      <c r="AW14" s="183"/>
      <c r="AX14" s="183"/>
      <c r="AY14" s="184"/>
      <c r="AZ14" s="185"/>
      <c r="BA14" s="183"/>
      <c r="BB14" s="183"/>
      <c r="BC14" s="183"/>
      <c r="BD14" s="183"/>
      <c r="BE14" s="183"/>
      <c r="BF14" s="183"/>
      <c r="BG14" s="184"/>
      <c r="BH14" s="185"/>
      <c r="BI14" s="183"/>
      <c r="BJ14" s="183"/>
      <c r="BK14" s="183"/>
      <c r="BL14" s="183"/>
      <c r="BM14" s="183"/>
      <c r="BN14" s="183"/>
      <c r="BO14" s="184"/>
      <c r="BP14" s="185"/>
      <c r="BQ14" s="183"/>
      <c r="BR14" s="183"/>
      <c r="BS14" s="183"/>
      <c r="BT14" s="183"/>
      <c r="BU14" s="183"/>
      <c r="BV14" s="183"/>
      <c r="BW14" s="184"/>
      <c r="BX14" s="185"/>
      <c r="BY14" s="183"/>
      <c r="BZ14" s="183"/>
      <c r="CA14" s="183"/>
      <c r="CB14" s="183"/>
      <c r="CC14" s="183"/>
      <c r="CD14" s="183"/>
      <c r="CE14" s="184"/>
      <c r="CF14" s="185"/>
      <c r="CG14" s="183"/>
      <c r="CH14" s="183"/>
      <c r="CI14" s="183"/>
      <c r="CJ14" s="183"/>
      <c r="CK14" s="183"/>
      <c r="CL14" s="183"/>
      <c r="CM14" s="184"/>
      <c r="CN14" s="185"/>
      <c r="CO14" s="183"/>
      <c r="CP14" s="183"/>
      <c r="CQ14" s="183"/>
      <c r="CR14" s="183"/>
      <c r="CS14" s="183"/>
      <c r="CT14" s="183"/>
      <c r="CU14" s="184"/>
      <c r="CV14" s="185"/>
      <c r="CW14" s="183"/>
      <c r="CX14" s="183"/>
      <c r="CY14" s="183"/>
      <c r="CZ14" s="183"/>
      <c r="DA14" s="183"/>
      <c r="DB14" s="183"/>
      <c r="DC14" s="184"/>
      <c r="DD14" s="185"/>
      <c r="DE14" s="183"/>
      <c r="DF14" s="183"/>
      <c r="DG14" s="183"/>
      <c r="DH14" s="183"/>
      <c r="DI14" s="183"/>
      <c r="DJ14" s="183"/>
      <c r="DK14" s="184"/>
      <c r="DL14" s="185"/>
      <c r="DM14" s="183"/>
      <c r="DN14" s="183"/>
      <c r="DO14" s="183"/>
      <c r="DP14" s="183"/>
      <c r="DQ14" s="183"/>
      <c r="DR14" s="183"/>
      <c r="DS14" s="184"/>
      <c r="DT14" s="185"/>
      <c r="DU14" s="183"/>
      <c r="DV14" s="183"/>
      <c r="DW14" s="183"/>
      <c r="DX14" s="183"/>
      <c r="DY14" s="183"/>
      <c r="DZ14" s="183"/>
      <c r="EA14" s="184"/>
      <c r="EB14" s="185"/>
      <c r="EC14" s="185"/>
    </row>
    <row r="15" spans="2:133" s="186" customFormat="1" ht="15" customHeight="1" thickBot="1">
      <c r="B15" s="46"/>
      <c r="C15" s="46"/>
      <c r="D15" s="164"/>
      <c r="K15" s="206"/>
      <c r="L15" s="207"/>
      <c r="S15" s="206"/>
      <c r="T15" s="207"/>
      <c r="AA15" s="206"/>
      <c r="AB15" s="207"/>
      <c r="AI15" s="206"/>
      <c r="AJ15" s="207"/>
      <c r="AQ15" s="206"/>
      <c r="AR15" s="207"/>
      <c r="AY15" s="206"/>
      <c r="AZ15" s="207"/>
      <c r="BG15" s="206"/>
      <c r="BH15" s="207"/>
      <c r="BO15" s="206"/>
      <c r="BP15" s="207"/>
      <c r="BW15" s="206"/>
      <c r="BX15" s="207"/>
      <c r="CE15" s="206"/>
      <c r="CF15" s="207"/>
      <c r="CM15" s="206"/>
      <c r="CN15" s="207"/>
      <c r="CU15" s="206"/>
      <c r="CV15" s="207"/>
      <c r="DC15" s="206"/>
      <c r="DD15" s="207"/>
      <c r="DK15" s="206"/>
      <c r="DL15" s="207"/>
      <c r="DS15" s="206"/>
      <c r="DT15" s="207"/>
      <c r="EA15" s="206"/>
      <c r="EB15" s="207"/>
      <c r="EC15" s="207"/>
    </row>
    <row r="16" spans="2:133" s="209" customFormat="1" ht="31.5" thickBot="1">
      <c r="B16" s="70" t="s">
        <v>145</v>
      </c>
      <c r="C16" s="70"/>
      <c r="D16" s="165"/>
      <c r="E16" s="270">
        <v>0</v>
      </c>
      <c r="F16" s="271" t="e">
        <f>IF($C16="M",#REF!/INDEX(M_MC,1,#REF!),#REF!/INDEX(F_MC,1,#REF!))</f>
        <v>#REF!</v>
      </c>
      <c r="G16" s="271" t="e">
        <f>IF($C16="M",#REF!/INDEX(M_MC,1,#REF!),#REF!/INDEX(F_MC,1,#REF!))</f>
        <v>#REF!</v>
      </c>
      <c r="H16" s="271" t="e">
        <f>IF($C16="M",#REF!/INDEX(M_MC,1,#REF!),#REF!/INDEX(F_MC,1,#REF!))</f>
        <v>#REF!</v>
      </c>
      <c r="I16" s="271" t="e">
        <f>IF($C16="M",#REF!/INDEX(M_MC,1,#REF!),#REF!/INDEX(F_MC,1,#REF!))</f>
        <v>#REF!</v>
      </c>
      <c r="J16" s="271" t="e">
        <f>IF($C16="M",#REF!/INDEX(M_MC,1,#REF!),#REF!/INDEX(F_MC,1,#REF!))</f>
        <v>#REF!</v>
      </c>
      <c r="K16" s="272" t="e">
        <f>IF($C16="M",#REF!/INDEX(M_MC,1,#REF!),#REF!/INDEX(F_MC,1,#REF!))</f>
        <v>#REF!</v>
      </c>
      <c r="L16" s="272" t="e">
        <f>IF($C16="M",#REF!/INDEX(M_MC,1,#REF!),#REF!/INDEX(F_MC,1,#REF!))</f>
        <v>#REF!</v>
      </c>
      <c r="M16" s="272" t="e">
        <f>IF($C16="M",#REF!/INDEX(M_MC,1,#REF!),#REF!/INDEX(F_MC,1,#REF!))</f>
        <v>#REF!</v>
      </c>
      <c r="N16" s="272" t="e">
        <f>IF($C16="M",#REF!/INDEX(M_MC,1,#REF!),#REF!/INDEX(F_MC,1,#REF!))</f>
        <v>#REF!</v>
      </c>
      <c r="O16" s="272" t="e">
        <f>IF($C16="M",#REF!/INDEX(M_MC,1,#REF!),#REF!/INDEX(F_MC,1,#REF!))</f>
        <v>#REF!</v>
      </c>
      <c r="P16" s="272" t="e">
        <f>IF($C16="M",#REF!/INDEX(M_MC,1,#REF!),#REF!/INDEX(F_MC,1,#REF!))</f>
        <v>#REF!</v>
      </c>
      <c r="Q16" s="272" t="e">
        <f>IF($C16="M",#REF!/INDEX(M_MC,1,#REF!),#REF!/INDEX(F_MC,1,#REF!))</f>
        <v>#REF!</v>
      </c>
      <c r="R16" s="272" t="e">
        <f>IF($C16="M",#REF!/INDEX(M_MC,1,#REF!),#REF!/INDEX(F_MC,1,#REF!))</f>
        <v>#REF!</v>
      </c>
      <c r="S16" s="272" t="e">
        <f>IF($C16="M",#REF!/INDEX(M_MC,1,#REF!),#REF!/INDEX(F_MC,1,#REF!))</f>
        <v>#REF!</v>
      </c>
      <c r="T16" s="272" t="e">
        <f>IF($C16="M",#REF!/INDEX(M_MC,1,#REF!),#REF!/INDEX(F_MC,1,#REF!))</f>
        <v>#REF!</v>
      </c>
      <c r="U16" s="272" t="e">
        <f>IF($C16="M",#REF!/INDEX(M_MC,1,#REF!),#REF!/INDEX(F_MC,1,#REF!))</f>
        <v>#REF!</v>
      </c>
      <c r="V16" s="272" t="e">
        <f>IF($C16="M",#REF!/INDEX(M_MC,1,#REF!),#REF!/INDEX(F_MC,1,#REF!))</f>
        <v>#REF!</v>
      </c>
      <c r="W16" s="272" t="e">
        <f>IF($C16="M",#REF!/INDEX(M_MC,1,#REF!),#REF!/INDEX(F_MC,1,#REF!))</f>
        <v>#REF!</v>
      </c>
      <c r="X16" s="272" t="e">
        <f>IF($C16="M",#REF!/INDEX(M_MC,1,#REF!),#REF!/INDEX(F_MC,1,#REF!))</f>
        <v>#REF!</v>
      </c>
      <c r="Y16" s="272" t="e">
        <f>IF($C16="M",#REF!/INDEX(M_MC,1,#REF!),#REF!/INDEX(F_MC,1,#REF!))</f>
        <v>#REF!</v>
      </c>
      <c r="Z16" s="272" t="e">
        <f>IF($C16="M",#REF!/INDEX(M_MC,1,#REF!),#REF!/INDEX(F_MC,1,#REF!))</f>
        <v>#REF!</v>
      </c>
      <c r="AA16" s="272" t="e">
        <f>IF($C16="M",#REF!/INDEX(M_MC,1,#REF!),#REF!/INDEX(F_MC,1,#REF!))</f>
        <v>#REF!</v>
      </c>
      <c r="AB16" s="272" t="e">
        <f>IF($C16="M",#REF!/INDEX(M_MC,1,#REF!),#REF!/INDEX(F_MC,1,#REF!))</f>
        <v>#REF!</v>
      </c>
      <c r="AC16" s="272" t="e">
        <f>IF($C16="M",#REF!/INDEX(M_MC,1,#REF!),#REF!/INDEX(F_MC,1,#REF!))</f>
        <v>#REF!</v>
      </c>
      <c r="AD16" s="272" t="e">
        <f>IF($C16="M",#REF!/INDEX(M_MC,1,#REF!),#REF!/INDEX(F_MC,1,#REF!))</f>
        <v>#REF!</v>
      </c>
      <c r="AE16" s="272" t="e">
        <f>IF($C16="M",#REF!/INDEX(M_MC,1,#REF!),#REF!/INDEX(F_MC,1,#REF!))</f>
        <v>#REF!</v>
      </c>
      <c r="AF16" s="272" t="e">
        <f>IF($C16="M",#REF!/INDEX(M_MC,1,#REF!),#REF!/INDEX(F_MC,1,#REF!))</f>
        <v>#REF!</v>
      </c>
      <c r="AG16" s="272" t="e">
        <f>IF($C16="M",#REF!/INDEX(M_MC,1,#REF!),#REF!/INDEX(F_MC,1,#REF!))</f>
        <v>#REF!</v>
      </c>
      <c r="AH16" s="272" t="e">
        <f>IF($C16="M",#REF!/INDEX(M_MC,1,#REF!),#REF!/INDEX(F_MC,1,#REF!))</f>
        <v>#REF!</v>
      </c>
      <c r="AI16" s="272" t="e">
        <f>IF($C16="M",#REF!/INDEX(M_MC,1,#REF!),#REF!/INDEX(F_MC,1,#REF!))</f>
        <v>#REF!</v>
      </c>
      <c r="AJ16" s="273" t="e">
        <f>IF($C16="M",#REF!/INDEX(M_MC,1,#REF!),#REF!/INDEX(F_MC,1,#REF!))</f>
        <v>#REF!</v>
      </c>
      <c r="AK16" s="274">
        <v>0.01</v>
      </c>
      <c r="AL16" s="275" t="e">
        <f>IF($C16="M",#REF!/INDEX(M_MC,1,#REF!),#REF!/INDEX(F_MC,1,#REF!))</f>
        <v>#REF!</v>
      </c>
      <c r="AM16" s="275" t="e">
        <f>IF($C16="M",#REF!/INDEX(M_MC,1,#REF!),#REF!/INDEX(F_MC,1,#REF!))</f>
        <v>#REF!</v>
      </c>
      <c r="AN16" s="275" t="e">
        <f>IF($C16="M",#REF!/INDEX(M_MC,1,#REF!),#REF!/INDEX(F_MC,1,#REF!))</f>
        <v>#REF!</v>
      </c>
      <c r="AO16" s="275" t="e">
        <f>IF($C16="M",#REF!/INDEX(M_MC,1,#REF!),#REF!/INDEX(F_MC,1,#REF!))</f>
        <v>#REF!</v>
      </c>
      <c r="AP16" s="275" t="e">
        <f>IF($C16="M",#REF!/INDEX(M_MC,1,#REF!),#REF!/INDEX(F_MC,1,#REF!))</f>
        <v>#REF!</v>
      </c>
      <c r="AQ16" s="275" t="e">
        <f>IF($C16="M",#REF!/INDEX(M_MC,1,#REF!),#REF!/INDEX(F_MC,1,#REF!))</f>
        <v>#REF!</v>
      </c>
      <c r="AR16" s="275" t="e">
        <f>IF($C16="M",#REF!/INDEX(M_MC,1,#REF!),#REF!/INDEX(F_MC,1,#REF!))</f>
        <v>#REF!</v>
      </c>
      <c r="AS16" s="275" t="e">
        <f>IF($C16="M",#REF!/INDEX(M_MC,1,#REF!),#REF!/INDEX(F_MC,1,#REF!))</f>
        <v>#REF!</v>
      </c>
      <c r="AT16" s="275" t="e">
        <f>IF($C16="M",#REF!/INDEX(M_MC,1,#REF!),#REF!/INDEX(F_MC,1,#REF!))</f>
        <v>#REF!</v>
      </c>
      <c r="AU16" s="275" t="e">
        <f>IF($C16="M",#REF!/INDEX(M_MC,1,#REF!),#REF!/INDEX(F_MC,1,#REF!))</f>
        <v>#REF!</v>
      </c>
      <c r="AV16" s="275" t="e">
        <f>IF($C16="M",#REF!/INDEX(M_MC,1,#REF!),#REF!/INDEX(F_MC,1,#REF!))</f>
        <v>#REF!</v>
      </c>
      <c r="AW16" s="275" t="e">
        <f>IF($C16="M",#REF!/INDEX(M_MC,1,#REF!),#REF!/INDEX(F_MC,1,#REF!))</f>
        <v>#REF!</v>
      </c>
      <c r="AX16" s="275" t="e">
        <f>IF($C16="M",#REF!/INDEX(M_MC,1,#REF!),#REF!/INDEX(F_MC,1,#REF!))</f>
        <v>#REF!</v>
      </c>
      <c r="AY16" s="275" t="e">
        <f>IF($C16="M",#REF!/INDEX(M_MC,1,#REF!),#REF!/INDEX(F_MC,1,#REF!))</f>
        <v>#REF!</v>
      </c>
      <c r="AZ16" s="275" t="e">
        <f>IF($C16="M",#REF!/INDEX(M_MC,1,#REF!),#REF!/INDEX(F_MC,1,#REF!))</f>
        <v>#REF!</v>
      </c>
      <c r="BA16" s="275" t="e">
        <f>IF($C16="M",#REF!/INDEX(M_MC,1,#REF!),#REF!/INDEX(F_MC,1,#REF!))</f>
        <v>#REF!</v>
      </c>
      <c r="BB16" s="275" t="e">
        <f>IF($C16="M",#REF!/INDEX(M_MC,1,#REF!),#REF!/INDEX(F_MC,1,#REF!))</f>
        <v>#REF!</v>
      </c>
      <c r="BC16" s="275" t="e">
        <f>IF($C16="M",#REF!/INDEX(M_MC,1,#REF!),#REF!/INDEX(F_MC,1,#REF!))</f>
        <v>#REF!</v>
      </c>
      <c r="BD16" s="275" t="e">
        <f>IF($C16="M",#REF!/INDEX(M_MC,1,#REF!),#REF!/INDEX(F_MC,1,#REF!))</f>
        <v>#REF!</v>
      </c>
      <c r="BE16" s="275" t="e">
        <f>IF($C16="M",#REF!/INDEX(M_MC,1,#REF!),#REF!/INDEX(F_MC,1,#REF!))</f>
        <v>#REF!</v>
      </c>
      <c r="BF16" s="275" t="e">
        <f>IF($C16="M",#REF!/INDEX(M_MC,1,#REF!),#REF!/INDEX(F_MC,1,#REF!))</f>
        <v>#REF!</v>
      </c>
      <c r="BG16" s="275" t="e">
        <f>IF($C16="M",#REF!/INDEX(M_MC,1,#REF!),#REF!/INDEX(F_MC,1,#REF!))</f>
        <v>#REF!</v>
      </c>
      <c r="BH16" s="275" t="e">
        <f>IF($C16="M",#REF!/INDEX(M_MC,1,#REF!),#REF!/INDEX(F_MC,1,#REF!))</f>
        <v>#REF!</v>
      </c>
      <c r="BI16" s="275" t="e">
        <f>IF($C16="M",#REF!/INDEX(M_MC,1,#REF!),#REF!/INDEX(F_MC,1,#REF!))</f>
        <v>#REF!</v>
      </c>
      <c r="BJ16" s="275" t="e">
        <f>IF($C16="M",#REF!/INDEX(M_MC,1,#REF!),#REF!/INDEX(F_MC,1,#REF!))</f>
        <v>#REF!</v>
      </c>
      <c r="BK16" s="275" t="e">
        <f>IF($C16="M",#REF!/INDEX(M_MC,1,#REF!),#REF!/INDEX(F_MC,1,#REF!))</f>
        <v>#REF!</v>
      </c>
      <c r="BL16" s="275" t="e">
        <f>IF($C16="M",#REF!/INDEX(M_MC,1,#REF!),#REF!/INDEX(F_MC,1,#REF!))</f>
        <v>#REF!</v>
      </c>
      <c r="BM16" s="275" t="e">
        <f>IF($C16="M",#REF!/INDEX(M_MC,1,#REF!),#REF!/INDEX(F_MC,1,#REF!))</f>
        <v>#REF!</v>
      </c>
      <c r="BN16" s="275" t="e">
        <f>IF($C16="M",#REF!/INDEX(M_MC,1,#REF!),#REF!/INDEX(F_MC,1,#REF!))</f>
        <v>#REF!</v>
      </c>
      <c r="BO16" s="275" t="e">
        <f>IF($C16="M",#REF!/INDEX(M_MC,1,#REF!),#REF!/INDEX(F_MC,1,#REF!))</f>
        <v>#REF!</v>
      </c>
      <c r="BP16" s="276" t="e">
        <f>IF($C16="M",#REF!/INDEX(M_MC,1,#REF!),#REF!/INDEX(F_MC,1,#REF!))</f>
        <v>#REF!</v>
      </c>
      <c r="BQ16" s="277">
        <v>0.02</v>
      </c>
      <c r="BR16" s="278" t="e">
        <f>IF($C16="M",#REF!/INDEX(M_MC,1,#REF!),#REF!/INDEX(F_MC,1,#REF!))</f>
        <v>#REF!</v>
      </c>
      <c r="BS16" s="278" t="e">
        <f>IF($C16="M",#REF!/INDEX(M_MC,1,#REF!),#REF!/INDEX(F_MC,1,#REF!))</f>
        <v>#REF!</v>
      </c>
      <c r="BT16" s="278" t="e">
        <f>IF($C16="M",#REF!/INDEX(M_MC,1,#REF!),#REF!/INDEX(F_MC,1,#REF!))</f>
        <v>#REF!</v>
      </c>
      <c r="BU16" s="278" t="e">
        <f>IF($C16="M",#REF!/INDEX(M_MC,1,#REF!),#REF!/INDEX(F_MC,1,#REF!))</f>
        <v>#REF!</v>
      </c>
      <c r="BV16" s="278" t="e">
        <f>IF($C16="M",#REF!/INDEX(M_MC,1,#REF!),#REF!/INDEX(F_MC,1,#REF!))</f>
        <v>#REF!</v>
      </c>
      <c r="BW16" s="278" t="e">
        <f>IF($C16="M",#REF!/INDEX(M_MC,1,#REF!),#REF!/INDEX(F_MC,1,#REF!))</f>
        <v>#REF!</v>
      </c>
      <c r="BX16" s="278" t="e">
        <f>IF($C16="M",#REF!/INDEX(M_MC,1,#REF!),#REF!/INDEX(F_MC,1,#REF!))</f>
        <v>#REF!</v>
      </c>
      <c r="BY16" s="278" t="e">
        <f>IF($C16="M",#REF!/INDEX(M_MC,1,#REF!),#REF!/INDEX(F_MC,1,#REF!))</f>
        <v>#REF!</v>
      </c>
      <c r="BZ16" s="278" t="e">
        <f>IF($C16="M",#REF!/INDEX(M_MC,1,#REF!),#REF!/INDEX(F_MC,1,#REF!))</f>
        <v>#REF!</v>
      </c>
      <c r="CA16" s="278" t="e">
        <f>IF($C16="M",#REF!/INDEX(M_MC,1,#REF!),#REF!/INDEX(F_MC,1,#REF!))</f>
        <v>#REF!</v>
      </c>
      <c r="CB16" s="278" t="e">
        <f>IF($C16="M",#REF!/INDEX(M_MC,1,#REF!),#REF!/INDEX(F_MC,1,#REF!))</f>
        <v>#REF!</v>
      </c>
      <c r="CC16" s="278" t="e">
        <f>IF($C16="M",#REF!/INDEX(M_MC,1,#REF!),#REF!/INDEX(F_MC,1,#REF!))</f>
        <v>#REF!</v>
      </c>
      <c r="CD16" s="278" t="e">
        <f>IF($C16="M",#REF!/INDEX(M_MC,1,#REF!),#REF!/INDEX(F_MC,1,#REF!))</f>
        <v>#REF!</v>
      </c>
      <c r="CE16" s="278" t="e">
        <f>IF($C16="M",#REF!/INDEX(M_MC,1,#REF!),#REF!/INDEX(F_MC,1,#REF!))</f>
        <v>#REF!</v>
      </c>
      <c r="CF16" s="278" t="e">
        <f>IF($C16="M",#REF!/INDEX(M_MC,1,#REF!),#REF!/INDEX(F_MC,1,#REF!))</f>
        <v>#REF!</v>
      </c>
      <c r="CG16" s="278" t="e">
        <f>IF($C16="M",#REF!/INDEX(M_MC,1,#REF!),#REF!/INDEX(F_MC,1,#REF!))</f>
        <v>#REF!</v>
      </c>
      <c r="CH16" s="278" t="e">
        <f>IF($C16="M",#REF!/INDEX(M_MC,1,#REF!),#REF!/INDEX(F_MC,1,#REF!))</f>
        <v>#REF!</v>
      </c>
      <c r="CI16" s="278" t="e">
        <f>IF($C16="M",#REF!/INDEX(M_MC,1,#REF!),#REF!/INDEX(F_MC,1,#REF!))</f>
        <v>#REF!</v>
      </c>
      <c r="CJ16" s="278" t="e">
        <f>IF($C16="M",#REF!/INDEX(M_MC,1,#REF!),#REF!/INDEX(F_MC,1,#REF!))</f>
        <v>#REF!</v>
      </c>
      <c r="CK16" s="278" t="e">
        <f>IF($C16="M",#REF!/INDEX(M_MC,1,#REF!),#REF!/INDEX(F_MC,1,#REF!))</f>
        <v>#REF!</v>
      </c>
      <c r="CL16" s="278" t="e">
        <f>IF($C16="M",#REF!/INDEX(M_MC,1,#REF!),#REF!/INDEX(F_MC,1,#REF!))</f>
        <v>#REF!</v>
      </c>
      <c r="CM16" s="278" t="e">
        <f>IF($C16="M",#REF!/INDEX(M_MC,1,#REF!),#REF!/INDEX(F_MC,1,#REF!))</f>
        <v>#REF!</v>
      </c>
      <c r="CN16" s="278" t="e">
        <f>IF($C16="M",#REF!/INDEX(M_MC,1,#REF!),#REF!/INDEX(F_MC,1,#REF!))</f>
        <v>#REF!</v>
      </c>
      <c r="CO16" s="278" t="e">
        <f>IF($C16="M",#REF!/INDEX(M_MC,1,#REF!),#REF!/INDEX(F_MC,1,#REF!))</f>
        <v>#REF!</v>
      </c>
      <c r="CP16" s="278" t="e">
        <f>IF($C16="M",#REF!/INDEX(M_MC,1,#REF!),#REF!/INDEX(F_MC,1,#REF!))</f>
        <v>#REF!</v>
      </c>
      <c r="CQ16" s="278" t="e">
        <f>IF($C16="M",#REF!/INDEX(M_MC,1,#REF!),#REF!/INDEX(F_MC,1,#REF!))</f>
        <v>#REF!</v>
      </c>
      <c r="CR16" s="278" t="e">
        <f>IF($C16="M",#REF!/INDEX(M_MC,1,#REF!),#REF!/INDEX(F_MC,1,#REF!))</f>
        <v>#REF!</v>
      </c>
      <c r="CS16" s="278" t="e">
        <f>IF($C16="M",#REF!/INDEX(M_MC,1,#REF!),#REF!/INDEX(F_MC,1,#REF!))</f>
        <v>#REF!</v>
      </c>
      <c r="CT16" s="278" t="e">
        <f>IF($C16="M",#REF!/INDEX(M_MC,1,#REF!),#REF!/INDEX(F_MC,1,#REF!))</f>
        <v>#REF!</v>
      </c>
      <c r="CU16" s="278" t="e">
        <f>IF($C16="M",#REF!/INDEX(M_MC,1,#REF!),#REF!/INDEX(F_MC,1,#REF!))</f>
        <v>#REF!</v>
      </c>
      <c r="CV16" s="279" t="e">
        <f>IF($C16="M",#REF!/INDEX(M_MC,1,#REF!),#REF!/INDEX(F_MC,1,#REF!))</f>
        <v>#REF!</v>
      </c>
      <c r="CW16" s="280">
        <v>0.03</v>
      </c>
      <c r="CX16" s="281" t="e">
        <f>IF($C16="M",#REF!/INDEX(M_MC,1,#REF!),#REF!/INDEX(F_MC,1,#REF!))</f>
        <v>#REF!</v>
      </c>
      <c r="CY16" s="281" t="e">
        <f>IF($C16="M",#REF!/INDEX(M_MC,1,#REF!),#REF!/INDEX(F_MC,1,#REF!))</f>
        <v>#REF!</v>
      </c>
      <c r="CZ16" s="281" t="e">
        <f>IF($C16="M",#REF!/INDEX(M_MC,1,#REF!),#REF!/INDEX(F_MC,1,#REF!))</f>
        <v>#REF!</v>
      </c>
      <c r="DA16" s="281" t="e">
        <f>IF($C16="M",#REF!/INDEX(M_MC,1,#REF!),#REF!/INDEX(F_MC,1,#REF!))</f>
        <v>#REF!</v>
      </c>
      <c r="DB16" s="281" t="e">
        <f>IF($C16="M",#REF!/INDEX(M_MC,1,#REF!),#REF!/INDEX(F_MC,1,#REF!))</f>
        <v>#REF!</v>
      </c>
      <c r="DC16" s="281" t="e">
        <f>IF($C16="M",#REF!/INDEX(M_MC,1,#REF!),#REF!/INDEX(F_MC,1,#REF!))</f>
        <v>#REF!</v>
      </c>
      <c r="DD16" s="281" t="e">
        <f>IF($C16="M",#REF!/INDEX(M_MC,1,#REF!),#REF!/INDEX(F_MC,1,#REF!))</f>
        <v>#REF!</v>
      </c>
      <c r="DE16" s="281" t="e">
        <f>IF($C16="M",#REF!/INDEX(M_MC,1,#REF!),#REF!/INDEX(F_MC,1,#REF!))</f>
        <v>#REF!</v>
      </c>
      <c r="DF16" s="281" t="e">
        <f>IF($C16="M",#REF!/INDEX(M_MC,1,#REF!),#REF!/INDEX(F_MC,1,#REF!))</f>
        <v>#REF!</v>
      </c>
      <c r="DG16" s="281" t="e">
        <f>IF($C16="M",#REF!/INDEX(M_MC,1,#REF!),#REF!/INDEX(F_MC,1,#REF!))</f>
        <v>#REF!</v>
      </c>
      <c r="DH16" s="281" t="e">
        <f>IF($C16="M",#REF!/INDEX(M_MC,1,#REF!),#REF!/INDEX(F_MC,1,#REF!))</f>
        <v>#REF!</v>
      </c>
      <c r="DI16" s="281" t="e">
        <f>IF($C16="M",#REF!/INDEX(M_MC,1,#REF!),#REF!/INDEX(F_MC,1,#REF!))</f>
        <v>#REF!</v>
      </c>
      <c r="DJ16" s="281" t="e">
        <f>IF($C16="M",#REF!/INDEX(M_MC,1,#REF!),#REF!/INDEX(F_MC,1,#REF!))</f>
        <v>#REF!</v>
      </c>
      <c r="DK16" s="281" t="e">
        <f>IF($C16="M",#REF!/INDEX(M_MC,1,#REF!),#REF!/INDEX(F_MC,1,#REF!))</f>
        <v>#REF!</v>
      </c>
      <c r="DL16" s="281" t="e">
        <f>IF($C16="M",#REF!/INDEX(M_MC,1,#REF!),#REF!/INDEX(F_MC,1,#REF!))</f>
        <v>#REF!</v>
      </c>
      <c r="DM16" s="281" t="e">
        <f>IF($C16="M",#REF!/INDEX(M_MC,1,#REF!),#REF!/INDEX(F_MC,1,#REF!))</f>
        <v>#REF!</v>
      </c>
      <c r="DN16" s="281" t="e">
        <f>IF($C16="M",#REF!/INDEX(M_MC,1,#REF!),#REF!/INDEX(F_MC,1,#REF!))</f>
        <v>#REF!</v>
      </c>
      <c r="DO16" s="281" t="e">
        <f>IF($C16="M",#REF!/INDEX(M_MC,1,#REF!),#REF!/INDEX(F_MC,1,#REF!))</f>
        <v>#REF!</v>
      </c>
      <c r="DP16" s="281" t="e">
        <f>IF($C16="M",#REF!/INDEX(M_MC,1,#REF!),#REF!/INDEX(F_MC,1,#REF!))</f>
        <v>#REF!</v>
      </c>
      <c r="DQ16" s="281" t="e">
        <f>IF($C16="M",#REF!/INDEX(M_MC,1,#REF!),#REF!/INDEX(F_MC,1,#REF!))</f>
        <v>#REF!</v>
      </c>
      <c r="DR16" s="281" t="e">
        <f>IF($C16="M",#REF!/INDEX(M_MC,1,#REF!),#REF!/INDEX(F_MC,1,#REF!))</f>
        <v>#REF!</v>
      </c>
      <c r="DS16" s="281" t="e">
        <f>IF($C16="M",#REF!/INDEX(M_MC,1,#REF!),#REF!/INDEX(F_MC,1,#REF!))</f>
        <v>#REF!</v>
      </c>
      <c r="DT16" s="281" t="e">
        <f>IF($C16="M",#REF!/INDEX(M_MC,1,#REF!),#REF!/INDEX(F_MC,1,#REF!))</f>
        <v>#REF!</v>
      </c>
      <c r="DU16" s="281" t="e">
        <f>IF($C16="M",#REF!/INDEX(M_MC,1,#REF!),#REF!/INDEX(F_MC,1,#REF!))</f>
        <v>#REF!</v>
      </c>
      <c r="DV16" s="281" t="e">
        <f>IF($C16="M",#REF!/INDEX(M_MC,1,#REF!),#REF!/INDEX(F_MC,1,#REF!))</f>
        <v>#REF!</v>
      </c>
      <c r="DW16" s="281" t="e">
        <f>IF($C16="M",#REF!/INDEX(M_MC,1,#REF!),#REF!/INDEX(F_MC,1,#REF!))</f>
        <v>#REF!</v>
      </c>
      <c r="DX16" s="281" t="e">
        <f>IF($C16="M",#REF!/INDEX(M_MC,1,#REF!),#REF!/INDEX(F_MC,1,#REF!))</f>
        <v>#REF!</v>
      </c>
      <c r="DY16" s="281" t="e">
        <f>IF($C16="M",#REF!/INDEX(M_MC,1,#REF!),#REF!/INDEX(F_MC,1,#REF!))</f>
        <v>#REF!</v>
      </c>
      <c r="DZ16" s="281" t="e">
        <f>IF($C16="M",#REF!/INDEX(M_MC,1,#REF!),#REF!/INDEX(F_MC,1,#REF!))</f>
        <v>#REF!</v>
      </c>
      <c r="EA16" s="281"/>
      <c r="EB16" s="282"/>
      <c r="EC16" s="208"/>
    </row>
    <row r="17" spans="2:133" s="186" customFormat="1" ht="18" customHeight="1" thickBot="1">
      <c r="B17" s="46"/>
      <c r="C17" s="46"/>
      <c r="D17" s="166"/>
      <c r="E17" s="210"/>
      <c r="F17" s="210"/>
      <c r="G17" s="210"/>
      <c r="H17" s="210"/>
      <c r="I17" s="210"/>
      <c r="J17" s="210"/>
      <c r="K17" s="211"/>
      <c r="L17" s="211"/>
      <c r="M17" s="212"/>
      <c r="N17" s="212"/>
      <c r="O17" s="212"/>
      <c r="P17" s="212"/>
      <c r="Q17" s="212"/>
      <c r="R17" s="212"/>
      <c r="S17" s="211"/>
      <c r="T17" s="211"/>
      <c r="U17" s="212"/>
      <c r="V17" s="212"/>
      <c r="W17" s="212"/>
      <c r="X17" s="212"/>
      <c r="Y17" s="212"/>
      <c r="Z17" s="212"/>
      <c r="AA17" s="211"/>
      <c r="AB17" s="211"/>
      <c r="AC17" s="212"/>
      <c r="AD17" s="212"/>
      <c r="AE17" s="212"/>
      <c r="AF17" s="212"/>
      <c r="AG17" s="212"/>
      <c r="AH17" s="212"/>
      <c r="AI17" s="211"/>
      <c r="AJ17" s="210"/>
      <c r="AK17" s="212"/>
      <c r="AL17" s="212"/>
      <c r="AM17" s="212"/>
      <c r="AN17" s="212"/>
      <c r="AO17" s="212"/>
      <c r="AP17" s="212"/>
      <c r="AQ17" s="211"/>
      <c r="AR17" s="211"/>
      <c r="AS17" s="212"/>
      <c r="AT17" s="212"/>
      <c r="AU17" s="212"/>
      <c r="AV17" s="212"/>
      <c r="AW17" s="212"/>
      <c r="AX17" s="212"/>
      <c r="AY17" s="211"/>
      <c r="AZ17" s="211"/>
      <c r="BA17" s="212"/>
      <c r="BB17" s="212"/>
      <c r="BC17" s="212"/>
      <c r="BD17" s="212"/>
      <c r="BE17" s="212"/>
      <c r="BF17" s="212"/>
      <c r="BG17" s="211"/>
      <c r="BH17" s="211"/>
      <c r="BI17" s="212"/>
      <c r="BJ17" s="212"/>
      <c r="BK17" s="212"/>
      <c r="BL17" s="212"/>
      <c r="BM17" s="212"/>
      <c r="BN17" s="212"/>
      <c r="BO17" s="211"/>
      <c r="BP17" s="210"/>
      <c r="BQ17" s="212"/>
      <c r="BR17" s="212"/>
      <c r="BS17" s="212"/>
      <c r="BT17" s="212"/>
      <c r="BU17" s="212"/>
      <c r="BV17" s="212"/>
      <c r="BW17" s="211"/>
      <c r="BX17" s="211"/>
      <c r="BY17" s="212"/>
      <c r="BZ17" s="212"/>
      <c r="CA17" s="212"/>
      <c r="CB17" s="212"/>
      <c r="CC17" s="212"/>
      <c r="CD17" s="212"/>
      <c r="CE17" s="211"/>
      <c r="CF17" s="211"/>
      <c r="CG17" s="212"/>
      <c r="CH17" s="212"/>
      <c r="CI17" s="212"/>
      <c r="CJ17" s="212"/>
      <c r="CK17" s="212"/>
      <c r="CL17" s="212"/>
      <c r="CM17" s="211"/>
      <c r="CN17" s="211"/>
      <c r="CO17" s="212"/>
      <c r="CP17" s="212"/>
      <c r="CQ17" s="212"/>
      <c r="CR17" s="212"/>
      <c r="CS17" s="212"/>
      <c r="CT17" s="212"/>
      <c r="CU17" s="211"/>
      <c r="CV17" s="210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</row>
    <row r="18" spans="1:133" s="186" customFormat="1" ht="15.75">
      <c r="A18" s="223" t="s">
        <v>95</v>
      </c>
      <c r="B18" s="73" t="s">
        <v>153</v>
      </c>
      <c r="C18" s="73" t="s">
        <v>43</v>
      </c>
      <c r="D18" s="169" t="s">
        <v>118</v>
      </c>
      <c r="E18" s="177">
        <f>IF($C18="M",'Data - ValuesEnd2009'!E18/INDEX(M_MC_End2009,1,'Data - ValuesEnd2009'!E$2),'Data - ValuesEnd2009'!E18/INDEX(F_MC_End2009,1,'Data - ValuesEnd2009'!E$2))</f>
        <v>0.7193726287561119</v>
      </c>
      <c r="F18" s="178">
        <f>IF($C18="M",'Data - ValuesEnd2009'!F18/INDEX(M_MC_End2009,1,'Data - ValuesEnd2009'!F$2),'Data - ValuesEnd2009'!F18/INDEX(F_MC_End2009,1,'Data - ValuesEnd2009'!F$2))</f>
        <v>0.7920129395312935</v>
      </c>
      <c r="G18" s="178">
        <f>IF($C18="M",'Data - ValuesEnd2009'!G18/INDEX(M_MC_End2009,1,'Data - ValuesEnd2009'!G$2),'Data - ValuesEnd2009'!G18/INDEX(F_MC_End2009,1,'Data - ValuesEnd2009'!G$2))</f>
        <v>0.8619371047046686</v>
      </c>
      <c r="H18" s="178">
        <f>IF($C18="M",'Data - ValuesEnd2009'!H18/INDEX(M_MC_End2009,1,'Data - ValuesEnd2009'!H$2),'Data - ValuesEnd2009'!H18/INDEX(F_MC_End2009,1,'Data - ValuesEnd2009'!H$2))</f>
        <v>0.8742514044479062</v>
      </c>
      <c r="I18" s="178">
        <f>IF($C18="M",'Data - ValuesEnd2009'!I18/INDEX(M_MC_End2009,1,'Data - ValuesEnd2009'!I$2),'Data - ValuesEnd2009'!I18/INDEX(F_MC_End2009,1,'Data - ValuesEnd2009'!I$2))</f>
        <v>0.8814790563548427</v>
      </c>
      <c r="J18" s="179">
        <f>IF($C18="M",'Data - ValuesEnd2009'!J18/INDEX(M_MC_End2009,1,'Data - ValuesEnd2009'!J$2),'Data - ValuesEnd2009'!J18/INDEX(F_MC_End2009,1,'Data - ValuesEnd2009'!J$2))</f>
        <v>0.8667168724001421</v>
      </c>
      <c r="K18" s="180"/>
      <c r="L18" s="181"/>
      <c r="M18" s="177">
        <f>IF($C18="M",'Data - ValuesEnd2009'!M18/INDEX(M_MC_End2009,1,'Data - ValuesEnd2009'!M$2),'Data - ValuesEnd2009'!M18/INDEX(F_MC_End2009,1,'Data - ValuesEnd2009'!M$2))</f>
        <v>0.7758081889402184</v>
      </c>
      <c r="N18" s="178">
        <f>IF($C18="M",'Data - ValuesEnd2009'!N18/INDEX(M_MC_End2009,1,'Data - ValuesEnd2009'!N$2),'Data - ValuesEnd2009'!N18/INDEX(F_MC_End2009,1,'Data - ValuesEnd2009'!N$2))</f>
        <v>0.8637066218474979</v>
      </c>
      <c r="O18" s="178">
        <f>IF($C18="M",'Data - ValuesEnd2009'!O18/INDEX(M_MC_End2009,1,'Data - ValuesEnd2009'!O$2),'Data - ValuesEnd2009'!O18/INDEX(F_MC_End2009,1,'Data - ValuesEnd2009'!O$2))</f>
        <v>0.9336128442348461</v>
      </c>
      <c r="P18" s="178">
        <f>IF($C18="M",'Data - ValuesEnd2009'!P18/INDEX(M_MC_End2009,1,'Data - ValuesEnd2009'!P$2),'Data - ValuesEnd2009'!P18/INDEX(F_MC_End2009,1,'Data - ValuesEnd2009'!P$2))</f>
        <v>0.9356227028412963</v>
      </c>
      <c r="Q18" s="178">
        <f>IF($C18="M",'Data - ValuesEnd2009'!Q18/INDEX(M_MC_End2009,1,'Data - ValuesEnd2009'!Q$2),'Data - ValuesEnd2009'!Q18/INDEX(F_MC_End2009,1,'Data - ValuesEnd2009'!Q$2))</f>
        <v>0.9345280974368064</v>
      </c>
      <c r="R18" s="179">
        <f>IF($C18="M",'Data - ValuesEnd2009'!R18/INDEX(M_MC_End2009,1,'Data - ValuesEnd2009'!R$2),'Data - ValuesEnd2009'!R18/INDEX(F_MC_End2009,1,'Data - ValuesEnd2009'!R$2))</f>
        <v>0.9092606056677753</v>
      </c>
      <c r="S18" s="180"/>
      <c r="T18" s="181"/>
      <c r="U18" s="177">
        <f>IF($C18="M",'Data - ValuesEnd2009'!U18/INDEX(M_MC_End2009,1,'Data - ValuesEnd2009'!U$2),'Data - ValuesEnd2009'!U18/INDEX(F_MC_End2009,1,'Data - ValuesEnd2009'!U$2))</f>
        <v>0.7325382256722675</v>
      </c>
      <c r="V18" s="178">
        <f>IF($C18="M",'Data - ValuesEnd2009'!V18/INDEX(M_MC_End2009,1,'Data - ValuesEnd2009'!V$2),'Data - ValuesEnd2009'!V18/INDEX(F_MC_End2009,1,'Data - ValuesEnd2009'!V$2))</f>
        <v>0.8160504286750252</v>
      </c>
      <c r="W18" s="178">
        <f>IF($C18="M",'Data - ValuesEnd2009'!W18/INDEX(M_MC_End2009,1,'Data - ValuesEnd2009'!W$2),'Data - ValuesEnd2009'!W18/INDEX(F_MC_End2009,1,'Data - ValuesEnd2009'!W$2))</f>
        <v>0.891042005118506</v>
      </c>
      <c r="X18" s="178">
        <f>IF($C18="M",'Data - ValuesEnd2009'!X18/INDEX(M_MC_End2009,1,'Data - ValuesEnd2009'!X$2),'Data - ValuesEnd2009'!X18/INDEX(F_MC_End2009,1,'Data - ValuesEnd2009'!X$2))</f>
        <v>0.900275659420301</v>
      </c>
      <c r="Y18" s="178">
        <f>IF($C18="M",'Data - ValuesEnd2009'!Y18/INDEX(M_MC_End2009,1,'Data - ValuesEnd2009'!Y$2),'Data - ValuesEnd2009'!Y18/INDEX(F_MC_End2009,1,'Data - ValuesEnd2009'!Y$2))</f>
        <v>0.9136286958602673</v>
      </c>
      <c r="Z18" s="179">
        <f>IF($C18="M",'Data - ValuesEnd2009'!Z18/INDEX(M_MC_End2009,1,'Data - ValuesEnd2009'!Z$2),'Data - ValuesEnd2009'!Z18/INDEX(F_MC_End2009,1,'Data - ValuesEnd2009'!Z$2))</f>
        <v>0.904431998247068</v>
      </c>
      <c r="AA18" s="180"/>
      <c r="AB18" s="181"/>
      <c r="AC18" s="177">
        <f>IF($C18="M",'Data - ValuesEnd2009'!AC18/INDEX(M_MC_End2009,1,'Data - ValuesEnd2009'!AC$2),'Data - ValuesEnd2009'!AC18/INDEX(F_MC_End2009,1,'Data - ValuesEnd2009'!AC$2))</f>
        <v>0.792552272597686</v>
      </c>
      <c r="AD18" s="178">
        <f>IF($C18="M",'Data - ValuesEnd2009'!AD18/INDEX(M_MC_End2009,1,'Data - ValuesEnd2009'!AD$2),'Data - ValuesEnd2009'!AD18/INDEX(F_MC_End2009,1,'Data - ValuesEnd2009'!AD$2))</f>
        <v>0.8836876178228235</v>
      </c>
      <c r="AE18" s="178">
        <f>IF($C18="M",'Data - ValuesEnd2009'!AE18/INDEX(M_MC_End2009,1,'Data - ValuesEnd2009'!AE$2),'Data - ValuesEnd2009'!AE18/INDEX(F_MC_End2009,1,'Data - ValuesEnd2009'!AE$2))</f>
        <v>0.9500746800219227</v>
      </c>
      <c r="AF18" s="178">
        <f>IF($C18="M",'Data - ValuesEnd2009'!AF18/INDEX(M_MC_End2009,1,'Data - ValuesEnd2009'!AF$2),'Data - ValuesEnd2009'!AF18/INDEX(F_MC_End2009,1,'Data - ValuesEnd2009'!AF$2))</f>
        <v>0.9504596174359654</v>
      </c>
      <c r="AG18" s="178">
        <f>IF($C18="M",'Data - ValuesEnd2009'!AG18/INDEX(M_MC_End2009,1,'Data - ValuesEnd2009'!AG$2),'Data - ValuesEnd2009'!AG18/INDEX(F_MC_End2009,1,'Data - ValuesEnd2009'!AG$2))</f>
        <v>0.9547986910368204</v>
      </c>
      <c r="AH18" s="179">
        <f>IF($C18="M",'Data - ValuesEnd2009'!AH18/INDEX(M_MC_End2009,1,'Data - ValuesEnd2009'!AH$2),'Data - ValuesEnd2009'!AH18/INDEX(F_MC_End2009,1,'Data - ValuesEnd2009'!AH$2))</f>
        <v>0.9375047301623544</v>
      </c>
      <c r="AI18" s="190"/>
      <c r="AJ18" s="191"/>
      <c r="AK18" s="177">
        <f>IF($C18="M",'Data - ValuesEnd2009'!AK18/INDEX(M_MC_End2009,1,'Data - ValuesEnd2009'!AK$2),'Data - ValuesEnd2009'!AK18/INDEX(F_MC_End2009,1,'Data - ValuesEnd2009'!AK$2))</f>
        <v>0.7967190772846324</v>
      </c>
      <c r="AL18" s="178">
        <f>IF($C18="M",'Data - ValuesEnd2009'!AL18/INDEX(M_MC_End2009,1,'Data - ValuesEnd2009'!AL$2),'Data - ValuesEnd2009'!AL18/INDEX(F_MC_End2009,1,'Data - ValuesEnd2009'!AL$2))</f>
        <v>0.846666294452073</v>
      </c>
      <c r="AM18" s="178">
        <f>IF($C18="M",'Data - ValuesEnd2009'!AM18/INDEX(M_MC_End2009,1,'Data - ValuesEnd2009'!AM$2),'Data - ValuesEnd2009'!AM18/INDEX(F_MC_End2009,1,'Data - ValuesEnd2009'!AM$2))</f>
        <v>0.8971661903500888</v>
      </c>
      <c r="AN18" s="178">
        <f>IF($C18="M",'Data - ValuesEnd2009'!AN18/INDEX(M_MC_End2009,1,'Data - ValuesEnd2009'!AN$2),'Data - ValuesEnd2009'!AN18/INDEX(F_MC_End2009,1,'Data - ValuesEnd2009'!AN$2))</f>
        <v>0.9069428610967102</v>
      </c>
      <c r="AO18" s="178">
        <f>IF($C18="M",'Data - ValuesEnd2009'!AO18/INDEX(M_MC_End2009,1,'Data - ValuesEnd2009'!AO$2),'Data - ValuesEnd2009'!AO18/INDEX(F_MC_End2009,1,'Data - ValuesEnd2009'!AO$2))</f>
        <v>0.91152117340602</v>
      </c>
      <c r="AP18" s="179">
        <f>IF($C18="M",'Data - ValuesEnd2009'!AP18/INDEX(M_MC_End2009,1,'Data - ValuesEnd2009'!AP$2),'Data - ValuesEnd2009'!AP18/INDEX(F_MC_End2009,1,'Data - ValuesEnd2009'!AP$2))</f>
        <v>0.8918682912203222</v>
      </c>
      <c r="AQ18" s="180"/>
      <c r="AR18" s="181"/>
      <c r="AS18" s="177">
        <f>IF($C18="M",'Data - ValuesEnd2009'!AS18/INDEX(M_MC_End2009,1,'Data - ValuesEnd2009'!AS$2),'Data - ValuesEnd2009'!AS18/INDEX(F_MC_End2009,1,'Data - ValuesEnd2009'!AS$2))</f>
        <v>0.832234270752587</v>
      </c>
      <c r="AT18" s="178">
        <f>IF($C18="M",'Data - ValuesEnd2009'!AT18/INDEX(M_MC_End2009,1,'Data - ValuesEnd2009'!AT$2),'Data - ValuesEnd2009'!AT18/INDEX(F_MC_End2009,1,'Data - ValuesEnd2009'!AT$2))</f>
        <v>0.8971046478218294</v>
      </c>
      <c r="AU18" s="178">
        <f>IF($C18="M",'Data - ValuesEnd2009'!AU18/INDEX(M_MC_End2009,1,'Data - ValuesEnd2009'!AU$2),'Data - ValuesEnd2009'!AU18/INDEX(F_MC_End2009,1,'Data - ValuesEnd2009'!AU$2))</f>
        <v>0.9505095210399102</v>
      </c>
      <c r="AV18" s="178">
        <f>IF($C18="M",'Data - ValuesEnd2009'!AV18/INDEX(M_MC_End2009,1,'Data - ValuesEnd2009'!AV$2),'Data - ValuesEnd2009'!AV18/INDEX(F_MC_End2009,1,'Data - ValuesEnd2009'!AV$2))</f>
        <v>0.9525883542484466</v>
      </c>
      <c r="AW18" s="178">
        <f>IF($C18="M",'Data - ValuesEnd2009'!AW18/INDEX(M_MC_End2009,1,'Data - ValuesEnd2009'!AW$2),'Data - ValuesEnd2009'!AW18/INDEX(F_MC_End2009,1,'Data - ValuesEnd2009'!AW$2))</f>
        <v>0.9513795831057003</v>
      </c>
      <c r="AX18" s="179">
        <f>IF($C18="M",'Data - ValuesEnd2009'!AX18/INDEX(M_MC_End2009,1,'Data - ValuesEnd2009'!AX$2),'Data - ValuesEnd2009'!AX18/INDEX(F_MC_End2009,1,'Data - ValuesEnd2009'!AX$2))</f>
        <v>0.9256839333016162</v>
      </c>
      <c r="AY18" s="180"/>
      <c r="AZ18" s="181"/>
      <c r="BA18" s="177">
        <f>IF($C18="M",'Data - ValuesEnd2009'!BA18/INDEX(M_MC_End2009,1,'Data - ValuesEnd2009'!BA$2),'Data - ValuesEnd2009'!BA18/INDEX(F_MC_End2009,1,'Data - ValuesEnd2009'!BA$2))</f>
        <v>0.8048420472609875</v>
      </c>
      <c r="BB18" s="178">
        <f>IF($C18="M",'Data - ValuesEnd2009'!BB18/INDEX(M_MC_End2009,1,'Data - ValuesEnd2009'!BB$2),'Data - ValuesEnd2009'!BB18/INDEX(F_MC_End2009,1,'Data - ValuesEnd2009'!BB$2))</f>
        <v>0.8641007766482974</v>
      </c>
      <c r="BC18" s="178">
        <f>IF($C18="M",'Data - ValuesEnd2009'!BC18/INDEX(M_MC_End2009,1,'Data - ValuesEnd2009'!BC$2),'Data - ValuesEnd2009'!BC18/INDEX(F_MC_End2009,1,'Data - ValuesEnd2009'!BC$2))</f>
        <v>0.9202060531979135</v>
      </c>
      <c r="BD18" s="178">
        <f>IF($C18="M",'Data - ValuesEnd2009'!BD18/INDEX(M_MC_End2009,1,'Data - ValuesEnd2009'!BD$2),'Data - ValuesEnd2009'!BD18/INDEX(F_MC_End2009,1,'Data - ValuesEnd2009'!BD$2))</f>
        <v>0.9259777113800453</v>
      </c>
      <c r="BE18" s="178">
        <f>IF($C18="M",'Data - ValuesEnd2009'!BE18/INDEX(M_MC_End2009,1,'Data - ValuesEnd2009'!BE$2),'Data - ValuesEnd2009'!BE18/INDEX(F_MC_End2009,1,'Data - ValuesEnd2009'!BE$2))</f>
        <v>0.9362620231507155</v>
      </c>
      <c r="BF18" s="179">
        <f>IF($C18="M",'Data - ValuesEnd2009'!BF18/INDEX(M_MC_End2009,1,'Data - ValuesEnd2009'!BF$2),'Data - ValuesEnd2009'!BF18/INDEX(F_MC_End2009,1,'Data - ValuesEnd2009'!BF$2))</f>
        <v>0.9205835260029894</v>
      </c>
      <c r="BG18" s="180"/>
      <c r="BH18" s="181"/>
      <c r="BI18" s="177">
        <f>IF($C18="M",'Data - ValuesEnd2009'!BI18/INDEX(M_MC_End2009,1,'Data - ValuesEnd2009'!BI$2),'Data - ValuesEnd2009'!BI18/INDEX(F_MC_End2009,1,'Data - ValuesEnd2009'!BI$2))</f>
        <v>0.8440795919164954</v>
      </c>
      <c r="BJ18" s="178">
        <f>IF($C18="M",'Data - ValuesEnd2009'!BJ18/INDEX(M_MC_End2009,1,'Data - ValuesEnd2009'!BJ$2),'Data - ValuesEnd2009'!BJ18/INDEX(F_MC_End2009,1,'Data - ValuesEnd2009'!BJ$2))</f>
        <v>0.9122722701973598</v>
      </c>
      <c r="BK18" s="178">
        <f>IF($C18="M",'Data - ValuesEnd2009'!BK18/INDEX(M_MC_End2009,1,'Data - ValuesEnd2009'!BK$2),'Data - ValuesEnd2009'!BK18/INDEX(F_MC_End2009,1,'Data - ValuesEnd2009'!BK$2))</f>
        <v>0.9635924836110358</v>
      </c>
      <c r="BL18" s="178">
        <f>IF($C18="M",'Data - ValuesEnd2009'!BL18/INDEX(M_MC_End2009,1,'Data - ValuesEnd2009'!BL$2),'Data - ValuesEnd2009'!BL18/INDEX(F_MC_End2009,1,'Data - ValuesEnd2009'!BL$2))</f>
        <v>0.9632965354402838</v>
      </c>
      <c r="BM18" s="178">
        <f>IF($C18="M",'Data - ValuesEnd2009'!BM18/INDEX(M_MC_End2009,1,'Data - ValuesEnd2009'!BM$2),'Data - ValuesEnd2009'!BM18/INDEX(F_MC_End2009,1,'Data - ValuesEnd2009'!BM$2))</f>
        <v>0.9669194387678265</v>
      </c>
      <c r="BN18" s="179">
        <f>IF($C18="M",'Data - ValuesEnd2009'!BN18/INDEX(M_MC_End2009,1,'Data - ValuesEnd2009'!BN$2),'Data - ValuesEnd2009'!BN18/INDEX(F_MC_End2009,1,'Data - ValuesEnd2009'!BN$2))</f>
        <v>0.9474514787760097</v>
      </c>
      <c r="BO18" s="190"/>
      <c r="BP18" s="191"/>
      <c r="BQ18" s="177">
        <f>IF($C18="M",'Data - ValuesEnd2009'!BQ18/INDEX(M_MC_End2009,1,'Data - ValuesEnd2009'!BQ$2),'Data - ValuesEnd2009'!BQ18/INDEX(F_MC_End2009,1,'Data - ValuesEnd2009'!BQ$2))</f>
        <v>0.8874235222423122</v>
      </c>
      <c r="BR18" s="178">
        <f>IF($C18="M",'Data - ValuesEnd2009'!BR18/INDEX(M_MC_End2009,1,'Data - ValuesEnd2009'!BR$2),'Data - ValuesEnd2009'!BR18/INDEX(F_MC_End2009,1,'Data - ValuesEnd2009'!BR$2))</f>
        <v>0.9102015784247397</v>
      </c>
      <c r="BS18" s="178">
        <f>IF($C18="M",'Data - ValuesEnd2009'!BS18/INDEX(M_MC_End2009,1,'Data - ValuesEnd2009'!BS$2),'Data - ValuesEnd2009'!BS18/INDEX(F_MC_End2009,1,'Data - ValuesEnd2009'!BS$2))</f>
        <v>0.9378710940660365</v>
      </c>
      <c r="BT18" s="178">
        <f>IF($C18="M",'Data - ValuesEnd2009'!BT18/INDEX(M_MC_End2009,1,'Data - ValuesEnd2009'!BT$2),'Data - ValuesEnd2009'!BT18/INDEX(F_MC_End2009,1,'Data - ValuesEnd2009'!BT$2))</f>
        <v>0.9444416165865964</v>
      </c>
      <c r="BU18" s="178">
        <f>IF($C18="M",'Data - ValuesEnd2009'!BU18/INDEX(M_MC_End2009,1,'Data - ValuesEnd2009'!BU$2),'Data - ValuesEnd2009'!BU18/INDEX(F_MC_End2009,1,'Data - ValuesEnd2009'!BU$2))</f>
        <v>0.9456436383326692</v>
      </c>
      <c r="BV18" s="179">
        <f>IF($C18="M",'Data - ValuesEnd2009'!BV18/INDEX(M_MC_End2009,1,'Data - ValuesEnd2009'!BV$2),'Data - ValuesEnd2009'!BV18/INDEX(F_MC_End2009,1,'Data - ValuesEnd2009'!BV$2))</f>
        <v>0.9196881952983188</v>
      </c>
      <c r="BW18" s="180"/>
      <c r="BX18" s="181"/>
      <c r="BY18" s="177">
        <f>IF($C18="M",'Data - ValuesEnd2009'!BY18/INDEX(M_MC_End2009,1,'Data - ValuesEnd2009'!BY$2),'Data - ValuesEnd2009'!BY18/INDEX(F_MC_End2009,1,'Data - ValuesEnd2009'!BY$2))</f>
        <v>0.8920960614270022</v>
      </c>
      <c r="BZ18" s="178">
        <f>IF($C18="M",'Data - ValuesEnd2009'!BZ18/INDEX(M_MC_End2009,1,'Data - ValuesEnd2009'!BZ$2),'Data - ValuesEnd2009'!BZ18/INDEX(F_MC_End2009,1,'Data - ValuesEnd2009'!BZ$2))</f>
        <v>0.9331288736723743</v>
      </c>
      <c r="CA18" s="178">
        <f>IF($C18="M",'Data - ValuesEnd2009'!CA18/INDEX(M_MC_End2009,1,'Data - ValuesEnd2009'!CA$2),'Data - ValuesEnd2009'!CA18/INDEX(F_MC_End2009,1,'Data - ValuesEnd2009'!CA$2))</f>
        <v>0.9688442675989578</v>
      </c>
      <c r="CB18" s="178">
        <f>IF($C18="M",'Data - ValuesEnd2009'!CB18/INDEX(M_MC_End2009,1,'Data - ValuesEnd2009'!CB$2),'Data - ValuesEnd2009'!CB18/INDEX(F_MC_End2009,1,'Data - ValuesEnd2009'!CB$2))</f>
        <v>0.9710603760054314</v>
      </c>
      <c r="CC18" s="178">
        <f>IF($C18="M",'Data - ValuesEnd2009'!CC18/INDEX(M_MC_End2009,1,'Data - ValuesEnd2009'!CC$2),'Data - ValuesEnd2009'!CC18/INDEX(F_MC_End2009,1,'Data - ValuesEnd2009'!CC$2))</f>
        <v>0.9697231445818932</v>
      </c>
      <c r="CD18" s="179">
        <f>IF($C18="M",'Data - ValuesEnd2009'!CD18/INDEX(M_MC_End2009,1,'Data - ValuesEnd2009'!CD$2),'Data - ValuesEnd2009'!CD18/INDEX(F_MC_End2009,1,'Data - ValuesEnd2009'!CD$2))</f>
        <v>0.9433801044939245</v>
      </c>
      <c r="CE18" s="180"/>
      <c r="CF18" s="181"/>
      <c r="CG18" s="177">
        <f>IF($C18="M",'Data - ValuesEnd2009'!CG18/INDEX(M_MC_End2009,1,'Data - ValuesEnd2009'!CG$2),'Data - ValuesEnd2009'!CG18/INDEX(F_MC_End2009,1,'Data - ValuesEnd2009'!CG$2))</f>
        <v>0.8901881485603274</v>
      </c>
      <c r="CH18" s="178">
        <f>IF($C18="M",'Data - ValuesEnd2009'!CH18/INDEX(M_MC_End2009,1,'Data - ValuesEnd2009'!CH$2),'Data - ValuesEnd2009'!CH18/INDEX(F_MC_End2009,1,'Data - ValuesEnd2009'!CH$2))</f>
        <v>0.9201745919338069</v>
      </c>
      <c r="CI18" s="178">
        <f>IF($C18="M",'Data - ValuesEnd2009'!CI18/INDEX(M_MC_End2009,1,'Data - ValuesEnd2009'!CI$2),'Data - ValuesEnd2009'!CI18/INDEX(F_MC_End2009,1,'Data - ValuesEnd2009'!CI$2))</f>
        <v>0.95397315617182</v>
      </c>
      <c r="CJ18" s="178">
        <f>IF($C18="M",'Data - ValuesEnd2009'!CJ18/INDEX(M_MC_End2009,1,'Data - ValuesEnd2009'!CJ$2),'Data - ValuesEnd2009'!CJ18/INDEX(F_MC_End2009,1,'Data - ValuesEnd2009'!CJ$2))</f>
        <v>0.9554591346958812</v>
      </c>
      <c r="CK18" s="178">
        <f>IF($C18="M",'Data - ValuesEnd2009'!CK18/INDEX(M_MC_End2009,1,'Data - ValuesEnd2009'!CK$2),'Data - ValuesEnd2009'!CK18/INDEX(F_MC_End2009,1,'Data - ValuesEnd2009'!CK$2))</f>
        <v>0.9618942238915733</v>
      </c>
      <c r="CL18" s="179">
        <f>IF($C18="M",'Data - ValuesEnd2009'!CL18/INDEX(M_MC_End2009,1,'Data - ValuesEnd2009'!CL$2),'Data - ValuesEnd2009'!CL18/INDEX(F_MC_End2009,1,'Data - ValuesEnd2009'!CL$2))</f>
        <v>0.9383114342402772</v>
      </c>
      <c r="CM18" s="180"/>
      <c r="CN18" s="181"/>
      <c r="CO18" s="177">
        <f>IF($C18="M",'Data - ValuesEnd2009'!CO18/INDEX(M_MC_End2009,1,'Data - ValuesEnd2009'!CO$2),'Data - ValuesEnd2009'!CO18/INDEX(F_MC_End2009,1,'Data - ValuesEnd2009'!CO$2))</f>
        <v>0.8994584937488229</v>
      </c>
      <c r="CP18" s="178">
        <f>IF($C18="M",'Data - ValuesEnd2009'!CP18/INDEX(M_MC_End2009,1,'Data - ValuesEnd2009'!CP$2),'Data - ValuesEnd2009'!CP18/INDEX(F_MC_End2009,1,'Data - ValuesEnd2009'!CP$2))</f>
        <v>0.9434191594743073</v>
      </c>
      <c r="CQ18" s="178">
        <f>IF($C18="M",'Data - ValuesEnd2009'!CQ18/INDEX(M_MC_End2009,1,'Data - ValuesEnd2009'!CQ$2),'Data - ValuesEnd2009'!CQ18/INDEX(F_MC_End2009,1,'Data - ValuesEnd2009'!CQ$2))</f>
        <v>0.9783787128848679</v>
      </c>
      <c r="CR18" s="178">
        <f>IF($C18="M",'Data - ValuesEnd2009'!CR18/INDEX(M_MC_End2009,1,'Data - ValuesEnd2009'!CR$2),'Data - ValuesEnd2009'!CR18/INDEX(F_MC_End2009,1,'Data - ValuesEnd2009'!CR$2))</f>
        <v>0.9773506016760994</v>
      </c>
      <c r="CS18" s="178">
        <f>IF($C18="M",'Data - ValuesEnd2009'!CS18/INDEX(M_MC_End2009,1,'Data - ValuesEnd2009'!CS$2),'Data - ValuesEnd2009'!CS18/INDEX(F_MC_End2009,1,'Data - ValuesEnd2009'!CS$2))</f>
        <v>0.9801427467744348</v>
      </c>
      <c r="CT18" s="179">
        <f>IF($C18="M",'Data - ValuesEnd2009'!CT18/INDEX(M_MC_End2009,1,'Data - ValuesEnd2009'!CT$2),'Data - ValuesEnd2009'!CT18/INDEX(F_MC_End2009,1,'Data - ValuesEnd2009'!CT$2))</f>
        <v>0.9581321264576277</v>
      </c>
      <c r="CU18" s="190"/>
      <c r="CV18" s="191"/>
      <c r="CW18" s="177">
        <f>IF($C18="M",'Data - ValuesEnd2009'!CW18/INDEX(M_MC_End2009,1,'Data - ValuesEnd2009'!CW$2),'Data - ValuesEnd2009'!CW18/INDEX(F_MC_End2009,1,'Data - ValuesEnd2009'!CW$2))</f>
        <v>0.9923589889322989</v>
      </c>
      <c r="CX18" s="178">
        <f>IF($C18="M",'Data - ValuesEnd2009'!CX18/INDEX(M_MC_End2009,1,'Data - ValuesEnd2009'!CX$2),'Data - ValuesEnd2009'!CX18/INDEX(F_MC_End2009,1,'Data - ValuesEnd2009'!CX$2))</f>
        <v>0.9835421769515139</v>
      </c>
      <c r="CY18" s="178">
        <f>IF($C18="M",'Data - ValuesEnd2009'!CY18/INDEX(M_MC_End2009,1,'Data - ValuesEnd2009'!CY$2),'Data - ValuesEnd2009'!CY18/INDEX(F_MC_End2009,1,'Data - ValuesEnd2009'!CY$2))</f>
        <v>0.984677379323172</v>
      </c>
      <c r="CZ18" s="178">
        <f>IF($C18="M",'Data - ValuesEnd2009'!CZ18/INDEX(M_MC_End2009,1,'Data - ValuesEnd2009'!CZ$2),'Data - ValuesEnd2009'!CZ18/INDEX(F_MC_End2009,1,'Data - ValuesEnd2009'!CZ$2))</f>
        <v>0.9873199940667973</v>
      </c>
      <c r="DA18" s="178">
        <f>IF($C18="M",'Data - ValuesEnd2009'!DA18/INDEX(M_MC_End2009,1,'Data - ValuesEnd2009'!DA$2),'Data - ValuesEnd2009'!DA18/INDEX(F_MC_End2009,1,'Data - ValuesEnd2009'!DA$2))</f>
        <v>0.9843365704418362</v>
      </c>
      <c r="DB18" s="179">
        <f>IF($C18="M",'Data - ValuesEnd2009'!DB18/INDEX(M_MC_End2009,1,'Data - ValuesEnd2009'!DB$2),'Data - ValuesEnd2009'!DB18/INDEX(F_MC_End2009,1,'Data - ValuesEnd2009'!DB$2))</f>
        <v>0.9504725411044429</v>
      </c>
      <c r="DC18" s="180"/>
      <c r="DD18" s="181"/>
      <c r="DE18" s="177">
        <f>IF($C18="M",'Data - ValuesEnd2009'!DE18/INDEX(M_MC_End2009,1,'Data - ValuesEnd2009'!DE$2),'Data - ValuesEnd2009'!DE18/INDEX(F_MC_End2009,1,'Data - ValuesEnd2009'!DE$2))</f>
        <v>0.9546202311213854</v>
      </c>
      <c r="DF18" s="178">
        <f>IF($C18="M",'Data - ValuesEnd2009'!DF18/INDEX(M_MC_End2009,1,'Data - ValuesEnd2009'!DF$2),'Data - ValuesEnd2009'!DF18/INDEX(F_MC_End2009,1,'Data - ValuesEnd2009'!DF$2))</f>
        <v>0.9715913573177514</v>
      </c>
      <c r="DG18" s="178">
        <f>IF($C18="M",'Data - ValuesEnd2009'!DG18/INDEX(M_MC_End2009,1,'Data - ValuesEnd2009'!DG$2),'Data - ValuesEnd2009'!DG18/INDEX(F_MC_End2009,1,'Data - ValuesEnd2009'!DG$2))</f>
        <v>0.9885810496912552</v>
      </c>
      <c r="DH18" s="178">
        <f>IF($C18="M",'Data - ValuesEnd2009'!DH18/INDEX(M_MC_End2009,1,'Data - ValuesEnd2009'!DH$2),'Data - ValuesEnd2009'!DH18/INDEX(F_MC_End2009,1,'Data - ValuesEnd2009'!DH$2))</f>
        <v>0.9910530532999957</v>
      </c>
      <c r="DI18" s="178">
        <f>IF($C18="M",'Data - ValuesEnd2009'!DI18/INDEX(M_MC_End2009,1,'Data - ValuesEnd2009'!DI$2),'Data - ValuesEnd2009'!DI18/INDEX(F_MC_End2009,1,'Data - ValuesEnd2009'!DI$2))</f>
        <v>0.9896100310351793</v>
      </c>
      <c r="DJ18" s="179">
        <f>IF($C18="M",'Data - ValuesEnd2009'!DJ18/INDEX(M_MC_End2009,1,'Data - ValuesEnd2009'!DJ$2),'Data - ValuesEnd2009'!DJ18/INDEX(F_MC_End2009,1,'Data - ValuesEnd2009'!DJ$2))</f>
        <v>0.9624274871088515</v>
      </c>
      <c r="DK18" s="180"/>
      <c r="DL18" s="181"/>
      <c r="DM18" s="177">
        <f>IF($C18="M",'Data - ValuesEnd2009'!DM18/INDEX(M_MC_End2009,1,'Data - ValuesEnd2009'!DM$2),'Data - ValuesEnd2009'!DM18/INDEX(F_MC_End2009,1,'Data - ValuesEnd2009'!DM$2))</f>
        <v>0.9903031433963477</v>
      </c>
      <c r="DN18" s="178">
        <f>IF($C18="M",'Data - ValuesEnd2009'!DN18/INDEX(M_MC_End2009,1,'Data - ValuesEnd2009'!DN$2),'Data - ValuesEnd2009'!DN18/INDEX(F_MC_End2009,1,'Data - ValuesEnd2009'!DN$2))</f>
        <v>0.9854609969657964</v>
      </c>
      <c r="DO18" s="178">
        <f>IF($C18="M",'Data - ValuesEnd2009'!DO18/INDEX(M_MC_End2009,1,'Data - ValuesEnd2009'!DO$2),'Data - ValuesEnd2009'!DO18/INDEX(F_MC_End2009,1,'Data - ValuesEnd2009'!DO$2))</f>
        <v>0.9930198478201199</v>
      </c>
      <c r="DP18" s="178">
        <f>IF($C18="M",'Data - ValuesEnd2009'!DP18/INDEX(M_MC_End2009,1,'Data - ValuesEnd2009'!DP$2),'Data - ValuesEnd2009'!DP18/INDEX(F_MC_End2009,1,'Data - ValuesEnd2009'!DP$2))</f>
        <v>0.9892634512289009</v>
      </c>
      <c r="DQ18" s="178">
        <f>IF($C18="M",'Data - ValuesEnd2009'!DQ18/INDEX(M_MC_End2009,1,'Data - ValuesEnd2009'!DQ$2),'Data - ValuesEnd2009'!DQ18/INDEX(F_MC_End2009,1,'Data - ValuesEnd2009'!DQ$2))</f>
        <v>0.9909333744405643</v>
      </c>
      <c r="DR18" s="179">
        <f>IF($C18="M",'Data - ValuesEnd2009'!DR18/INDEX(M_MC_End2009,1,'Data - ValuesEnd2009'!DR$2),'Data - ValuesEnd2009'!DR18/INDEX(F_MC_End2009,1,'Data - ValuesEnd2009'!DR$2))</f>
        <v>0.9577949398604194</v>
      </c>
      <c r="DS18" s="180"/>
      <c r="DT18" s="181"/>
      <c r="DU18" s="177">
        <f>IF($C18="M",'Data - ValuesEnd2009'!DU18/INDEX(M_MC_End2009,1,'Data - ValuesEnd2009'!DU$2),'Data - ValuesEnd2009'!DU18/INDEX(F_MC_End2009,1,'Data - ValuesEnd2009'!DU$2))</f>
        <v>0.9583575491690239</v>
      </c>
      <c r="DV18" s="178">
        <f>IF($C18="M",'Data - ValuesEnd2009'!DV18/INDEX(M_MC_End2009,1,'Data - ValuesEnd2009'!DV$2),'Data - ValuesEnd2009'!DV18/INDEX(F_MC_End2009,1,'Data - ValuesEnd2009'!DV$2))</f>
        <v>0.977143668650615</v>
      </c>
      <c r="DW18" s="178">
        <f>IF($C18="M",'Data - ValuesEnd2009'!DW18/INDEX(M_MC_End2009,1,'Data - ValuesEnd2009'!DW$2),'Data - ValuesEnd2009'!DW18/INDEX(F_MC_End2009,1,'Data - ValuesEnd2009'!DW$2))</f>
        <v>0.9944741007437259</v>
      </c>
      <c r="DX18" s="178">
        <f>IF($C18="M",'Data - ValuesEnd2009'!DX18/INDEX(M_MC_End2009,1,'Data - ValuesEnd2009'!DX$2),'Data - ValuesEnd2009'!DX18/INDEX(F_MC_End2009,1,'Data - ValuesEnd2009'!DX$2))</f>
        <v>0.9926856238604543</v>
      </c>
      <c r="DY18" s="178">
        <f>IF($C18="M",'Data - ValuesEnd2009'!DY18/INDEX(M_MC_End2009,1,'Data - ValuesEnd2009'!DY$2),'Data - ValuesEnd2009'!DY18/INDEX(F_MC_End2009,1,'Data - ValuesEnd2009'!DY$2))</f>
        <v>0.9945393576696487</v>
      </c>
      <c r="DZ18" s="179">
        <f>IF($C18="M",'Data - ValuesEnd2009'!DZ18/INDEX(M_MC_End2009,1,'Data - ValuesEnd2009'!DZ$2),'Data - ValuesEnd2009'!DZ18/INDEX(F_MC_End2009,1,'Data - ValuesEnd2009'!DZ$2))</f>
        <v>0.969600655641981</v>
      </c>
      <c r="EA18" s="190"/>
      <c r="EB18" s="191"/>
      <c r="EC18" s="185"/>
    </row>
    <row r="19" spans="2:133" s="186" customFormat="1" ht="15.75">
      <c r="B19" s="46"/>
      <c r="C19" s="46" t="s">
        <v>43</v>
      </c>
      <c r="D19" s="170" t="s">
        <v>119</v>
      </c>
      <c r="E19" s="187">
        <f>IF($C19="M",'Data - ValuesEnd2009'!E19/INDEX(M_MC_End2009,1,'Data - ValuesEnd2009'!E$2),'Data - ValuesEnd2009'!E19/INDEX(F_MC_End2009,1,'Data - ValuesEnd2009'!E$2))</f>
        <v>0.8220541247882972</v>
      </c>
      <c r="F19" s="188">
        <f>IF($C19="M",'Data - ValuesEnd2009'!F19/INDEX(M_MC_End2009,1,'Data - ValuesEnd2009'!F$2),'Data - ValuesEnd2009'!F19/INDEX(F_MC_End2009,1,'Data - ValuesEnd2009'!F$2))</f>
        <v>0.8723820443915427</v>
      </c>
      <c r="G19" s="188">
        <f>IF($C19="M",'Data - ValuesEnd2009'!G19/INDEX(M_MC_End2009,1,'Data - ValuesEnd2009'!G$2),'Data - ValuesEnd2009'!G19/INDEX(F_MC_End2009,1,'Data - ValuesEnd2009'!G$2))</f>
        <v>0.9192353817557547</v>
      </c>
      <c r="H19" s="188">
        <f>IF($C19="M",'Data - ValuesEnd2009'!H19/INDEX(M_MC_End2009,1,'Data - ValuesEnd2009'!H$2),'Data - ValuesEnd2009'!H19/INDEX(F_MC_End2009,1,'Data - ValuesEnd2009'!H$2))</f>
        <v>0.9309825426347849</v>
      </c>
      <c r="I19" s="188">
        <f>IF($C19="M",'Data - ValuesEnd2009'!I19/INDEX(M_MC_End2009,1,'Data - ValuesEnd2009'!I$2),'Data - ValuesEnd2009'!I19/INDEX(F_MC_End2009,1,'Data - ValuesEnd2009'!I$2))</f>
        <v>0.9376369168259419</v>
      </c>
      <c r="J19" s="189">
        <f>IF($C19="M",'Data - ValuesEnd2009'!J19/INDEX(M_MC_End2009,1,'Data - ValuesEnd2009'!J$2),'Data - ValuesEnd2009'!J19/INDEX(F_MC_End2009,1,'Data - ValuesEnd2009'!J$2))</f>
        <v>0.9202949660625006</v>
      </c>
      <c r="K19" s="190"/>
      <c r="L19" s="191"/>
      <c r="M19" s="187">
        <f>IF($C19="M",'Data - ValuesEnd2009'!M19/INDEX(M_MC_End2009,1,'Data - ValuesEnd2009'!M$2),'Data - ValuesEnd2009'!M19/INDEX(F_MC_End2009,1,'Data - ValuesEnd2009'!M$2))</f>
        <v>0.8567008489152957</v>
      </c>
      <c r="N19" s="188">
        <f>IF($C19="M",'Data - ValuesEnd2009'!N19/INDEX(M_MC_End2009,1,'Data - ValuesEnd2009'!N$2),'Data - ValuesEnd2009'!N19/INDEX(F_MC_End2009,1,'Data - ValuesEnd2009'!N$2))</f>
        <v>0.9182297579690483</v>
      </c>
      <c r="O19" s="188">
        <f>IF($C19="M",'Data - ValuesEnd2009'!O19/INDEX(M_MC_End2009,1,'Data - ValuesEnd2009'!O$2),'Data - ValuesEnd2009'!O19/INDEX(F_MC_End2009,1,'Data - ValuesEnd2009'!O$2))</f>
        <v>0.9633434496656824</v>
      </c>
      <c r="P19" s="188">
        <f>IF($C19="M",'Data - ValuesEnd2009'!P19/INDEX(M_MC_End2009,1,'Data - ValuesEnd2009'!P$2),'Data - ValuesEnd2009'!P19/INDEX(F_MC_End2009,1,'Data - ValuesEnd2009'!P$2))</f>
        <v>0.9676149128495187</v>
      </c>
      <c r="Q19" s="188">
        <f>IF($C19="M",'Data - ValuesEnd2009'!Q19/INDEX(M_MC_End2009,1,'Data - ValuesEnd2009'!Q$2),'Data - ValuesEnd2009'!Q19/INDEX(F_MC_End2009,1,'Data - ValuesEnd2009'!Q$2))</f>
        <v>0.9688988644122434</v>
      </c>
      <c r="R19" s="189">
        <f>IF($C19="M",'Data - ValuesEnd2009'!R19/INDEX(M_MC_End2009,1,'Data - ValuesEnd2009'!R$2),'Data - ValuesEnd2009'!R19/INDEX(F_MC_End2009,1,'Data - ValuesEnd2009'!R$2))</f>
        <v>0.9470446606707036</v>
      </c>
      <c r="S19" s="190"/>
      <c r="T19" s="191"/>
      <c r="U19" s="187">
        <f>IF($C19="M",'Data - ValuesEnd2009'!U19/INDEX(M_MC_End2009,1,'Data - ValuesEnd2009'!U$2),'Data - ValuesEnd2009'!U19/INDEX(F_MC_End2009,1,'Data - ValuesEnd2009'!U$2))</f>
        <v>0.8294219082726834</v>
      </c>
      <c r="V19" s="188">
        <f>IF($C19="M",'Data - ValuesEnd2009'!V19/INDEX(M_MC_End2009,1,'Data - ValuesEnd2009'!V$2),'Data - ValuesEnd2009'!V19/INDEX(F_MC_End2009,1,'Data - ValuesEnd2009'!V$2))</f>
        <v>0.8889688005787204</v>
      </c>
      <c r="W19" s="188">
        <f>IF($C19="M",'Data - ValuesEnd2009'!W19/INDEX(M_MC_End2009,1,'Data - ValuesEnd2009'!W$2),'Data - ValuesEnd2009'!W19/INDEX(F_MC_End2009,1,'Data - ValuesEnd2009'!W$2))</f>
        <v>0.9398547687285047</v>
      </c>
      <c r="X19" s="188">
        <f>IF($C19="M",'Data - ValuesEnd2009'!X19/INDEX(M_MC_End2009,1,'Data - ValuesEnd2009'!X$2),'Data - ValuesEnd2009'!X19/INDEX(F_MC_End2009,1,'Data - ValuesEnd2009'!X$2))</f>
        <v>0.9467203486389208</v>
      </c>
      <c r="Y19" s="188">
        <f>IF($C19="M",'Data - ValuesEnd2009'!Y19/INDEX(M_MC_End2009,1,'Data - ValuesEnd2009'!Y$2),'Data - ValuesEnd2009'!Y19/INDEX(F_MC_End2009,1,'Data - ValuesEnd2009'!Y$2))</f>
        <v>0.9572783658616002</v>
      </c>
      <c r="Z19" s="189">
        <f>IF($C19="M",'Data - ValuesEnd2009'!Z19/INDEX(M_MC_End2009,1,'Data - ValuesEnd2009'!Z$2),'Data - ValuesEnd2009'!Z19/INDEX(F_MC_End2009,1,'Data - ValuesEnd2009'!Z$2))</f>
        <v>0.9385628307014716</v>
      </c>
      <c r="AA19" s="190"/>
      <c r="AB19" s="191"/>
      <c r="AC19" s="187">
        <f>IF($C19="M",'Data - ValuesEnd2009'!AC19/INDEX(M_MC_End2009,1,'Data - ValuesEnd2009'!AC$2),'Data - ValuesEnd2009'!AC19/INDEX(F_MC_End2009,1,'Data - ValuesEnd2009'!AC$2))</f>
        <v>0.8676383409166576</v>
      </c>
      <c r="AD19" s="188">
        <f>IF($C19="M",'Data - ValuesEnd2009'!AD19/INDEX(M_MC_End2009,1,'Data - ValuesEnd2009'!AD$2),'Data - ValuesEnd2009'!AD19/INDEX(F_MC_End2009,1,'Data - ValuesEnd2009'!AD$2))</f>
        <v>0.9318291922292724</v>
      </c>
      <c r="AE19" s="188">
        <f>IF($C19="M",'Data - ValuesEnd2009'!AE19/INDEX(M_MC_End2009,1,'Data - ValuesEnd2009'!AE$2),'Data - ValuesEnd2009'!AE19/INDEX(F_MC_End2009,1,'Data - ValuesEnd2009'!AE$2))</f>
        <v>0.9746847847996184</v>
      </c>
      <c r="AF19" s="188">
        <f>IF($C19="M",'Data - ValuesEnd2009'!AF19/INDEX(M_MC_End2009,1,'Data - ValuesEnd2009'!AF$2),'Data - ValuesEnd2009'!AF19/INDEX(F_MC_End2009,1,'Data - ValuesEnd2009'!AF$2))</f>
        <v>0.9759055425376747</v>
      </c>
      <c r="AG19" s="188">
        <f>IF($C19="M",'Data - ValuesEnd2009'!AG19/INDEX(M_MC_End2009,1,'Data - ValuesEnd2009'!AG$2),'Data - ValuesEnd2009'!AG19/INDEX(F_MC_End2009,1,'Data - ValuesEnd2009'!AG$2))</f>
        <v>0.9805123008621277</v>
      </c>
      <c r="AH19" s="189">
        <f>IF($C19="M",'Data - ValuesEnd2009'!AH19/INDEX(M_MC_End2009,1,'Data - ValuesEnd2009'!AH$2),'Data - ValuesEnd2009'!AH19/INDEX(F_MC_End2009,1,'Data - ValuesEnd2009'!AH$2))</f>
        <v>0.9602003701702898</v>
      </c>
      <c r="AI19" s="190"/>
      <c r="AJ19" s="191"/>
      <c r="AK19" s="187">
        <f>IF($C19="M",'Data - ValuesEnd2009'!AK19/INDEX(M_MC_End2009,1,'Data - ValuesEnd2009'!AK$2),'Data - ValuesEnd2009'!AK19/INDEX(F_MC_End2009,1,'Data - ValuesEnd2009'!AK$2))</f>
        <v>0.9155184170958265</v>
      </c>
      <c r="AL19" s="188">
        <f>IF($C19="M",'Data - ValuesEnd2009'!AL19/INDEX(M_MC_End2009,1,'Data - ValuesEnd2009'!AL$2),'Data - ValuesEnd2009'!AL19/INDEX(F_MC_End2009,1,'Data - ValuesEnd2009'!AL$2))</f>
        <v>0.9384306908836448</v>
      </c>
      <c r="AM19" s="188">
        <f>IF($C19="M",'Data - ValuesEnd2009'!AM19/INDEX(M_MC_End2009,1,'Data - ValuesEnd2009'!AM$2),'Data - ValuesEnd2009'!AM19/INDEX(F_MC_End2009,1,'Data - ValuesEnd2009'!AM$2))</f>
        <v>0.9619189111373222</v>
      </c>
      <c r="AN19" s="188">
        <f>IF($C19="M",'Data - ValuesEnd2009'!AN19/INDEX(M_MC_End2009,1,'Data - ValuesEnd2009'!AN$2),'Data - ValuesEnd2009'!AN19/INDEX(F_MC_End2009,1,'Data - ValuesEnd2009'!AN$2))</f>
        <v>0.9705727218195126</v>
      </c>
      <c r="AO19" s="188">
        <f>IF($C19="M",'Data - ValuesEnd2009'!AO19/INDEX(M_MC_End2009,1,'Data - ValuesEnd2009'!AO$2),'Data - ValuesEnd2009'!AO19/INDEX(F_MC_End2009,1,'Data - ValuesEnd2009'!AO$2))</f>
        <v>0.9739155053606607</v>
      </c>
      <c r="AP19" s="189">
        <f>IF($C19="M",'Data - ValuesEnd2009'!AP19/INDEX(M_MC_End2009,1,'Data - ValuesEnd2009'!AP$2),'Data - ValuesEnd2009'!AP19/INDEX(F_MC_End2009,1,'Data - ValuesEnd2009'!AP$2))</f>
        <v>0.9500930134485048</v>
      </c>
      <c r="AQ19" s="190"/>
      <c r="AR19" s="191"/>
      <c r="AS19" s="187">
        <f>IF($C19="M",'Data - ValuesEnd2009'!AS19/INDEX(M_MC_End2009,1,'Data - ValuesEnd2009'!AS$2),'Data - ValuesEnd2009'!AS19/INDEX(F_MC_End2009,1,'Data - ValuesEnd2009'!AS$2))</f>
        <v>0.9165951583188747</v>
      </c>
      <c r="AT19" s="188">
        <f>IF($C19="M",'Data - ValuesEnd2009'!AT19/INDEX(M_MC_End2009,1,'Data - ValuesEnd2009'!AT$2),'Data - ValuesEnd2009'!AT19/INDEX(F_MC_End2009,1,'Data - ValuesEnd2009'!AT$2))</f>
        <v>0.9546843708580344</v>
      </c>
      <c r="AU19" s="188">
        <f>IF($C19="M",'Data - ValuesEnd2009'!AU19/INDEX(M_MC_End2009,1,'Data - ValuesEnd2009'!AU$2),'Data - ValuesEnd2009'!AU19/INDEX(F_MC_End2009,1,'Data - ValuesEnd2009'!AU$2))</f>
        <v>0.9820388119600166</v>
      </c>
      <c r="AV19" s="188">
        <f>IF($C19="M",'Data - ValuesEnd2009'!AV19/INDEX(M_MC_End2009,1,'Data - ValuesEnd2009'!AV$2),'Data - ValuesEnd2009'!AV19/INDEX(F_MC_End2009,1,'Data - ValuesEnd2009'!AV$2))</f>
        <v>0.9866245320036958</v>
      </c>
      <c r="AW19" s="188">
        <f>IF($C19="M",'Data - ValuesEnd2009'!AW19/INDEX(M_MC_End2009,1,'Data - ValuesEnd2009'!AW$2),'Data - ValuesEnd2009'!AW19/INDEX(F_MC_End2009,1,'Data - ValuesEnd2009'!AW$2))</f>
        <v>0.9879598631026717</v>
      </c>
      <c r="AX19" s="189">
        <f>IF($C19="M",'Data - ValuesEnd2009'!AX19/INDEX(M_MC_End2009,1,'Data - ValuesEnd2009'!AX$2),'Data - ValuesEnd2009'!AX19/INDEX(F_MC_End2009,1,'Data - ValuesEnd2009'!AX$2))</f>
        <v>0.9656715307912946</v>
      </c>
      <c r="AY19" s="190"/>
      <c r="AZ19" s="191"/>
      <c r="BA19" s="187">
        <f>IF($C19="M",'Data - ValuesEnd2009'!BA19/INDEX(M_MC_End2009,1,'Data - ValuesEnd2009'!BA$2),'Data - ValuesEnd2009'!BA19/INDEX(F_MC_End2009,1,'Data - ValuesEnd2009'!BA$2))</f>
        <v>0.917312703841247</v>
      </c>
      <c r="BB19" s="188">
        <f>IF($C19="M",'Data - ValuesEnd2009'!BB19/INDEX(M_MC_End2009,1,'Data - ValuesEnd2009'!BB$2),'Data - ValuesEnd2009'!BB19/INDEX(F_MC_End2009,1,'Data - ValuesEnd2009'!BB$2))</f>
        <v>0.9473414354694447</v>
      </c>
      <c r="BC19" s="188">
        <f>IF($C19="M",'Data - ValuesEnd2009'!BC19/INDEX(M_MC_End2009,1,'Data - ValuesEnd2009'!BC$2),'Data - ValuesEnd2009'!BC19/INDEX(F_MC_End2009,1,'Data - ValuesEnd2009'!BC$2))</f>
        <v>0.9753050577093316</v>
      </c>
      <c r="BD19" s="188">
        <f>IF($C19="M",'Data - ValuesEnd2009'!BD19/INDEX(M_MC_End2009,1,'Data - ValuesEnd2009'!BD$2),'Data - ValuesEnd2009'!BD19/INDEX(F_MC_End2009,1,'Data - ValuesEnd2009'!BD$2))</f>
        <v>0.9778964266391185</v>
      </c>
      <c r="BE19" s="188">
        <f>IF($C19="M",'Data - ValuesEnd2009'!BE19/INDEX(M_MC_End2009,1,'Data - ValuesEnd2009'!BE$2),'Data - ValuesEnd2009'!BE19/INDEX(F_MC_End2009,1,'Data - ValuesEnd2009'!BE$2))</f>
        <v>0.9845175669196894</v>
      </c>
      <c r="BF19" s="189">
        <f>IF($C19="M",'Data - ValuesEnd2009'!BF19/INDEX(M_MC_End2009,1,'Data - ValuesEnd2009'!BF$2),'Data - ValuesEnd2009'!BF19/INDEX(F_MC_End2009,1,'Data - ValuesEnd2009'!BF$2))</f>
        <v>0.9574200654277021</v>
      </c>
      <c r="BG19" s="190"/>
      <c r="BH19" s="191"/>
      <c r="BI19" s="187">
        <f>IF($C19="M",'Data - ValuesEnd2009'!BI19/INDEX(M_MC_End2009,1,'Data - ValuesEnd2009'!BI$2),'Data - ValuesEnd2009'!BI19/INDEX(F_MC_End2009,1,'Data - ValuesEnd2009'!BI$2))</f>
        <v>0.9232777336775225</v>
      </c>
      <c r="BJ19" s="188">
        <f>IF($C19="M",'Data - ValuesEnd2009'!BJ19/INDEX(M_MC_End2009,1,'Data - ValuesEnd2009'!BJ$2),'Data - ValuesEnd2009'!BJ19/INDEX(F_MC_End2009,1,'Data - ValuesEnd2009'!BJ$2))</f>
        <v>0.9635069296921591</v>
      </c>
      <c r="BK19" s="188">
        <f>IF($C19="M",'Data - ValuesEnd2009'!BK19/INDEX(M_MC_End2009,1,'Data - ValuesEnd2009'!BK$2),'Data - ValuesEnd2009'!BK19/INDEX(F_MC_End2009,1,'Data - ValuesEnd2009'!BK$2))</f>
        <v>0.9898445661598886</v>
      </c>
      <c r="BL19" s="188">
        <f>IF($C19="M",'Data - ValuesEnd2009'!BL19/INDEX(M_MC_End2009,1,'Data - ValuesEnd2009'!BL$2),'Data - ValuesEnd2009'!BL19/INDEX(F_MC_End2009,1,'Data - ValuesEnd2009'!BL$2))</f>
        <v>0.9904548079520676</v>
      </c>
      <c r="BM19" s="188">
        <f>IF($C19="M",'Data - ValuesEnd2009'!BM19/INDEX(M_MC_End2009,1,'Data - ValuesEnd2009'!BM$2),'Data - ValuesEnd2009'!BM19/INDEX(F_MC_End2009,1,'Data - ValuesEnd2009'!BM$2))</f>
        <v>0.9943075884061008</v>
      </c>
      <c r="BN19" s="189">
        <f>IF($C19="M",'Data - ValuesEnd2009'!BN19/INDEX(M_MC_End2009,1,'Data - ValuesEnd2009'!BN$2),'Data - ValuesEnd2009'!BN19/INDEX(F_MC_End2009,1,'Data - ValuesEnd2009'!BN$2))</f>
        <v>0.9714105020689496</v>
      </c>
      <c r="BO19" s="190"/>
      <c r="BP19" s="191"/>
      <c r="BQ19" s="187">
        <f>IF($C19="M",'Data - ValuesEnd2009'!BQ19/INDEX(M_MC_End2009,1,'Data - ValuesEnd2009'!BQ$2),'Data - ValuesEnd2009'!BQ19/INDEX(F_MC_End2009,1,'Data - ValuesEnd2009'!BQ$2))</f>
        <v>1.0246367493380832</v>
      </c>
      <c r="BR19" s="188">
        <f>IF($C19="M",'Data - ValuesEnd2009'!BR19/INDEX(M_MC_End2009,1,'Data - ValuesEnd2009'!BR$2),'Data - ValuesEnd2009'!BR19/INDEX(F_MC_End2009,1,'Data - ValuesEnd2009'!BR$2))</f>
        <v>1.0151860044184216</v>
      </c>
      <c r="BS19" s="188">
        <f>IF($C19="M",'Data - ValuesEnd2009'!BS19/INDEX(M_MC_End2009,1,'Data - ValuesEnd2009'!BS$2),'Data - ValuesEnd2009'!BS19/INDEX(F_MC_End2009,1,'Data - ValuesEnd2009'!BS$2))</f>
        <v>1.0112842248069644</v>
      </c>
      <c r="BT19" s="188">
        <f>IF($C19="M",'Data - ValuesEnd2009'!BT19/INDEX(M_MC_End2009,1,'Data - ValuesEnd2009'!BT$2),'Data - ValuesEnd2009'!BT19/INDEX(F_MC_End2009,1,'Data - ValuesEnd2009'!BT$2))</f>
        <v>1.0160653918546079</v>
      </c>
      <c r="BU19" s="188">
        <f>IF($C19="M",'Data - ValuesEnd2009'!BU19/INDEX(M_MC_End2009,1,'Data - ValuesEnd2009'!BU$2),'Data - ValuesEnd2009'!BU19/INDEX(F_MC_End2009,1,'Data - ValuesEnd2009'!BU$2))</f>
        <v>1.0152249015156067</v>
      </c>
      <c r="BV19" s="189">
        <f>IF($C19="M",'Data - ValuesEnd2009'!BV19/INDEX(M_MC_End2009,1,'Data - ValuesEnd2009'!BV$2),'Data - ValuesEnd2009'!BV19/INDEX(F_MC_End2009,1,'Data - ValuesEnd2009'!BV$2))</f>
        <v>0.9831642788502694</v>
      </c>
      <c r="BW19" s="190"/>
      <c r="BX19" s="191"/>
      <c r="BY19" s="187">
        <f>IF($C19="M",'Data - ValuesEnd2009'!BY19/INDEX(M_MC_End2009,1,'Data - ValuesEnd2009'!BY$2),'Data - ValuesEnd2009'!BY19/INDEX(F_MC_End2009,1,'Data - ValuesEnd2009'!BY$2))</f>
        <v>0.9792719232013191</v>
      </c>
      <c r="BZ19" s="188">
        <f>IF($C19="M",'Data - ValuesEnd2009'!BZ19/INDEX(M_MC_End2009,1,'Data - ValuesEnd2009'!BZ$2),'Data - ValuesEnd2009'!BZ19/INDEX(F_MC_End2009,1,'Data - ValuesEnd2009'!BZ$2))</f>
        <v>0.9936725746998275</v>
      </c>
      <c r="CA19" s="188">
        <f>IF($C19="M",'Data - ValuesEnd2009'!CA19/INDEX(M_MC_End2009,1,'Data - ValuesEnd2009'!CA$2),'Data - ValuesEnd2009'!CA19/INDEX(F_MC_End2009,1,'Data - ValuesEnd2009'!CA$2))</f>
        <v>1.0021947556461233</v>
      </c>
      <c r="CB19" s="188">
        <f>IF($C19="M",'Data - ValuesEnd2009'!CB19/INDEX(M_MC_End2009,1,'Data - ValuesEnd2009'!CB$2),'Data - ValuesEnd2009'!CB19/INDEX(F_MC_End2009,1,'Data - ValuesEnd2009'!CB$2))</f>
        <v>1.0072269559491582</v>
      </c>
      <c r="CC19" s="188">
        <f>IF($C19="M",'Data - ValuesEnd2009'!CC19/INDEX(M_MC_End2009,1,'Data - ValuesEnd2009'!CC$2),'Data - ValuesEnd2009'!CC19/INDEX(F_MC_End2009,1,'Data - ValuesEnd2009'!CC$2))</f>
        <v>1.0086499560648046</v>
      </c>
      <c r="CD19" s="189">
        <f>IF($C19="M",'Data - ValuesEnd2009'!CD19/INDEX(M_MC_End2009,1,'Data - ValuesEnd2009'!CD$2),'Data - ValuesEnd2009'!CD19/INDEX(F_MC_End2009,1,'Data - ValuesEnd2009'!CD$2))</f>
        <v>0.9857433364632809</v>
      </c>
      <c r="CE19" s="190"/>
      <c r="CF19" s="191"/>
      <c r="CG19" s="187">
        <f>IF($C19="M",'Data - ValuesEnd2009'!CG19/INDEX(M_MC_End2009,1,'Data - ValuesEnd2009'!CG$2),'Data - ValuesEnd2009'!CG19/INDEX(F_MC_End2009,1,'Data - ValuesEnd2009'!CG$2))</f>
        <v>1.02124849584234</v>
      </c>
      <c r="CH19" s="188">
        <f>IF($C19="M",'Data - ValuesEnd2009'!CH19/INDEX(M_MC_End2009,1,'Data - ValuesEnd2009'!CH$2),'Data - ValuesEnd2009'!CH19/INDEX(F_MC_End2009,1,'Data - ValuesEnd2009'!CH$2))</f>
        <v>1.0157233339257106</v>
      </c>
      <c r="CI19" s="188">
        <f>IF($C19="M",'Data - ValuesEnd2009'!CI19/INDEX(M_MC_End2009,1,'Data - ValuesEnd2009'!CI$2),'Data - ValuesEnd2009'!CI19/INDEX(F_MC_End2009,1,'Data - ValuesEnd2009'!CI$2))</f>
        <v>1.016519412006541</v>
      </c>
      <c r="CJ19" s="188">
        <f>IF($C19="M",'Data - ValuesEnd2009'!CJ19/INDEX(M_MC_End2009,1,'Data - ValuesEnd2009'!CJ$2),'Data - ValuesEnd2009'!CJ19/INDEX(F_MC_End2009,1,'Data - ValuesEnd2009'!CJ$2))</f>
        <v>1.0138093589333372</v>
      </c>
      <c r="CK19" s="188">
        <f>IF($C19="M",'Data - ValuesEnd2009'!CK19/INDEX(M_MC_End2009,1,'Data - ValuesEnd2009'!CK$2),'Data - ValuesEnd2009'!CK19/INDEX(F_MC_End2009,1,'Data - ValuesEnd2009'!CK$2))</f>
        <v>1.0154998267007747</v>
      </c>
      <c r="CL19" s="189">
        <f>IF($C19="M",'Data - ValuesEnd2009'!CL19/INDEX(M_MC_End2009,1,'Data - ValuesEnd2009'!CL$2),'Data - ValuesEnd2009'!CL19/INDEX(F_MC_End2009,1,'Data - ValuesEnd2009'!CL$2))</f>
        <v>0.9782029312234041</v>
      </c>
      <c r="CM19" s="190"/>
      <c r="CN19" s="191"/>
      <c r="CO19" s="187">
        <f>IF($C19="M",'Data - ValuesEnd2009'!CO19/INDEX(M_MC_End2009,1,'Data - ValuesEnd2009'!CO$2),'Data - ValuesEnd2009'!CO19/INDEX(F_MC_End2009,1,'Data - ValuesEnd2009'!CO$2))</f>
        <v>0.9825594701244907</v>
      </c>
      <c r="CP19" s="188">
        <f>IF($C19="M",'Data - ValuesEnd2009'!CP19/INDEX(M_MC_End2009,1,'Data - ValuesEnd2009'!CP$2),'Data - ValuesEnd2009'!CP19/INDEX(F_MC_End2009,1,'Data - ValuesEnd2009'!CP$2))</f>
        <v>0.9978664886822795</v>
      </c>
      <c r="CQ19" s="188">
        <f>IF($C19="M",'Data - ValuesEnd2009'!CQ19/INDEX(M_MC_End2009,1,'Data - ValuesEnd2009'!CQ$2),'Data - ValuesEnd2009'!CQ19/INDEX(F_MC_End2009,1,'Data - ValuesEnd2009'!CQ$2))</f>
        <v>1.0063744580269516</v>
      </c>
      <c r="CR19" s="188">
        <f>IF($C19="M",'Data - ValuesEnd2009'!CR19/INDEX(M_MC_End2009,1,'Data - ValuesEnd2009'!CR$2),'Data - ValuesEnd2009'!CR19/INDEX(F_MC_End2009,1,'Data - ValuesEnd2009'!CR$2))</f>
        <v>1.006354925410249</v>
      </c>
      <c r="CS19" s="188">
        <f>IF($C19="M",'Data - ValuesEnd2009'!CS19/INDEX(M_MC_End2009,1,'Data - ValuesEnd2009'!CS$2),'Data - ValuesEnd2009'!CS19/INDEX(F_MC_End2009,1,'Data - ValuesEnd2009'!CS$2))</f>
        <v>1.009349124956441</v>
      </c>
      <c r="CT19" s="189">
        <f>IF($C19="M",'Data - ValuesEnd2009'!CT19/INDEX(M_MC_End2009,1,'Data - ValuesEnd2009'!CT$2),'Data - ValuesEnd2009'!CT19/INDEX(F_MC_End2009,1,'Data - ValuesEnd2009'!CT$2))</f>
        <v>0.9834635561234771</v>
      </c>
      <c r="CU19" s="190"/>
      <c r="CV19" s="191"/>
      <c r="CW19" s="187">
        <f>IF($C19="M",'Data - ValuesEnd2009'!CW19/INDEX(M_MC_End2009,1,'Data - ValuesEnd2009'!CW$2),'Data - ValuesEnd2009'!CW19/INDEX(F_MC_End2009,1,'Data - ValuesEnd2009'!CW$2))</f>
        <v>1.1479334333428708</v>
      </c>
      <c r="CX19" s="188">
        <f>IF($C19="M",'Data - ValuesEnd2009'!CX19/INDEX(M_MC_End2009,1,'Data - ValuesEnd2009'!CX$2),'Data - ValuesEnd2009'!CX19/INDEX(F_MC_End2009,1,'Data - ValuesEnd2009'!CX$2))</f>
        <v>1.1027593792281005</v>
      </c>
      <c r="CY19" s="188">
        <f>IF($C19="M",'Data - ValuesEnd2009'!CY19/INDEX(M_MC_End2009,1,'Data - ValuesEnd2009'!CY$2),'Data - ValuesEnd2009'!CY19/INDEX(F_MC_End2009,1,'Data - ValuesEnd2009'!CY$2))</f>
        <v>1.0676390394407338</v>
      </c>
      <c r="CZ19" s="188">
        <f>IF($C19="M",'Data - ValuesEnd2009'!CZ19/INDEX(M_MC_End2009,1,'Data - ValuesEnd2009'!CZ$2),'Data - ValuesEnd2009'!CZ19/INDEX(F_MC_End2009,1,'Data - ValuesEnd2009'!CZ$2))</f>
        <v>1.06788079642353</v>
      </c>
      <c r="DA19" s="188">
        <f>IF($C19="M",'Data - ValuesEnd2009'!DA19/INDEX(M_MC_End2009,1,'Data - ValuesEnd2009'!DA$2),'Data - ValuesEnd2009'!DA19/INDEX(F_MC_End2009,1,'Data - ValuesEnd2009'!DA$2))</f>
        <v>1.0620103429912635</v>
      </c>
      <c r="DB19" s="189">
        <f>IF($C19="M",'Data - ValuesEnd2009'!DB19/INDEX(M_MC_End2009,1,'Data - ValuesEnd2009'!DB$2),'Data - ValuesEnd2009'!DB19/INDEX(F_MC_End2009,1,'Data - ValuesEnd2009'!DB$2))</f>
        <v>1.0198395917487455</v>
      </c>
      <c r="DC19" s="190"/>
      <c r="DD19" s="191"/>
      <c r="DE19" s="187">
        <f>IF($C19="M",'Data - ValuesEnd2009'!DE19/INDEX(M_MC_End2009,1,'Data - ValuesEnd2009'!DE$2),'Data - ValuesEnd2009'!DE19/INDEX(F_MC_End2009,1,'Data - ValuesEnd2009'!DE$2))</f>
        <v>1.0430219658496038</v>
      </c>
      <c r="DF19" s="188">
        <f>IF($C19="M",'Data - ValuesEnd2009'!DF19/INDEX(M_MC_End2009,1,'Data - ValuesEnd2009'!DF$2),'Data - ValuesEnd2009'!DF19/INDEX(F_MC_End2009,1,'Data - ValuesEnd2009'!DF$2))</f>
        <v>1.0346028079936012</v>
      </c>
      <c r="DG19" s="188">
        <f>IF($C19="M",'Data - ValuesEnd2009'!DG19/INDEX(M_MC_End2009,1,'Data - ValuesEnd2009'!DG$2),'Data - ValuesEnd2009'!DG19/INDEX(F_MC_End2009,1,'Data - ValuesEnd2009'!DG$2))</f>
        <v>1.0236158764382721</v>
      </c>
      <c r="DH19" s="188">
        <f>IF($C19="M",'Data - ValuesEnd2009'!DH19/INDEX(M_MC_End2009,1,'Data - ValuesEnd2009'!DH$2),'Data - ValuesEnd2009'!DH19/INDEX(F_MC_End2009,1,'Data - ValuesEnd2009'!DH$2))</f>
        <v>1.029321420231054</v>
      </c>
      <c r="DI19" s="188">
        <f>IF($C19="M",'Data - ValuesEnd2009'!DI19/INDEX(M_MC_End2009,1,'Data - ValuesEnd2009'!DI$2),'Data - ValuesEnd2009'!DI19/INDEX(F_MC_End2009,1,'Data - ValuesEnd2009'!DI$2))</f>
        <v>1.0309475197853584</v>
      </c>
      <c r="DJ19" s="189">
        <f>IF($C19="M",'Data - ValuesEnd2009'!DJ19/INDEX(M_MC_End2009,1,'Data - ValuesEnd2009'!DJ$2),'Data - ValuesEnd2009'!DJ19/INDEX(F_MC_End2009,1,'Data - ValuesEnd2009'!DJ$2))</f>
        <v>1.007324706315928</v>
      </c>
      <c r="DK19" s="190"/>
      <c r="DL19" s="191"/>
      <c r="DM19" s="187">
        <f>IF($C19="M",'Data - ValuesEnd2009'!DM19/INDEX(M_MC_End2009,1,'Data - ValuesEnd2009'!DM$2),'Data - ValuesEnd2009'!DM19/INDEX(F_MC_End2009,1,'Data - ValuesEnd2009'!DM$2))</f>
        <v>1.1412217084713248</v>
      </c>
      <c r="DN19" s="188">
        <f>IF($C19="M",'Data - ValuesEnd2009'!DN19/INDEX(M_MC_End2009,1,'Data - ValuesEnd2009'!DN$2),'Data - ValuesEnd2009'!DN19/INDEX(F_MC_End2009,1,'Data - ValuesEnd2009'!DN$2))</f>
        <v>1.0948673952439716</v>
      </c>
      <c r="DO19" s="188">
        <f>IF($C19="M",'Data - ValuesEnd2009'!DO19/INDEX(M_MC_End2009,1,'Data - ValuesEnd2009'!DO$2),'Data - ValuesEnd2009'!DO19/INDEX(F_MC_End2009,1,'Data - ValuesEnd2009'!DO$2))</f>
        <v>1.0640513430010938</v>
      </c>
      <c r="DP19" s="188">
        <f>IF($C19="M",'Data - ValuesEnd2009'!DP19/INDEX(M_MC_End2009,1,'Data - ValuesEnd2009'!DP$2),'Data - ValuesEnd2009'!DP19/INDEX(F_MC_End2009,1,'Data - ValuesEnd2009'!DP$2))</f>
        <v>1.0549806573469807</v>
      </c>
      <c r="DQ19" s="188">
        <f>IF($C19="M",'Data - ValuesEnd2009'!DQ19/INDEX(M_MC_End2009,1,'Data - ValuesEnd2009'!DQ$2),'Data - ValuesEnd2009'!DQ19/INDEX(F_MC_End2009,1,'Data - ValuesEnd2009'!DQ$2))</f>
        <v>1.050657761703281</v>
      </c>
      <c r="DR19" s="189">
        <f>IF($C19="M",'Data - ValuesEnd2009'!DR19/INDEX(M_MC_End2009,1,'Data - ValuesEnd2009'!DR$2),'Data - ValuesEnd2009'!DR19/INDEX(F_MC_End2009,1,'Data - ValuesEnd2009'!DR$2))</f>
        <v>1.0011221311082386</v>
      </c>
      <c r="DS19" s="190"/>
      <c r="DT19" s="191"/>
      <c r="DU19" s="187">
        <f>IF($C19="M",'Data - ValuesEnd2009'!DU19/INDEX(M_MC_End2009,1,'Data - ValuesEnd2009'!DU$2),'Data - ValuesEnd2009'!DU19/INDEX(F_MC_End2009,1,'Data - ValuesEnd2009'!DU$2))</f>
        <v>1.0443070648020794</v>
      </c>
      <c r="DV19" s="188">
        <f>IF($C19="M",'Data - ValuesEnd2009'!DV19/INDEX(M_MC_End2009,1,'Data - ValuesEnd2009'!DV$2),'Data - ValuesEnd2009'!DV19/INDEX(F_MC_End2009,1,'Data - ValuesEnd2009'!DV$2))</f>
        <v>1.0346264164841084</v>
      </c>
      <c r="DW19" s="188">
        <f>IF($C19="M",'Data - ValuesEnd2009'!DW19/INDEX(M_MC_End2009,1,'Data - ValuesEnd2009'!DW$2),'Data - ValuesEnd2009'!DW19/INDEX(F_MC_End2009,1,'Data - ValuesEnd2009'!DW$2))</f>
        <v>1.0242150376545636</v>
      </c>
      <c r="DX19" s="188">
        <f>IF($C19="M",'Data - ValuesEnd2009'!DX19/INDEX(M_MC_End2009,1,'Data - ValuesEnd2009'!DX$2),'Data - ValuesEnd2009'!DX19/INDEX(F_MC_End2009,1,'Data - ValuesEnd2009'!DX$2))</f>
        <v>1.0236093122996495</v>
      </c>
      <c r="DY19" s="188">
        <f>IF($C19="M",'Data - ValuesEnd2009'!DY19/INDEX(M_MC_End2009,1,'Data - ValuesEnd2009'!DY$2),'Data - ValuesEnd2009'!DY19/INDEX(F_MC_End2009,1,'Data - ValuesEnd2009'!DY$2))</f>
        <v>1.0256774467975094</v>
      </c>
      <c r="DZ19" s="189">
        <f>IF($C19="M",'Data - ValuesEnd2009'!DZ19/INDEX(M_MC_End2009,1,'Data - ValuesEnd2009'!DZ$2),'Data - ValuesEnd2009'!DZ19/INDEX(F_MC_End2009,1,'Data - ValuesEnd2009'!DZ$2))</f>
        <v>0.9964136369240479</v>
      </c>
      <c r="EA19" s="190"/>
      <c r="EB19" s="191"/>
      <c r="EC19" s="185"/>
    </row>
    <row r="20" spans="2:133" s="186" customFormat="1" ht="15.75">
      <c r="B20" s="46"/>
      <c r="C20" s="46" t="s">
        <v>43</v>
      </c>
      <c r="D20" s="170" t="s">
        <v>120</v>
      </c>
      <c r="E20" s="187">
        <f>IF($C20="M",'Data - ValuesEnd2009'!E20/INDEX(M_MC_End2009,1,'Data - ValuesEnd2009'!E$2),'Data - ValuesEnd2009'!E20/INDEX(F_MC_End2009,1,'Data - ValuesEnd2009'!E$2))</f>
        <v>1.0977323318652978</v>
      </c>
      <c r="F20" s="188">
        <f>IF($C20="M",'Data - ValuesEnd2009'!F20/INDEX(M_MC_End2009,1,'Data - ValuesEnd2009'!F$2),'Data - ValuesEnd2009'!F20/INDEX(F_MC_End2009,1,'Data - ValuesEnd2009'!F$2))</f>
        <v>1.0837413403503933</v>
      </c>
      <c r="G20" s="188">
        <f>IF($C20="M",'Data - ValuesEnd2009'!G20/INDEX(M_MC_End2009,1,'Data - ValuesEnd2009'!G$2),'Data - ValuesEnd2009'!G20/INDEX(F_MC_End2009,1,'Data - ValuesEnd2009'!G$2))</f>
        <v>1.067905052544891</v>
      </c>
      <c r="H20" s="188">
        <f>IF($C20="M",'Data - ValuesEnd2009'!H20/INDEX(M_MC_End2009,1,'Data - ValuesEnd2009'!H$2),'Data - ValuesEnd2009'!H20/INDEX(F_MC_End2009,1,'Data - ValuesEnd2009'!H$2))</f>
        <v>1.076993995495603</v>
      </c>
      <c r="I20" s="188">
        <f>IF($C20="M",'Data - ValuesEnd2009'!I20/INDEX(M_MC_End2009,1,'Data - ValuesEnd2009'!I$2),'Data - ValuesEnd2009'!I20/INDEX(F_MC_End2009,1,'Data - ValuesEnd2009'!I$2))</f>
        <v>1.080687949141549</v>
      </c>
      <c r="J20" s="189">
        <f>IF($C20="M",'Data - ValuesEnd2009'!J20/INDEX(M_MC_End2009,1,'Data - ValuesEnd2009'!J$2),'Data - ValuesEnd2009'!J20/INDEX(F_MC_End2009,1,'Data - ValuesEnd2009'!J$2))</f>
        <v>1.0532402116464352</v>
      </c>
      <c r="K20" s="190"/>
      <c r="L20" s="191"/>
      <c r="M20" s="187">
        <f>IF($C20="M",'Data - ValuesEnd2009'!M20/INDEX(M_MC_End2009,1,'Data - ValuesEnd2009'!M$2),'Data - ValuesEnd2009'!M20/INDEX(F_MC_End2009,1,'Data - ValuesEnd2009'!M$2))</f>
        <v>1.0284606147993296</v>
      </c>
      <c r="N20" s="188">
        <f>IF($C20="M",'Data - ValuesEnd2009'!N20/INDEX(M_MC_End2009,1,'Data - ValuesEnd2009'!N$2),'Data - ValuesEnd2009'!N20/INDEX(F_MC_End2009,1,'Data - ValuesEnd2009'!N$2))</f>
        <v>1.0372843840127102</v>
      </c>
      <c r="O20" s="188">
        <f>IF($C20="M",'Data - ValuesEnd2009'!O20/INDEX(M_MC_End2009,1,'Data - ValuesEnd2009'!O$2),'Data - ValuesEnd2009'!O20/INDEX(F_MC_End2009,1,'Data - ValuesEnd2009'!O$2))</f>
        <v>1.0291228154029182</v>
      </c>
      <c r="P20" s="188">
        <f>IF($C20="M",'Data - ValuesEnd2009'!P20/INDEX(M_MC_End2009,1,'Data - ValuesEnd2009'!P$2),'Data - ValuesEnd2009'!P20/INDEX(F_MC_End2009,1,'Data - ValuesEnd2009'!P$2))</f>
        <v>1.0394326450570657</v>
      </c>
      <c r="Q20" s="188">
        <f>IF($C20="M",'Data - ValuesEnd2009'!Q20/INDEX(M_MC_End2009,1,'Data - ValuesEnd2009'!Q$2),'Data - ValuesEnd2009'!Q20/INDEX(F_MC_End2009,1,'Data - ValuesEnd2009'!Q$2))</f>
        <v>1.046925531387008</v>
      </c>
      <c r="R20" s="189">
        <f>IF($C20="M",'Data - ValuesEnd2009'!R20/INDEX(M_MC_End2009,1,'Data - ValuesEnd2009'!R$2),'Data - ValuesEnd2009'!R20/INDEX(F_MC_End2009,1,'Data - ValuesEnd2009'!R$2))</f>
        <v>1.033907982059376</v>
      </c>
      <c r="S20" s="190"/>
      <c r="T20" s="191"/>
      <c r="U20" s="187">
        <f>IF($C20="M",'Data - ValuesEnd2009'!U20/INDEX(M_MC_End2009,1,'Data - ValuesEnd2009'!U$2),'Data - ValuesEnd2009'!U20/INDEX(F_MC_End2009,1,'Data - ValuesEnd2009'!U$2))</f>
        <v>1.0890710723386066</v>
      </c>
      <c r="V20" s="188">
        <f>IF($C20="M",'Data - ValuesEnd2009'!V20/INDEX(M_MC_End2009,1,'Data - ValuesEnd2009'!V$2),'Data - ValuesEnd2009'!V20/INDEX(F_MC_End2009,1,'Data - ValuesEnd2009'!V$2))</f>
        <v>1.0797643820919816</v>
      </c>
      <c r="W20" s="188">
        <f>IF($C20="M",'Data - ValuesEnd2009'!W20/INDEX(M_MC_End2009,1,'Data - ValuesEnd2009'!W$2),'Data - ValuesEnd2009'!W20/INDEX(F_MC_End2009,1,'Data - ValuesEnd2009'!W$2))</f>
        <v>1.0658894293401069</v>
      </c>
      <c r="X20" s="188">
        <f>IF($C20="M",'Data - ValuesEnd2009'!X20/INDEX(M_MC_End2009,1,'Data - ValuesEnd2009'!X$2),'Data - ValuesEnd2009'!X20/INDEX(F_MC_End2009,1,'Data - ValuesEnd2009'!X$2))</f>
        <v>1.0653600152481073</v>
      </c>
      <c r="Y20" s="188">
        <f>IF($C20="M",'Data - ValuesEnd2009'!Y20/INDEX(M_MC_End2009,1,'Data - ValuesEnd2009'!Y$2),'Data - ValuesEnd2009'!Y20/INDEX(F_MC_End2009,1,'Data - ValuesEnd2009'!Y$2))</f>
        <v>1.0673025547112502</v>
      </c>
      <c r="Z20" s="189">
        <f>IF($C20="M",'Data - ValuesEnd2009'!Z20/INDEX(M_MC_End2009,1,'Data - ValuesEnd2009'!Z$2),'Data - ValuesEnd2009'!Z20/INDEX(F_MC_End2009,1,'Data - ValuesEnd2009'!Z$2))</f>
        <v>1.0217885793735877</v>
      </c>
      <c r="AA20" s="190"/>
      <c r="AB20" s="191"/>
      <c r="AC20" s="187">
        <f>IF($C20="M",'Data - ValuesEnd2009'!AC20/INDEX(M_MC_End2009,1,'Data - ValuesEnd2009'!AC$2),'Data - ValuesEnd2009'!AC20/INDEX(F_MC_End2009,1,'Data - ValuesEnd2009'!AC$2))</f>
        <v>1.030617170189901</v>
      </c>
      <c r="AD20" s="188">
        <f>IF($C20="M",'Data - ValuesEnd2009'!AD20/INDEX(M_MC_End2009,1,'Data - ValuesEnd2009'!AD$2),'Data - ValuesEnd2009'!AD20/INDEX(F_MC_End2009,1,'Data - ValuesEnd2009'!AD$2))</f>
        <v>1.0388823127644762</v>
      </c>
      <c r="AE20" s="188">
        <f>IF($C20="M",'Data - ValuesEnd2009'!AE20/INDEX(M_MC_End2009,1,'Data - ValuesEnd2009'!AE$2),'Data - ValuesEnd2009'!AE20/INDEX(F_MC_End2009,1,'Data - ValuesEnd2009'!AE$2))</f>
        <v>1.0300378912800054</v>
      </c>
      <c r="AF20" s="188">
        <f>IF($C20="M",'Data - ValuesEnd2009'!AF20/INDEX(M_MC_End2009,1,'Data - ValuesEnd2009'!AF$2),'Data - ValuesEnd2009'!AF20/INDEX(F_MC_End2009,1,'Data - ValuesEnd2009'!AF$2))</f>
        <v>1.03377106810783</v>
      </c>
      <c r="AG20" s="188">
        <f>IF($C20="M",'Data - ValuesEnd2009'!AG20/INDEX(M_MC_End2009,1,'Data - ValuesEnd2009'!AG$2),'Data - ValuesEnd2009'!AG20/INDEX(F_MC_End2009,1,'Data - ValuesEnd2009'!AG$2))</f>
        <v>1.03939353609509</v>
      </c>
      <c r="AH20" s="189">
        <f>IF($C20="M",'Data - ValuesEnd2009'!AH20/INDEX(M_MC_End2009,1,'Data - ValuesEnd2009'!AH$2),'Data - ValuesEnd2009'!AH20/INDEX(F_MC_End2009,1,'Data - ValuesEnd2009'!AH$2))</f>
        <v>1.0122962874347508</v>
      </c>
      <c r="AI20" s="190"/>
      <c r="AJ20" s="191"/>
      <c r="AK20" s="187">
        <f>IF($C20="M",'Data - ValuesEnd2009'!AK20/INDEX(M_MC_End2009,1,'Data - ValuesEnd2009'!AK$2),'Data - ValuesEnd2009'!AK20/INDEX(F_MC_End2009,1,'Data - ValuesEnd2009'!AK$2))</f>
        <v>1.2410737711258517</v>
      </c>
      <c r="AL20" s="188">
        <f>IF($C20="M",'Data - ValuesEnd2009'!AL20/INDEX(M_MC_End2009,1,'Data - ValuesEnd2009'!AL$2),'Data - ValuesEnd2009'!AL20/INDEX(F_MC_End2009,1,'Data - ValuesEnd2009'!AL$2))</f>
        <v>1.184873838653376</v>
      </c>
      <c r="AM20" s="188">
        <f>IF($C20="M",'Data - ValuesEnd2009'!AM20/INDEX(M_MC_End2009,1,'Data - ValuesEnd2009'!AM$2),'Data - ValuesEnd2009'!AM20/INDEX(F_MC_End2009,1,'Data - ValuesEnd2009'!AM$2))</f>
        <v>1.1334186919030822</v>
      </c>
      <c r="AN20" s="188">
        <f>IF($C20="M",'Data - ValuesEnd2009'!AN20/INDEX(M_MC_End2009,1,'Data - ValuesEnd2009'!AN$2),'Data - ValuesEnd2009'!AN20/INDEX(F_MC_End2009,1,'Data - ValuesEnd2009'!AN$2))</f>
        <v>1.1374982896275394</v>
      </c>
      <c r="AO20" s="188">
        <f>IF($C20="M",'Data - ValuesEnd2009'!AO20/INDEX(M_MC_End2009,1,'Data - ValuesEnd2009'!AO$2),'Data - ValuesEnd2009'!AO20/INDEX(F_MC_End2009,1,'Data - ValuesEnd2009'!AO$2))</f>
        <v>1.1356372442213505</v>
      </c>
      <c r="AP20" s="189">
        <f>IF($C20="M",'Data - ValuesEnd2009'!AP20/INDEX(M_MC_End2009,1,'Data - ValuesEnd2009'!AP$2),'Data - ValuesEnd2009'!AP20/INDEX(F_MC_End2009,1,'Data - ValuesEnd2009'!AP$2))</f>
        <v>1.096452944462472</v>
      </c>
      <c r="AQ20" s="190"/>
      <c r="AR20" s="191"/>
      <c r="AS20" s="187">
        <f>IF($C20="M",'Data - ValuesEnd2009'!AS20/INDEX(M_MC_End2009,1,'Data - ValuesEnd2009'!AS$2),'Data - ValuesEnd2009'!AS20/INDEX(F_MC_End2009,1,'Data - ValuesEnd2009'!AS$2))</f>
        <v>1.0939157407265294</v>
      </c>
      <c r="AT20" s="188">
        <f>IF($C20="M",'Data - ValuesEnd2009'!AT20/INDEX(M_MC_End2009,1,'Data - ValuesEnd2009'!AT$2),'Data - ValuesEnd2009'!AT20/INDEX(F_MC_End2009,1,'Data - ValuesEnd2009'!AT$2))</f>
        <v>1.080064229506593</v>
      </c>
      <c r="AU20" s="188">
        <f>IF($C20="M",'Data - ValuesEnd2009'!AU20/INDEX(M_MC_End2009,1,'Data - ValuesEnd2009'!AU$2),'Data - ValuesEnd2009'!AU20/INDEX(F_MC_End2009,1,'Data - ValuesEnd2009'!AU$2))</f>
        <v>1.051793448251974</v>
      </c>
      <c r="AV20" s="188">
        <f>IF($C20="M",'Data - ValuesEnd2009'!AV20/INDEX(M_MC_End2009,1,'Data - ValuesEnd2009'!AV$2),'Data - ValuesEnd2009'!AV20/INDEX(F_MC_End2009,1,'Data - ValuesEnd2009'!AV$2))</f>
        <v>1.063180276892974</v>
      </c>
      <c r="AW20" s="188">
        <f>IF($C20="M",'Data - ValuesEnd2009'!AW20/INDEX(M_MC_End2009,1,'Data - ValuesEnd2009'!AW$2),'Data - ValuesEnd2009'!AW20/INDEX(F_MC_End2009,1,'Data - ValuesEnd2009'!AW$2))</f>
        <v>1.0712960860341663</v>
      </c>
      <c r="AX20" s="189">
        <f>IF($C20="M",'Data - ValuesEnd2009'!AX20/INDEX(M_MC_End2009,1,'Data - ValuesEnd2009'!AX$2),'Data - ValuesEnd2009'!AX20/INDEX(F_MC_End2009,1,'Data - ValuesEnd2009'!AX$2))</f>
        <v>1.058054833538612</v>
      </c>
      <c r="AY20" s="190"/>
      <c r="AZ20" s="191"/>
      <c r="BA20" s="187">
        <f>IF($C20="M",'Data - ValuesEnd2009'!BA20/INDEX(M_MC_End2009,1,'Data - ValuesEnd2009'!BA$2),'Data - ValuesEnd2009'!BA20/INDEX(F_MC_End2009,1,'Data - ValuesEnd2009'!BA$2))</f>
        <v>1.2264223808519963</v>
      </c>
      <c r="BB20" s="188">
        <f>IF($C20="M",'Data - ValuesEnd2009'!BB20/INDEX(M_MC_End2009,1,'Data - ValuesEnd2009'!BB$2),'Data - ValuesEnd2009'!BB20/INDEX(F_MC_End2009,1,'Data - ValuesEnd2009'!BB$2))</f>
        <v>1.1704176567575588</v>
      </c>
      <c r="BC20" s="188">
        <f>IF($C20="M",'Data - ValuesEnd2009'!BC20/INDEX(M_MC_End2009,1,'Data - ValuesEnd2009'!BC$2),'Data - ValuesEnd2009'!BC20/INDEX(F_MC_End2009,1,'Data - ValuesEnd2009'!BC$2))</f>
        <v>1.1207818641988874</v>
      </c>
      <c r="BD20" s="188">
        <f>IF($C20="M",'Data - ValuesEnd2009'!BD20/INDEX(M_MC_End2009,1,'Data - ValuesEnd2009'!BD$2),'Data - ValuesEnd2009'!BD20/INDEX(F_MC_End2009,1,'Data - ValuesEnd2009'!BD$2))</f>
        <v>1.1132127528148734</v>
      </c>
      <c r="BE20" s="188">
        <f>IF($C20="M",'Data - ValuesEnd2009'!BE20/INDEX(M_MC_End2009,1,'Data - ValuesEnd2009'!BE$2),'Data - ValuesEnd2009'!BE20/INDEX(F_MC_End2009,1,'Data - ValuesEnd2009'!BE$2))</f>
        <v>1.1083081672045285</v>
      </c>
      <c r="BF20" s="189">
        <f>IF($C20="M",'Data - ValuesEnd2009'!BF20/INDEX(M_MC_End2009,1,'Data - ValuesEnd2009'!BF$2),'Data - ValuesEnd2009'!BF20/INDEX(F_MC_End2009,1,'Data - ValuesEnd2009'!BF$2))</f>
        <v>1.048325308736239</v>
      </c>
      <c r="BG20" s="190"/>
      <c r="BH20" s="191"/>
      <c r="BI20" s="187">
        <f>IF($C20="M",'Data - ValuesEnd2009'!BI20/INDEX(M_MC_End2009,1,'Data - ValuesEnd2009'!BI$2),'Data - ValuesEnd2009'!BI20/INDEX(F_MC_End2009,1,'Data - ValuesEnd2009'!BI$2))</f>
        <v>1.0942918083605968</v>
      </c>
      <c r="BJ20" s="188">
        <f>IF($C20="M",'Data - ValuesEnd2009'!BJ20/INDEX(M_MC_End2009,1,'Data - ValuesEnd2009'!BJ$2),'Data - ValuesEnd2009'!BJ20/INDEX(F_MC_End2009,1,'Data - ValuesEnd2009'!BJ$2))</f>
        <v>1.077570107837427</v>
      </c>
      <c r="BK20" s="188">
        <f>IF($C20="M",'Data - ValuesEnd2009'!BK20/INDEX(M_MC_End2009,1,'Data - ValuesEnd2009'!BK$2),'Data - ValuesEnd2009'!BK20/INDEX(F_MC_End2009,1,'Data - ValuesEnd2009'!BK$2))</f>
        <v>1.0490796271175216</v>
      </c>
      <c r="BL20" s="188">
        <f>IF($C20="M",'Data - ValuesEnd2009'!BL20/INDEX(M_MC_End2009,1,'Data - ValuesEnd2009'!BL$2),'Data - ValuesEnd2009'!BL20/INDEX(F_MC_End2009,1,'Data - ValuesEnd2009'!BL$2))</f>
        <v>1.0525007659627907</v>
      </c>
      <c r="BM20" s="188">
        <f>IF($C20="M",'Data - ValuesEnd2009'!BM20/INDEX(M_MC_End2009,1,'Data - ValuesEnd2009'!BM$2),'Data - ValuesEnd2009'!BM20/INDEX(F_MC_End2009,1,'Data - ValuesEnd2009'!BM$2))</f>
        <v>1.057366360553395</v>
      </c>
      <c r="BN20" s="189">
        <f>IF($C20="M",'Data - ValuesEnd2009'!BN20/INDEX(M_MC_End2009,1,'Data - ValuesEnd2009'!BN$2),'Data - ValuesEnd2009'!BN20/INDEX(F_MC_End2009,1,'Data - ValuesEnd2009'!BN$2))</f>
        <v>1.0267081860922613</v>
      </c>
      <c r="BO20" s="190"/>
      <c r="BP20" s="191"/>
      <c r="BQ20" s="187">
        <f>IF($C20="M",'Data - ValuesEnd2009'!BQ20/INDEX(M_MC_End2009,1,'Data - ValuesEnd2009'!BQ$2),'Data - ValuesEnd2009'!BQ20/INDEX(F_MC_End2009,1,'Data - ValuesEnd2009'!BQ$2))</f>
        <v>1.3979519422834314</v>
      </c>
      <c r="BR20" s="188">
        <f>IF($C20="M",'Data - ValuesEnd2009'!BR20/INDEX(M_MC_End2009,1,'Data - ValuesEnd2009'!BR$2),'Data - ValuesEnd2009'!BR20/INDEX(F_MC_End2009,1,'Data - ValuesEnd2009'!BR$2))</f>
        <v>1.2985915303751074</v>
      </c>
      <c r="BS20" s="188">
        <f>IF($C20="M",'Data - ValuesEnd2009'!BS20/INDEX(M_MC_End2009,1,'Data - ValuesEnd2009'!BS$2),'Data - ValuesEnd2009'!BS20/INDEX(F_MC_End2009,1,'Data - ValuesEnd2009'!BS$2))</f>
        <v>1.2076071723104327</v>
      </c>
      <c r="BT20" s="188">
        <f>IF($C20="M",'Data - ValuesEnd2009'!BT20/INDEX(M_MC_End2009,1,'Data - ValuesEnd2009'!BT$2),'Data - ValuesEnd2009'!BT20/INDEX(F_MC_End2009,1,'Data - ValuesEnd2009'!BT$2))</f>
        <v>1.2061983188071153</v>
      </c>
      <c r="BU20" s="188">
        <f>IF($C20="M",'Data - ValuesEnd2009'!BU20/INDEX(M_MC_End2009,1,'Data - ValuesEnd2009'!BU$2),'Data - ValuesEnd2009'!BU20/INDEX(F_MC_End2009,1,'Data - ValuesEnd2009'!BU$2))</f>
        <v>1.1979205777014081</v>
      </c>
      <c r="BV20" s="189">
        <f>IF($C20="M",'Data - ValuesEnd2009'!BV20/INDEX(M_MC_End2009,1,'Data - ValuesEnd2009'!BV$2),'Data - ValuesEnd2009'!BV20/INDEX(F_MC_End2009,1,'Data - ValuesEnd2009'!BV$2))</f>
        <v>1.1446297904928087</v>
      </c>
      <c r="BW20" s="190"/>
      <c r="BX20" s="191"/>
      <c r="BY20" s="187">
        <f>IF($C20="M",'Data - ValuesEnd2009'!BY20/INDEX(M_MC_End2009,1,'Data - ValuesEnd2009'!BY$2),'Data - ValuesEnd2009'!BY20/INDEX(F_MC_End2009,1,'Data - ValuesEnd2009'!BY$2))</f>
        <v>1.1579320751830313</v>
      </c>
      <c r="BZ20" s="188">
        <f>IF($C20="M",'Data - ValuesEnd2009'!BZ20/INDEX(M_MC_End2009,1,'Data - ValuesEnd2009'!BZ$2),'Data - ValuesEnd2009'!BZ20/INDEX(F_MC_End2009,1,'Data - ValuesEnd2009'!BZ$2))</f>
        <v>1.1238502248710818</v>
      </c>
      <c r="CA20" s="188">
        <f>IF($C20="M",'Data - ValuesEnd2009'!CA20/INDEX(M_MC_End2009,1,'Data - ValuesEnd2009'!CA$2),'Data - ValuesEnd2009'!CA20/INDEX(F_MC_End2009,1,'Data - ValuesEnd2009'!CA$2))</f>
        <v>1.0754278512237938</v>
      </c>
      <c r="CB20" s="188">
        <f>IF($C20="M",'Data - ValuesEnd2009'!CB20/INDEX(M_MC_End2009,1,'Data - ValuesEnd2009'!CB$2),'Data - ValuesEnd2009'!CB20/INDEX(F_MC_End2009,1,'Data - ValuesEnd2009'!CB$2))</f>
        <v>1.0883000329966428</v>
      </c>
      <c r="CC20" s="188">
        <f>IF($C20="M",'Data - ValuesEnd2009'!CC20/INDEX(M_MC_End2009,1,'Data - ValuesEnd2009'!CC$2),'Data - ValuesEnd2009'!CC20/INDEX(F_MC_End2009,1,'Data - ValuesEnd2009'!CC$2))</f>
        <v>1.0973294630026043</v>
      </c>
      <c r="CD20" s="189">
        <f>IF($C20="M",'Data - ValuesEnd2009'!CD20/INDEX(M_MC_End2009,1,'Data - ValuesEnd2009'!CD$2),'Data - ValuesEnd2009'!CD20/INDEX(F_MC_End2009,1,'Data - ValuesEnd2009'!CD$2))</f>
        <v>1.0839828877449287</v>
      </c>
      <c r="CE20" s="190"/>
      <c r="CF20" s="191"/>
      <c r="CG20" s="187">
        <f>IF($C20="M",'Data - ValuesEnd2009'!CG20/INDEX(M_MC_End2009,1,'Data - ValuesEnd2009'!CG$2),'Data - ValuesEnd2009'!CG20/INDEX(F_MC_End2009,1,'Data - ValuesEnd2009'!CG$2))</f>
        <v>1.3812777868394346</v>
      </c>
      <c r="CH20" s="188">
        <f>IF($C20="M",'Data - ValuesEnd2009'!CH20/INDEX(M_MC_End2009,1,'Data - ValuesEnd2009'!CH$2),'Data - ValuesEnd2009'!CH20/INDEX(F_MC_End2009,1,'Data - ValuesEnd2009'!CH$2))</f>
        <v>1.2745732370294793</v>
      </c>
      <c r="CI20" s="188">
        <f>IF($C20="M",'Data - ValuesEnd2009'!CI20/INDEX(M_MC_End2009,1,'Data - ValuesEnd2009'!CI$2),'Data - ValuesEnd2009'!CI20/INDEX(F_MC_End2009,1,'Data - ValuesEnd2009'!CI$2))</f>
        <v>1.1839701680054358</v>
      </c>
      <c r="CJ20" s="188">
        <f>IF($C20="M",'Data - ValuesEnd2009'!CJ20/INDEX(M_MC_End2009,1,'Data - ValuesEnd2009'!CJ$2),'Data - ValuesEnd2009'!CJ20/INDEX(F_MC_End2009,1,'Data - ValuesEnd2009'!CJ$2))</f>
        <v>1.1681861769655468</v>
      </c>
      <c r="CK20" s="188">
        <f>IF($C20="M",'Data - ValuesEnd2009'!CK20/INDEX(M_MC_End2009,1,'Data - ValuesEnd2009'!CK$2),'Data - ValuesEnd2009'!CK20/INDEX(F_MC_End2009,1,'Data - ValuesEnd2009'!CK$2))</f>
        <v>1.1550669397132238</v>
      </c>
      <c r="CL20" s="189">
        <f>IF($C20="M",'Data - ValuesEnd2009'!CL20/INDEX(M_MC_End2009,1,'Data - ValuesEnd2009'!CL$2),'Data - ValuesEnd2009'!CL20/INDEX(F_MC_End2009,1,'Data - ValuesEnd2009'!CL$2))</f>
        <v>1.0777944833838524</v>
      </c>
      <c r="CM20" s="190"/>
      <c r="CN20" s="191"/>
      <c r="CO20" s="187">
        <f>IF($C20="M",'Data - ValuesEnd2009'!CO20/INDEX(M_MC_End2009,1,'Data - ValuesEnd2009'!CO$2),'Data - ValuesEnd2009'!CO20/INDEX(F_MC_End2009,1,'Data - ValuesEnd2009'!CO$2))</f>
        <v>1.1585037173957158</v>
      </c>
      <c r="CP20" s="188">
        <f>IF($C20="M",'Data - ValuesEnd2009'!CP20/INDEX(M_MC_End2009,1,'Data - ValuesEnd2009'!CP$2),'Data - ValuesEnd2009'!CP20/INDEX(F_MC_End2009,1,'Data - ValuesEnd2009'!CP$2))</f>
        <v>1.118192151320996</v>
      </c>
      <c r="CQ20" s="188">
        <f>IF($C20="M",'Data - ValuesEnd2009'!CQ20/INDEX(M_MC_End2009,1,'Data - ValuesEnd2009'!CQ$2),'Data - ValuesEnd2009'!CQ20/INDEX(F_MC_End2009,1,'Data - ValuesEnd2009'!CQ$2))</f>
        <v>1.0693626221052548</v>
      </c>
      <c r="CR20" s="188">
        <f>IF($C20="M",'Data - ValuesEnd2009'!CR20/INDEX(M_MC_End2009,1,'Data - ValuesEnd2009'!CR$2),'Data - ValuesEnd2009'!CR20/INDEX(F_MC_End2009,1,'Data - ValuesEnd2009'!CR$2))</f>
        <v>1.0726581218278306</v>
      </c>
      <c r="CS20" s="188">
        <f>IF($C20="M",'Data - ValuesEnd2009'!CS20/INDEX(M_MC_End2009,1,'Data - ValuesEnd2009'!CS$2),'Data - ValuesEnd2009'!CS20/INDEX(F_MC_End2009,1,'Data - ValuesEnd2009'!CS$2))</f>
        <v>1.0767959431404368</v>
      </c>
      <c r="CT20" s="189">
        <f>IF($C20="M",'Data - ValuesEnd2009'!CT20/INDEX(M_MC_End2009,1,'Data - ValuesEnd2009'!CT$2),'Data - ValuesEnd2009'!CT20/INDEX(F_MC_End2009,1,'Data - ValuesEnd2009'!CT$2))</f>
        <v>1.042213522531751</v>
      </c>
      <c r="CU20" s="190"/>
      <c r="CV20" s="191"/>
      <c r="CW20" s="187">
        <f>IF($C20="M",'Data - ValuesEnd2009'!CW20/INDEX(M_MC_End2009,1,'Data - ValuesEnd2009'!CW$2),'Data - ValuesEnd2009'!CW20/INDEX(F_MC_End2009,1,'Data - ValuesEnd2009'!CW$2))</f>
        <v>1.557312084373396</v>
      </c>
      <c r="CX20" s="188">
        <f>IF($C20="M",'Data - ValuesEnd2009'!CX20/INDEX(M_MC_End2009,1,'Data - ValuesEnd2009'!CX$2),'Data - ValuesEnd2009'!CX20/INDEX(F_MC_End2009,1,'Data - ValuesEnd2009'!CX$2))</f>
        <v>1.420499270749614</v>
      </c>
      <c r="CY20" s="188">
        <f>IF($C20="M",'Data - ValuesEnd2009'!CY20/INDEX(M_MC_End2009,1,'Data - ValuesEnd2009'!CY$2),'Data - ValuesEnd2009'!CY20/INDEX(F_MC_End2009,1,'Data - ValuesEnd2009'!CY$2))</f>
        <v>1.2886505142456066</v>
      </c>
      <c r="CZ20" s="188">
        <f>IF($C20="M",'Data - ValuesEnd2009'!CZ20/INDEX(M_MC_End2009,1,'Data - ValuesEnd2009'!CZ$2),'Data - ValuesEnd2009'!CZ20/INDEX(F_MC_End2009,1,'Data - ValuesEnd2009'!CZ$2))</f>
        <v>1.2822104226523983</v>
      </c>
      <c r="DA20" s="188">
        <f>IF($C20="M",'Data - ValuesEnd2009'!DA20/INDEX(M_MC_End2009,1,'Data - ValuesEnd2009'!DA$2),'Data - ValuesEnd2009'!DA20/INDEX(F_MC_End2009,1,'Data - ValuesEnd2009'!DA$2))</f>
        <v>1.2673075670118965</v>
      </c>
      <c r="DB20" s="189">
        <f>IF($C20="M",'Data - ValuesEnd2009'!DB20/INDEX(M_MC_End2009,1,'Data - ValuesEnd2009'!DB$2),'Data - ValuesEnd2009'!DB20/INDEX(F_MC_End2009,1,'Data - ValuesEnd2009'!DB$2))</f>
        <v>1.1980621624491423</v>
      </c>
      <c r="DC20" s="190"/>
      <c r="DD20" s="191"/>
      <c r="DE20" s="187">
        <f>IF($C20="M",'Data - ValuesEnd2009'!DE20/INDEX(M_MC_End2009,1,'Data - ValuesEnd2009'!DE$2),'Data - ValuesEnd2009'!DE20/INDEX(F_MC_End2009,1,'Data - ValuesEnd2009'!DE$2))</f>
        <v>1.2174471316289903</v>
      </c>
      <c r="DF20" s="188">
        <f>IF($C20="M",'Data - ValuesEnd2009'!DF20/INDEX(M_MC_End2009,1,'Data - ValuesEnd2009'!DF$2),'Data - ValuesEnd2009'!DF20/INDEX(F_MC_End2009,1,'Data - ValuesEnd2009'!DF$2))</f>
        <v>1.1670855829302522</v>
      </c>
      <c r="DG20" s="188">
        <f>IF($C20="M",'Data - ValuesEnd2009'!DG20/INDEX(M_MC_End2009,1,'Data - ValuesEnd2009'!DG$2),'Data - ValuesEnd2009'!DG20/INDEX(F_MC_End2009,1,'Data - ValuesEnd2009'!DG$2))</f>
        <v>1.0993742467280394</v>
      </c>
      <c r="DH20" s="188">
        <f>IF($C20="M",'Data - ValuesEnd2009'!DH20/INDEX(M_MC_End2009,1,'Data - ValuesEnd2009'!DH$2),'Data - ValuesEnd2009'!DH20/INDEX(F_MC_End2009,1,'Data - ValuesEnd2009'!DH$2))</f>
        <v>1.1143047851340329</v>
      </c>
      <c r="DI20" s="188">
        <f>IF($C20="M",'Data - ValuesEnd2009'!DI20/INDEX(M_MC_End2009,1,'Data - ValuesEnd2009'!DI$2),'Data - ValuesEnd2009'!DI20/INDEX(F_MC_End2009,1,'Data - ValuesEnd2009'!DI$2))</f>
        <v>1.1247188975346623</v>
      </c>
      <c r="DJ20" s="189">
        <f>IF($C20="M",'Data - ValuesEnd2009'!DJ20/INDEX(M_MC_End2009,1,'Data - ValuesEnd2009'!DJ$2),'Data - ValuesEnd2009'!DJ20/INDEX(F_MC_End2009,1,'Data - ValuesEnd2009'!DJ$2))</f>
        <v>1.111670256755067</v>
      </c>
      <c r="DK20" s="190"/>
      <c r="DL20" s="191"/>
      <c r="DM20" s="187">
        <f>IF($C20="M",'Data - ValuesEnd2009'!DM20/INDEX(M_MC_End2009,1,'Data - ValuesEnd2009'!DM$2),'Data - ValuesEnd2009'!DM20/INDEX(F_MC_End2009,1,'Data - ValuesEnd2009'!DM$2))</f>
        <v>1.5443109284904968</v>
      </c>
      <c r="DN20" s="188">
        <f>IF($C20="M",'Data - ValuesEnd2009'!DN20/INDEX(M_MC_End2009,1,'Data - ValuesEnd2009'!DN$2),'Data - ValuesEnd2009'!DN20/INDEX(F_MC_End2009,1,'Data - ValuesEnd2009'!DN$2))</f>
        <v>1.3895029592138486</v>
      </c>
      <c r="DO20" s="188">
        <f>IF($C20="M",'Data - ValuesEnd2009'!DO20/INDEX(M_MC_End2009,1,'Data - ValuesEnd2009'!DO$2),'Data - ValuesEnd2009'!DO20/INDEX(F_MC_End2009,1,'Data - ValuesEnd2009'!DO$2))</f>
        <v>1.2546277742155512</v>
      </c>
      <c r="DP20" s="188">
        <f>IF($C20="M",'Data - ValuesEnd2009'!DP20/INDEX(M_MC_End2009,1,'Data - ValuesEnd2009'!DP$2),'Data - ValuesEnd2009'!DP20/INDEX(F_MC_End2009,1,'Data - ValuesEnd2009'!DP$2))</f>
        <v>1.2301221262154607</v>
      </c>
      <c r="DQ20" s="188">
        <f>IF($C20="M",'Data - ValuesEnd2009'!DQ20/INDEX(M_MC_End2009,1,'Data - ValuesEnd2009'!DQ$2),'Data - ValuesEnd2009'!DQ20/INDEX(F_MC_End2009,1,'Data - ValuesEnd2009'!DQ$2))</f>
        <v>1.207759813170082</v>
      </c>
      <c r="DR20" s="189">
        <f>IF($C20="M",'Data - ValuesEnd2009'!DR20/INDEX(M_MC_End2009,1,'Data - ValuesEnd2009'!DR$2),'Data - ValuesEnd2009'!DR20/INDEX(F_MC_End2009,1,'Data - ValuesEnd2009'!DR$2))</f>
        <v>1.1104475602336878</v>
      </c>
      <c r="DS20" s="190"/>
      <c r="DT20" s="191"/>
      <c r="DU20" s="187">
        <f>IF($C20="M",'Data - ValuesEnd2009'!DU20/INDEX(M_MC_End2009,1,'Data - ValuesEnd2009'!DU$2),'Data - ValuesEnd2009'!DU20/INDEX(F_MC_End2009,1,'Data - ValuesEnd2009'!DU$2))</f>
        <v>1.2202758730996737</v>
      </c>
      <c r="DV20" s="188">
        <f>IF($C20="M",'Data - ValuesEnd2009'!DV20/INDEX(M_MC_End2009,1,'Data - ValuesEnd2009'!DV$2),'Data - ValuesEnd2009'!DV20/INDEX(F_MC_End2009,1,'Data - ValuesEnd2009'!DV$2))</f>
        <v>1.1595469306818336</v>
      </c>
      <c r="DW20" s="188">
        <f>IF($C20="M",'Data - ValuesEnd2009'!DW20/INDEX(M_MC_End2009,1,'Data - ValuesEnd2009'!DW$2),'Data - ValuesEnd2009'!DW20/INDEX(F_MC_End2009,1,'Data - ValuesEnd2009'!DW$2))</f>
        <v>1.0904654752294665</v>
      </c>
      <c r="DX20" s="188">
        <f>IF($C20="M",'Data - ValuesEnd2009'!DX20/INDEX(M_MC_End2009,1,'Data - ValuesEnd2009'!DX$2),'Data - ValuesEnd2009'!DX20/INDEX(F_MC_End2009,1,'Data - ValuesEnd2009'!DX$2))</f>
        <v>1.0939909589508787</v>
      </c>
      <c r="DY20" s="188">
        <f>IF($C20="M",'Data - ValuesEnd2009'!DY20/INDEX(M_MC_End2009,1,'Data - ValuesEnd2009'!DY$2),'Data - ValuesEnd2009'!DY20/INDEX(F_MC_End2009,1,'Data - ValuesEnd2009'!DY$2))</f>
        <v>1.0975701067088297</v>
      </c>
      <c r="DZ20" s="189">
        <f>IF($C20="M",'Data - ValuesEnd2009'!DZ20/INDEX(M_MC_End2009,1,'Data - ValuesEnd2009'!DZ$2),'Data - ValuesEnd2009'!DZ20/INDEX(F_MC_End2009,1,'Data - ValuesEnd2009'!DZ$2))</f>
        <v>1.0588461315276847</v>
      </c>
      <c r="EA20" s="190"/>
      <c r="EB20" s="191"/>
      <c r="EC20" s="185"/>
    </row>
    <row r="21" spans="2:133" s="186" customFormat="1" ht="16.5" thickBot="1">
      <c r="B21" s="46"/>
      <c r="C21" s="46" t="s">
        <v>43</v>
      </c>
      <c r="D21" s="170" t="s">
        <v>121</v>
      </c>
      <c r="E21" s="192">
        <f>IF($C21="M",'Data - ValuesEnd2009'!E21/INDEX(M_MC_End2009,1,'Data - ValuesEnd2009'!E$2),'Data - ValuesEnd2009'!E21/INDEX(F_MC_End2009,1,'Data - ValuesEnd2009'!E$2))</f>
        <v>1.307577875078209</v>
      </c>
      <c r="F21" s="193">
        <f>IF($C21="M",'Data - ValuesEnd2009'!F21/INDEX(M_MC_End2009,1,'Data - ValuesEnd2009'!F$2),'Data - ValuesEnd2009'!F21/INDEX(F_MC_End2009,1,'Data - ValuesEnd2009'!F$2))</f>
        <v>1.2366223487302557</v>
      </c>
      <c r="G21" s="193">
        <f>IF($C21="M",'Data - ValuesEnd2009'!G21/INDEX(M_MC_End2009,1,'Data - ValuesEnd2009'!G$2),'Data - ValuesEnd2009'!G21/INDEX(F_MC_End2009,1,'Data - ValuesEnd2009'!G$2))</f>
        <v>1.1725533001234547</v>
      </c>
      <c r="H21" s="193">
        <f>IF($C21="M",'Data - ValuesEnd2009'!H21/INDEX(M_MC_End2009,1,'Data - ValuesEnd2009'!H$2),'Data - ValuesEnd2009'!H21/INDEX(F_MC_End2009,1,'Data - ValuesEnd2009'!H$2))</f>
        <v>1.17768856351407</v>
      </c>
      <c r="I21" s="193">
        <f>IF($C21="M",'Data - ValuesEnd2009'!I21/INDEX(M_MC_End2009,1,'Data - ValuesEnd2009'!I$2),'Data - ValuesEnd2009'!I21/INDEX(F_MC_End2009,1,'Data - ValuesEnd2009'!I$2))</f>
        <v>1.1772229920152053</v>
      </c>
      <c r="J21" s="194">
        <f>IF($C21="M",'Data - ValuesEnd2009'!J21/INDEX(M_MC_End2009,1,'Data - ValuesEnd2009'!J$2),'Data - ValuesEnd2009'!J21/INDEX(F_MC_End2009,1,'Data - ValuesEnd2009'!J$2))</f>
        <v>1.1389745753048812</v>
      </c>
      <c r="K21" s="190"/>
      <c r="L21" s="191"/>
      <c r="M21" s="192">
        <f>IF($C21="M",'Data - ValuesEnd2009'!M21/INDEX(M_MC_End2009,1,'Data - ValuesEnd2009'!M$2),'Data - ValuesEnd2009'!M21/INDEX(F_MC_End2009,1,'Data - ValuesEnd2009'!M$2))</f>
        <v>1.1211817493557794</v>
      </c>
      <c r="N21" s="193">
        <f>IF($C21="M",'Data - ValuesEnd2009'!N21/INDEX(M_MC_End2009,1,'Data - ValuesEnd2009'!N$2),'Data - ValuesEnd2009'!N21/INDEX(F_MC_End2009,1,'Data - ValuesEnd2009'!N$2))</f>
        <v>1.1035591820821826</v>
      </c>
      <c r="O21" s="193">
        <f>IF($C21="M",'Data - ValuesEnd2009'!O21/INDEX(M_MC_End2009,1,'Data - ValuesEnd2009'!O$2),'Data - ValuesEnd2009'!O21/INDEX(F_MC_End2009,1,'Data - ValuesEnd2009'!O$2))</f>
        <v>1.0662369105022083</v>
      </c>
      <c r="P21" s="193">
        <f>IF($C21="M",'Data - ValuesEnd2009'!P21/INDEX(M_MC_End2009,1,'Data - ValuesEnd2009'!P$2),'Data - ValuesEnd2009'!P21/INDEX(F_MC_End2009,1,'Data - ValuesEnd2009'!P$2))</f>
        <v>1.080519497070579</v>
      </c>
      <c r="Q21" s="193">
        <f>IF($C21="M",'Data - ValuesEnd2009'!Q21/INDEX(M_MC_End2009,1,'Data - ValuesEnd2009'!Q$2),'Data - ValuesEnd2009'!Q21/INDEX(F_MC_End2009,1,'Data - ValuesEnd2009'!Q$2))</f>
        <v>1.0920223999676724</v>
      </c>
      <c r="R21" s="194">
        <f>IF($C21="M",'Data - ValuesEnd2009'!R21/INDEX(M_MC_End2009,1,'Data - ValuesEnd2009'!R$2),'Data - ValuesEnd2009'!R21/INDEX(F_MC_End2009,1,'Data - ValuesEnd2009'!R$2))</f>
        <v>1.0846193478977288</v>
      </c>
      <c r="S21" s="190"/>
      <c r="T21" s="191"/>
      <c r="U21" s="192">
        <f>IF($C21="M",'Data - ValuesEnd2009'!U21/INDEX(M_MC_End2009,1,'Data - ValuesEnd2009'!U$2),'Data - ValuesEnd2009'!U21/INDEX(F_MC_End2009,1,'Data - ValuesEnd2009'!U$2))</f>
        <v>1.2802637578176002</v>
      </c>
      <c r="V21" s="193">
        <f>IF($C21="M",'Data - ValuesEnd2009'!V21/INDEX(M_MC_End2009,1,'Data - ValuesEnd2009'!V$2),'Data - ValuesEnd2009'!V21/INDEX(F_MC_End2009,1,'Data - ValuesEnd2009'!V$2))</f>
        <v>1.2144307297567467</v>
      </c>
      <c r="W21" s="193">
        <f>IF($C21="M",'Data - ValuesEnd2009'!W21/INDEX(M_MC_End2009,1,'Data - ValuesEnd2009'!W$2),'Data - ValuesEnd2009'!W21/INDEX(F_MC_End2009,1,'Data - ValuesEnd2009'!W$2))</f>
        <v>1.1528078331869172</v>
      </c>
      <c r="X21" s="193">
        <f>IF($C21="M",'Data - ValuesEnd2009'!X21/INDEX(M_MC_End2009,1,'Data - ValuesEnd2009'!X$2),'Data - ValuesEnd2009'!X21/INDEX(F_MC_End2009,1,'Data - ValuesEnd2009'!X$2))</f>
        <v>1.1455050937627316</v>
      </c>
      <c r="Y21" s="193">
        <f>IF($C21="M",'Data - ValuesEnd2009'!Y21/INDEX(M_MC_End2009,1,'Data - ValuesEnd2009'!Y$2),'Data - ValuesEnd2009'!Y21/INDEX(F_MC_End2009,1,'Data - ValuesEnd2009'!Y$2))</f>
        <v>1.1399845130744808</v>
      </c>
      <c r="Z21" s="194">
        <f>IF($C21="M",'Data - ValuesEnd2009'!Z21/INDEX(M_MC_End2009,1,'Data - ValuesEnd2009'!Z$2),'Data - ValuesEnd2009'!Z21/INDEX(F_MC_End2009,1,'Data - ValuesEnd2009'!Z$2))</f>
        <v>1.0741314753436186</v>
      </c>
      <c r="AA21" s="190"/>
      <c r="AB21" s="191"/>
      <c r="AC21" s="192">
        <f>IF($C21="M",'Data - ValuesEnd2009'!AC21/INDEX(M_MC_End2009,1,'Data - ValuesEnd2009'!AC$2),'Data - ValuesEnd2009'!AC21/INDEX(F_MC_End2009,1,'Data - ValuesEnd2009'!AC$2))</f>
        <v>1.1202255901831797</v>
      </c>
      <c r="AD21" s="193">
        <f>IF($C21="M",'Data - ValuesEnd2009'!AD21/INDEX(M_MC_End2009,1,'Data - ValuesEnd2009'!AD$2),'Data - ValuesEnd2009'!AD21/INDEX(F_MC_End2009,1,'Data - ValuesEnd2009'!AD$2))</f>
        <v>1.0994326185055687</v>
      </c>
      <c r="AE21" s="193">
        <f>IF($C21="M",'Data - ValuesEnd2009'!AE21/INDEX(M_MC_End2009,1,'Data - ValuesEnd2009'!AE$2),'Data - ValuesEnd2009'!AE21/INDEX(F_MC_End2009,1,'Data - ValuesEnd2009'!AE$2))</f>
        <v>1.061723756833965</v>
      </c>
      <c r="AF21" s="193">
        <f>IF($C21="M",'Data - ValuesEnd2009'!AF21/INDEX(M_MC_End2009,1,'Data - ValuesEnd2009'!AF$2),'Data - ValuesEnd2009'!AF21/INDEX(F_MC_End2009,1,'Data - ValuesEnd2009'!AF$2))</f>
        <v>1.067242675103852</v>
      </c>
      <c r="AG21" s="193">
        <f>IF($C21="M",'Data - ValuesEnd2009'!AG21/INDEX(M_MC_End2009,1,'Data - ValuesEnd2009'!AG$2),'Data - ValuesEnd2009'!AG21/INDEX(F_MC_End2009,1,'Data - ValuesEnd2009'!AG$2))</f>
        <v>1.0736651870295202</v>
      </c>
      <c r="AH21" s="194">
        <f>IF($C21="M",'Data - ValuesEnd2009'!AH21/INDEX(M_MC_End2009,1,'Data - ValuesEnd2009'!AH$2),'Data - ValuesEnd2009'!AH21/INDEX(F_MC_End2009,1,'Data - ValuesEnd2009'!AH$2))</f>
        <v>1.0426154531767782</v>
      </c>
      <c r="AI21" s="190"/>
      <c r="AJ21" s="191"/>
      <c r="AK21" s="192">
        <f>IF($C21="M",'Data - ValuesEnd2009'!AK21/INDEX(M_MC_End2009,1,'Data - ValuesEnd2009'!AK$2),'Data - ValuesEnd2009'!AK21/INDEX(F_MC_End2009,1,'Data - ValuesEnd2009'!AK$2))</f>
        <v>1.4871580388947512</v>
      </c>
      <c r="AL21" s="193">
        <f>IF($C21="M",'Data - ValuesEnd2009'!AL21/INDEX(M_MC_End2009,1,'Data - ValuesEnd2009'!AL$2),'Data - ValuesEnd2009'!AL21/INDEX(F_MC_End2009,1,'Data - ValuesEnd2009'!AL$2))</f>
        <v>1.3645018847762578</v>
      </c>
      <c r="AM21" s="193">
        <f>IF($C21="M",'Data - ValuesEnd2009'!AM21/INDEX(M_MC_End2009,1,'Data - ValuesEnd2009'!AM$2),'Data - ValuesEnd2009'!AM21/INDEX(F_MC_End2009,1,'Data - ValuesEnd2009'!AM$2))</f>
        <v>1.255680878384356</v>
      </c>
      <c r="AN21" s="193">
        <f>IF($C21="M",'Data - ValuesEnd2009'!AN21/INDEX(M_MC_End2009,1,'Data - ValuesEnd2009'!AN$2),'Data - ValuesEnd2009'!AN21/INDEX(F_MC_End2009,1,'Data - ValuesEnd2009'!AN$2))</f>
        <v>1.254356961472459</v>
      </c>
      <c r="AO21" s="193">
        <f>IF($C21="M",'Data - ValuesEnd2009'!AO21/INDEX(M_MC_End2009,1,'Data - ValuesEnd2009'!AO$2),'Data - ValuesEnd2009'!AO21/INDEX(F_MC_End2009,1,'Data - ValuesEnd2009'!AO$2))</f>
        <v>1.2465285860103532</v>
      </c>
      <c r="AP21" s="194">
        <f>IF($C21="M",'Data - ValuesEnd2009'!AP21/INDEX(M_MC_End2009,1,'Data - ValuesEnd2009'!AP$2),'Data - ValuesEnd2009'!AP21/INDEX(F_MC_End2009,1,'Data - ValuesEnd2009'!AP$2))</f>
        <v>1.1921783798077326</v>
      </c>
      <c r="AQ21" s="190"/>
      <c r="AR21" s="191"/>
      <c r="AS21" s="192">
        <f>IF($C21="M",'Data - ValuesEnd2009'!AS21/INDEX(M_MC_End2009,1,'Data - ValuesEnd2009'!AS$2),'Data - ValuesEnd2009'!AS21/INDEX(F_MC_End2009,1,'Data - ValuesEnd2009'!AS$2))</f>
        <v>1.186876103855309</v>
      </c>
      <c r="AT21" s="193">
        <f>IF($C21="M",'Data - ValuesEnd2009'!AT21/INDEX(M_MC_End2009,1,'Data - ValuesEnd2009'!AT$2),'Data - ValuesEnd2009'!AT21/INDEX(F_MC_End2009,1,'Data - ValuesEnd2009'!AT$2))</f>
        <v>1.148847250251349</v>
      </c>
      <c r="AU21" s="193">
        <f>IF($C21="M",'Data - ValuesEnd2009'!AU21/INDEX(M_MC_End2009,1,'Data - ValuesEnd2009'!AU$2),'Data - ValuesEnd2009'!AU21/INDEX(F_MC_End2009,1,'Data - ValuesEnd2009'!AU$2))</f>
        <v>1.0908096878250317</v>
      </c>
      <c r="AV21" s="193">
        <f>IF($C21="M",'Data - ValuesEnd2009'!AV21/INDEX(M_MC_End2009,1,'Data - ValuesEnd2009'!AV$2),'Data - ValuesEnd2009'!AV21/INDEX(F_MC_End2009,1,'Data - ValuesEnd2009'!AV$2))</f>
        <v>1.1068038677526162</v>
      </c>
      <c r="AW21" s="193">
        <f>IF($C21="M",'Data - ValuesEnd2009'!AW21/INDEX(M_MC_End2009,1,'Data - ValuesEnd2009'!AW$2),'Data - ValuesEnd2009'!AW21/INDEX(F_MC_End2009,1,'Data - ValuesEnd2009'!AW$2))</f>
        <v>1.1194528744359664</v>
      </c>
      <c r="AX21" s="194">
        <f>IF($C21="M",'Data - ValuesEnd2009'!AX21/INDEX(M_MC_End2009,1,'Data - ValuesEnd2009'!AX$2),'Data - ValuesEnd2009'!AX21/INDEX(F_MC_End2009,1,'Data - ValuesEnd2009'!AX$2))</f>
        <v>1.1122079188852712</v>
      </c>
      <c r="AY21" s="190"/>
      <c r="AZ21" s="191"/>
      <c r="BA21" s="192">
        <f>IF($C21="M",'Data - ValuesEnd2009'!BA21/INDEX(M_MC_End2009,1,'Data - ValuesEnd2009'!BA$2),'Data - ValuesEnd2009'!BA21/INDEX(F_MC_End2009,1,'Data - ValuesEnd2009'!BA$2))</f>
        <v>1.4506081385701475</v>
      </c>
      <c r="BB21" s="193">
        <f>IF($C21="M",'Data - ValuesEnd2009'!BB21/INDEX(M_MC_End2009,1,'Data - ValuesEnd2009'!BB$2),'Data - ValuesEnd2009'!BB21/INDEX(F_MC_End2009,1,'Data - ValuesEnd2009'!BB$2))</f>
        <v>1.3289880853382097</v>
      </c>
      <c r="BC21" s="193">
        <f>IF($C21="M",'Data - ValuesEnd2009'!BC21/INDEX(M_MC_End2009,1,'Data - ValuesEnd2009'!BC$2),'Data - ValuesEnd2009'!BC21/INDEX(F_MC_End2009,1,'Data - ValuesEnd2009'!BC$2))</f>
        <v>1.2224336054007168</v>
      </c>
      <c r="BD21" s="193">
        <f>IF($C21="M",'Data - ValuesEnd2009'!BD21/INDEX(M_MC_End2009,1,'Data - ValuesEnd2009'!BD$2),'Data - ValuesEnd2009'!BD21/INDEX(F_MC_End2009,1,'Data - ValuesEnd2009'!BD$2))</f>
        <v>1.2060876962161462</v>
      </c>
      <c r="BE21" s="193">
        <f>IF($C21="M",'Data - ValuesEnd2009'!BE21/INDEX(M_MC_End2009,1,'Data - ValuesEnd2009'!BE$2),'Data - ValuesEnd2009'!BE21/INDEX(F_MC_End2009,1,'Data - ValuesEnd2009'!BE$2))</f>
        <v>1.191440345699894</v>
      </c>
      <c r="BF21" s="194">
        <f>IF($C21="M",'Data - ValuesEnd2009'!BF21/INDEX(M_MC_End2009,1,'Data - ValuesEnd2009'!BF$2),'Data - ValuesEnd2009'!BF21/INDEX(F_MC_End2009,1,'Data - ValuesEnd2009'!BF$2))</f>
        <v>1.106255401376503</v>
      </c>
      <c r="BG21" s="190"/>
      <c r="BH21" s="191"/>
      <c r="BI21" s="192">
        <f>IF($C21="M",'Data - ValuesEnd2009'!BI21/INDEX(M_MC_End2009,1,'Data - ValuesEnd2009'!BI$2),'Data - ValuesEnd2009'!BI21/INDEX(F_MC_End2009,1,'Data - ValuesEnd2009'!BI$2))</f>
        <v>1.1858592083626167</v>
      </c>
      <c r="BJ21" s="193">
        <f>IF($C21="M",'Data - ValuesEnd2009'!BJ21/INDEX(M_MC_End2009,1,'Data - ValuesEnd2009'!BJ$2),'Data - ValuesEnd2009'!BJ21/INDEX(F_MC_End2009,1,'Data - ValuesEnd2009'!BJ$2))</f>
        <v>1.1414312909804087</v>
      </c>
      <c r="BK21" s="193">
        <f>IF($C21="M",'Data - ValuesEnd2009'!BK21/INDEX(M_MC_End2009,1,'Data - ValuesEnd2009'!BK$2),'Data - ValuesEnd2009'!BK21/INDEX(F_MC_End2009,1,'Data - ValuesEnd2009'!BK$2))</f>
        <v>1.0828372210841322</v>
      </c>
      <c r="BL21" s="193">
        <f>IF($C21="M",'Data - ValuesEnd2009'!BL21/INDEX(M_MC_End2009,1,'Data - ValuesEnd2009'!BL$2),'Data - ValuesEnd2009'!BL21/INDEX(F_MC_End2009,1,'Data - ValuesEnd2009'!BL$2))</f>
        <v>1.0883875809078158</v>
      </c>
      <c r="BM21" s="193">
        <f>IF($C21="M",'Data - ValuesEnd2009'!BM21/INDEX(M_MC_End2009,1,'Data - ValuesEnd2009'!BM$2),'Data - ValuesEnd2009'!BM21/INDEX(F_MC_End2009,1,'Data - ValuesEnd2009'!BM$2))</f>
        <v>1.0941754451189636</v>
      </c>
      <c r="BN21" s="194">
        <f>IF($C21="M",'Data - ValuesEnd2009'!BN21/INDEX(M_MC_End2009,1,'Data - ValuesEnd2009'!BN$2),'Data - ValuesEnd2009'!BN21/INDEX(F_MC_End2009,1,'Data - ValuesEnd2009'!BN$2))</f>
        <v>1.0590586112773768</v>
      </c>
      <c r="BO21" s="190"/>
      <c r="BP21" s="191"/>
      <c r="BQ21" s="192">
        <f>IF($C21="M",'Data - ValuesEnd2009'!BQ21/INDEX(M_MC_End2009,1,'Data - ValuesEnd2009'!BQ$2),'Data - ValuesEnd2009'!BQ21/INDEX(F_MC_End2009,1,'Data - ValuesEnd2009'!BQ$2))</f>
        <v>1.667792615386764</v>
      </c>
      <c r="BR21" s="193">
        <f>IF($C21="M",'Data - ValuesEnd2009'!BR21/INDEX(M_MC_End2009,1,'Data - ValuesEnd2009'!BR$2),'Data - ValuesEnd2009'!BR21/INDEX(F_MC_End2009,1,'Data - ValuesEnd2009'!BR$2))</f>
        <v>1.501165000254146</v>
      </c>
      <c r="BS21" s="193">
        <f>IF($C21="M",'Data - ValuesEnd2009'!BS21/INDEX(M_MC_End2009,1,'Data - ValuesEnd2009'!BS$2),'Data - ValuesEnd2009'!BS21/INDEX(F_MC_End2009,1,'Data - ValuesEnd2009'!BS$2))</f>
        <v>1.3464317790493858</v>
      </c>
      <c r="BT21" s="193">
        <f>IF($C21="M",'Data - ValuesEnd2009'!BT21/INDEX(M_MC_End2009,1,'Data - ValuesEnd2009'!BT$2),'Data - ValuesEnd2009'!BT21/INDEX(F_MC_End2009,1,'Data - ValuesEnd2009'!BT$2))</f>
        <v>1.3392915247058796</v>
      </c>
      <c r="BU21" s="193">
        <f>IF($C21="M",'Data - ValuesEnd2009'!BU21/INDEX(M_MC_End2009,1,'Data - ValuesEnd2009'!BU$2),'Data - ValuesEnd2009'!BU21/INDEX(F_MC_End2009,1,'Data - ValuesEnd2009'!BU$2))</f>
        <v>1.3239363007180116</v>
      </c>
      <c r="BV21" s="194">
        <f>IF($C21="M",'Data - ValuesEnd2009'!BV21/INDEX(M_MC_End2009,1,'Data - ValuesEnd2009'!BV$2),'Data - ValuesEnd2009'!BV21/INDEX(F_MC_End2009,1,'Data - ValuesEnd2009'!BV$2))</f>
        <v>1.2513920473478353</v>
      </c>
      <c r="BW21" s="190"/>
      <c r="BX21" s="191"/>
      <c r="BY21" s="192">
        <f>IF($C21="M",'Data - ValuesEnd2009'!BY21/INDEX(M_MC_End2009,1,'Data - ValuesEnd2009'!BY$2),'Data - ValuesEnd2009'!BY21/INDEX(F_MC_End2009,1,'Data - ValuesEnd2009'!BY$2))</f>
        <v>1.247308378247045</v>
      </c>
      <c r="BZ21" s="193">
        <f>IF($C21="M",'Data - ValuesEnd2009'!BZ21/INDEX(M_MC_End2009,1,'Data - ValuesEnd2009'!BZ$2),'Data - ValuesEnd2009'!BZ21/INDEX(F_MC_End2009,1,'Data - ValuesEnd2009'!BZ$2))</f>
        <v>1.1932861722033352</v>
      </c>
      <c r="CA21" s="193">
        <f>IF($C21="M",'Data - ValuesEnd2009'!CA21/INDEX(M_MC_End2009,1,'Data - ValuesEnd2009'!CA$2),'Data - ValuesEnd2009'!CA21/INDEX(F_MC_End2009,1,'Data - ValuesEnd2009'!CA$2))</f>
        <v>1.1155963528429138</v>
      </c>
      <c r="CB21" s="193">
        <f>IF($C21="M",'Data - ValuesEnd2009'!CB21/INDEX(M_MC_End2009,1,'Data - ValuesEnd2009'!CB$2),'Data - ValuesEnd2009'!CB21/INDEX(F_MC_End2009,1,'Data - ValuesEnd2009'!CB$2))</f>
        <v>1.1339361182859475</v>
      </c>
      <c r="CC21" s="193">
        <f>IF($C21="M",'Data - ValuesEnd2009'!CC21/INDEX(M_MC_End2009,1,'Data - ValuesEnd2009'!CC$2),'Data - ValuesEnd2009'!CC21/INDEX(F_MC_End2009,1,'Data - ValuesEnd2009'!CC$2))</f>
        <v>1.1482678923888612</v>
      </c>
      <c r="CD21" s="194">
        <f>IF($C21="M",'Data - ValuesEnd2009'!CD21/INDEX(M_MC_End2009,1,'Data - ValuesEnd2009'!CD$2),'Data - ValuesEnd2009'!CD21/INDEX(F_MC_End2009,1,'Data - ValuesEnd2009'!CD$2))</f>
        <v>1.1416776810015303</v>
      </c>
      <c r="CE21" s="190"/>
      <c r="CF21" s="191"/>
      <c r="CG21" s="192">
        <f>IF($C21="M",'Data - ValuesEnd2009'!CG21/INDEX(M_MC_End2009,1,'Data - ValuesEnd2009'!CG$2),'Data - ValuesEnd2009'!CG21/INDEX(F_MC_End2009,1,'Data - ValuesEnd2009'!CG$2))</f>
        <v>1.6268700335533834</v>
      </c>
      <c r="CH21" s="193">
        <f>IF($C21="M",'Data - ValuesEnd2009'!CH21/INDEX(M_MC_End2009,1,'Data - ValuesEnd2009'!CH$2),'Data - ValuesEnd2009'!CH21/INDEX(F_MC_End2009,1,'Data - ValuesEnd2009'!CH$2))</f>
        <v>1.4546459913210472</v>
      </c>
      <c r="CI21" s="193">
        <f>IF($C21="M",'Data - ValuesEnd2009'!CI21/INDEX(M_MC_End2009,1,'Data - ValuesEnd2009'!CI$2),'Data - ValuesEnd2009'!CI21/INDEX(F_MC_End2009,1,'Data - ValuesEnd2009'!CI$2))</f>
        <v>1.3001317906524443</v>
      </c>
      <c r="CJ21" s="193">
        <f>IF($C21="M",'Data - ValuesEnd2009'!CJ21/INDEX(M_MC_End2009,1,'Data - ValuesEnd2009'!CJ$2),'Data - ValuesEnd2009'!CJ21/INDEX(F_MC_End2009,1,'Data - ValuesEnd2009'!CJ$2))</f>
        <v>1.2743974494000272</v>
      </c>
      <c r="CK21" s="193">
        <f>IF($C21="M",'Data - ValuesEnd2009'!CK21/INDEX(M_MC_End2009,1,'Data - ValuesEnd2009'!CK$2),'Data - ValuesEnd2009'!CK21/INDEX(F_MC_End2009,1,'Data - ValuesEnd2009'!CK$2))</f>
        <v>1.2495745709068027</v>
      </c>
      <c r="CL21" s="194">
        <f>IF($C21="M",'Data - ValuesEnd2009'!CL21/INDEX(M_MC_End2009,1,'Data - ValuesEnd2009'!CL$2),'Data - ValuesEnd2009'!CL21/INDEX(F_MC_End2009,1,'Data - ValuesEnd2009'!CL$2))</f>
        <v>1.1419739939014533</v>
      </c>
      <c r="CM21" s="190"/>
      <c r="CN21" s="191"/>
      <c r="CO21" s="192">
        <f>IF($C21="M",'Data - ValuesEnd2009'!CO21/INDEX(M_MC_End2009,1,'Data - ValuesEnd2009'!CO$2),'Data - ValuesEnd2009'!CO21/INDEX(F_MC_End2009,1,'Data - ValuesEnd2009'!CO$2))</f>
        <v>1.2483101741382627</v>
      </c>
      <c r="CP21" s="193">
        <f>IF($C21="M",'Data - ValuesEnd2009'!CP21/INDEX(M_MC_End2009,1,'Data - ValuesEnd2009'!CP$2),'Data - ValuesEnd2009'!CP21/INDEX(F_MC_End2009,1,'Data - ValuesEnd2009'!CP$2))</f>
        <v>1.1839506882288706</v>
      </c>
      <c r="CQ21" s="193">
        <f>IF($C21="M",'Data - ValuesEnd2009'!CQ21/INDEX(M_MC_End2009,1,'Data - ValuesEnd2009'!CQ$2),'Data - ValuesEnd2009'!CQ21/INDEX(F_MC_End2009,1,'Data - ValuesEnd2009'!CQ$2))</f>
        <v>1.1047284995955104</v>
      </c>
      <c r="CR21" s="193">
        <f>IF($C21="M",'Data - ValuesEnd2009'!CR21/INDEX(M_MC_End2009,1,'Data - ValuesEnd2009'!CR$2),'Data - ValuesEnd2009'!CR21/INDEX(F_MC_End2009,1,'Data - ValuesEnd2009'!CR$2))</f>
        <v>1.1107270333676647</v>
      </c>
      <c r="CS21" s="193">
        <f>IF($C21="M",'Data - ValuesEnd2009'!CS21/INDEX(M_MC_End2009,1,'Data - ValuesEnd2009'!CS$2),'Data - ValuesEnd2009'!CS21/INDEX(F_MC_End2009,1,'Data - ValuesEnd2009'!CS$2))</f>
        <v>1.116096400600528</v>
      </c>
      <c r="CT21" s="194">
        <f>IF($C21="M",'Data - ValuesEnd2009'!CT21/INDEX(M_MC_End2009,1,'Data - ValuesEnd2009'!CT$2),'Data - ValuesEnd2009'!CT21/INDEX(F_MC_End2009,1,'Data - ValuesEnd2009'!CT$2))</f>
        <v>1.0767157269945051</v>
      </c>
      <c r="CU21" s="190"/>
      <c r="CV21" s="191"/>
      <c r="CW21" s="192">
        <f>IF($C21="M",'Data - ValuesEnd2009'!CW21/INDEX(M_MC_End2009,1,'Data - ValuesEnd2009'!CW$2),'Data - ValuesEnd2009'!CW21/INDEX(F_MC_End2009,1,'Data - ValuesEnd2009'!CW$2))</f>
        <v>1.8356654971795452</v>
      </c>
      <c r="CX21" s="193">
        <f>IF($C21="M",'Data - ValuesEnd2009'!CX21/INDEX(M_MC_End2009,1,'Data - ValuesEnd2009'!CX$2),'Data - ValuesEnd2009'!CX21/INDEX(F_MC_End2009,1,'Data - ValuesEnd2009'!CX$2))</f>
        <v>1.6389568055578267</v>
      </c>
      <c r="CY21" s="193">
        <f>IF($C21="M",'Data - ValuesEnd2009'!CY21/INDEX(M_MC_End2009,1,'Data - ValuesEnd2009'!CY$2),'Data - ValuesEnd2009'!CY21/INDEX(F_MC_End2009,1,'Data - ValuesEnd2009'!CY$2))</f>
        <v>1.440974247614179</v>
      </c>
      <c r="CZ21" s="193">
        <f>IF($C21="M",'Data - ValuesEnd2009'!CZ21/INDEX(M_MC_End2009,1,'Data - ValuesEnd2009'!CZ$2),'Data - ValuesEnd2009'!CZ21/INDEX(F_MC_End2009,1,'Data - ValuesEnd2009'!CZ$2))</f>
        <v>1.430071309566166</v>
      </c>
      <c r="DA21" s="193">
        <f>IF($C21="M",'Data - ValuesEnd2009'!DA21/INDEX(M_MC_End2009,1,'Data - ValuesEnd2009'!DA$2),'Data - ValuesEnd2009'!DA21/INDEX(F_MC_End2009,1,'Data - ValuesEnd2009'!DA$2))</f>
        <v>1.40821865327642</v>
      </c>
      <c r="DB21" s="194">
        <f>IF($C21="M",'Data - ValuesEnd2009'!DB21/INDEX(M_MC_End2009,1,'Data - ValuesEnd2009'!DB$2),'Data - ValuesEnd2009'!DB21/INDEX(F_MC_End2009,1,'Data - ValuesEnd2009'!DB$2))</f>
        <v>1.3166965293619708</v>
      </c>
      <c r="DC21" s="190"/>
      <c r="DD21" s="191"/>
      <c r="DE21" s="192">
        <f>IF($C21="M",'Data - ValuesEnd2009'!DE21/INDEX(M_MC_End2009,1,'Data - ValuesEnd2009'!DE$2),'Data - ValuesEnd2009'!DE21/INDEX(F_MC_End2009,1,'Data - ValuesEnd2009'!DE$2))</f>
        <v>1.3001574955656987</v>
      </c>
      <c r="DF21" s="193">
        <f>IF($C21="M",'Data - ValuesEnd2009'!DF21/INDEX(M_MC_End2009,1,'Data - ValuesEnd2009'!DF$2),'Data - ValuesEnd2009'!DF21/INDEX(F_MC_End2009,1,'Data - ValuesEnd2009'!DF$2))</f>
        <v>1.2351676909596523</v>
      </c>
      <c r="DG21" s="193">
        <f>IF($C21="M",'Data - ValuesEnd2009'!DG21/INDEX(M_MC_End2009,1,'Data - ValuesEnd2009'!DG$2),'Data - ValuesEnd2009'!DG21/INDEX(F_MC_End2009,1,'Data - ValuesEnd2009'!DG$2))</f>
        <v>1.1397706759015842</v>
      </c>
      <c r="DH21" s="193">
        <f>IF($C21="M",'Data - ValuesEnd2009'!DH21/INDEX(M_MC_End2009,1,'Data - ValuesEnd2009'!DH$2),'Data - ValuesEnd2009'!DH21/INDEX(F_MC_End2009,1,'Data - ValuesEnd2009'!DH$2))</f>
        <v>1.1612071592606574</v>
      </c>
      <c r="DI21" s="193">
        <f>IF($C21="M",'Data - ValuesEnd2009'!DI21/INDEX(M_MC_End2009,1,'Data - ValuesEnd2009'!DI$2),'Data - ValuesEnd2009'!DI21/INDEX(F_MC_End2009,1,'Data - ValuesEnd2009'!DI$2))</f>
        <v>1.177947355915916</v>
      </c>
      <c r="DJ21" s="194">
        <f>IF($C21="M",'Data - ValuesEnd2009'!DJ21/INDEX(M_MC_End2009,1,'Data - ValuesEnd2009'!DJ$2),'Data - ValuesEnd2009'!DJ21/INDEX(F_MC_End2009,1,'Data - ValuesEnd2009'!DJ$2))</f>
        <v>1.1729095377530396</v>
      </c>
      <c r="DK21" s="190"/>
      <c r="DL21" s="191"/>
      <c r="DM21" s="192">
        <f>IF($C21="M",'Data - ValuesEnd2009'!DM21/INDEX(M_MC_End2009,1,'Data - ValuesEnd2009'!DM$2),'Data - ValuesEnd2009'!DM21/INDEX(F_MC_End2009,1,'Data - ValuesEnd2009'!DM$2))</f>
        <v>1.7955699615631227</v>
      </c>
      <c r="DN21" s="193">
        <f>IF($C21="M",'Data - ValuesEnd2009'!DN21/INDEX(M_MC_End2009,1,'Data - ValuesEnd2009'!DN$2),'Data - ValuesEnd2009'!DN21/INDEX(F_MC_End2009,1,'Data - ValuesEnd2009'!DN$2))</f>
        <v>1.5852774387066186</v>
      </c>
      <c r="DO21" s="193">
        <f>IF($C21="M",'Data - ValuesEnd2009'!DO21/INDEX(M_MC_End2009,1,'Data - ValuesEnd2009'!DO$2),'Data - ValuesEnd2009'!DO21/INDEX(F_MC_End2009,1,'Data - ValuesEnd2009'!DO$2))</f>
        <v>1.3833234319872074</v>
      </c>
      <c r="DP21" s="193">
        <f>IF($C21="M",'Data - ValuesEnd2009'!DP21/INDEX(M_MC_End2009,1,'Data - ValuesEnd2009'!DP$2),'Data - ValuesEnd2009'!DP21/INDEX(F_MC_End2009,1,'Data - ValuesEnd2009'!DP$2))</f>
        <v>1.349157285453285</v>
      </c>
      <c r="DQ21" s="193">
        <f>IF($C21="M",'Data - ValuesEnd2009'!DQ21/INDEX(M_MC_End2009,1,'Data - ValuesEnd2009'!DQ$2),'Data - ValuesEnd2009'!DQ21/INDEX(F_MC_End2009,1,'Data - ValuesEnd2009'!DQ$2))</f>
        <v>1.3139826278536684</v>
      </c>
      <c r="DR21" s="194">
        <f>IF($C21="M",'Data - ValuesEnd2009'!DR21/INDEX(M_MC_End2009,1,'Data - ValuesEnd2009'!DR$2),'Data - ValuesEnd2009'!DR21/INDEX(F_MC_End2009,1,'Data - ValuesEnd2009'!DR$2))</f>
        <v>1.1814873866137303</v>
      </c>
      <c r="DS21" s="190"/>
      <c r="DT21" s="191"/>
      <c r="DU21" s="192">
        <f>IF($C21="M",'Data - ValuesEnd2009'!DU21/INDEX(M_MC_End2009,1,'Data - ValuesEnd2009'!DU$2),'Data - ValuesEnd2009'!DU21/INDEX(F_MC_End2009,1,'Data - ValuesEnd2009'!DU$2))</f>
        <v>1.3047908648474438</v>
      </c>
      <c r="DV21" s="193">
        <f>IF($C21="M",'Data - ValuesEnd2009'!DV21/INDEX(M_MC_End2009,1,'Data - ValuesEnd2009'!DV$2),'Data - ValuesEnd2009'!DV21/INDEX(F_MC_End2009,1,'Data - ValuesEnd2009'!DV$2))</f>
        <v>1.2254162607866237</v>
      </c>
      <c r="DW21" s="193">
        <f>IF($C21="M",'Data - ValuesEnd2009'!DW21/INDEX(M_MC_End2009,1,'Data - ValuesEnd2009'!DW$2),'Data - ValuesEnd2009'!DW21/INDEX(F_MC_End2009,1,'Data - ValuesEnd2009'!DW$2))</f>
        <v>1.126757763246346</v>
      </c>
      <c r="DX21" s="193">
        <f>IF($C21="M",'Data - ValuesEnd2009'!DX21/INDEX(M_MC_End2009,1,'Data - ValuesEnd2009'!DX$2),'Data - ValuesEnd2009'!DX21/INDEX(F_MC_End2009,1,'Data - ValuesEnd2009'!DX$2))</f>
        <v>1.1338072096379028</v>
      </c>
      <c r="DY21" s="193">
        <f>IF($C21="M",'Data - ValuesEnd2009'!DY21/INDEX(M_MC_End2009,1,'Data - ValuesEnd2009'!DY$2),'Data - ValuesEnd2009'!DY21/INDEX(F_MC_End2009,1,'Data - ValuesEnd2009'!DY$2))</f>
        <v>1.1391680064491447</v>
      </c>
      <c r="DZ21" s="194">
        <f>IF($C21="M",'Data - ValuesEnd2009'!DZ21/INDEX(M_MC_End2009,1,'Data - ValuesEnd2009'!DZ$2),'Data - ValuesEnd2009'!DZ21/INDEX(F_MC_End2009,1,'Data - ValuesEnd2009'!DZ$2))</f>
        <v>1.0955868857702373</v>
      </c>
      <c r="EA21" s="190"/>
      <c r="EB21" s="191"/>
      <c r="EC21" s="185"/>
    </row>
    <row r="22" spans="2:133" s="186" customFormat="1" ht="16.5" thickBot="1">
      <c r="B22" s="46"/>
      <c r="C22" s="46"/>
      <c r="D22" s="164"/>
      <c r="E22" s="76"/>
      <c r="F22" s="76"/>
      <c r="G22" s="76"/>
      <c r="H22" s="76"/>
      <c r="I22" s="76"/>
      <c r="J22" s="76"/>
      <c r="K22" s="174"/>
      <c r="L22" s="175"/>
      <c r="M22" s="76"/>
      <c r="N22" s="76"/>
      <c r="O22" s="76"/>
      <c r="P22" s="76"/>
      <c r="Q22" s="76"/>
      <c r="R22" s="76"/>
      <c r="S22" s="174"/>
      <c r="T22" s="175"/>
      <c r="U22" s="76"/>
      <c r="V22" s="76"/>
      <c r="W22" s="76"/>
      <c r="X22" s="76"/>
      <c r="Y22" s="76"/>
      <c r="Z22" s="76"/>
      <c r="AA22" s="174"/>
      <c r="AB22" s="175"/>
      <c r="AC22" s="76"/>
      <c r="AD22" s="76"/>
      <c r="AE22" s="76"/>
      <c r="AF22" s="76"/>
      <c r="AG22" s="76"/>
      <c r="AH22" s="76"/>
      <c r="AI22" s="174"/>
      <c r="AJ22" s="175"/>
      <c r="AK22" s="76"/>
      <c r="AL22" s="76"/>
      <c r="AM22" s="76"/>
      <c r="AN22" s="76"/>
      <c r="AO22" s="76"/>
      <c r="AP22" s="76"/>
      <c r="AQ22" s="174"/>
      <c r="AR22" s="175"/>
      <c r="AS22" s="76"/>
      <c r="AT22" s="76"/>
      <c r="AU22" s="76"/>
      <c r="AV22" s="76"/>
      <c r="AW22" s="76"/>
      <c r="AX22" s="76"/>
      <c r="AY22" s="174"/>
      <c r="AZ22" s="175"/>
      <c r="BA22" s="76"/>
      <c r="BB22" s="76"/>
      <c r="BC22" s="76"/>
      <c r="BD22" s="76"/>
      <c r="BE22" s="76"/>
      <c r="BF22" s="76"/>
      <c r="BG22" s="174"/>
      <c r="BH22" s="175"/>
      <c r="BI22" s="76"/>
      <c r="BJ22" s="76"/>
      <c r="BK22" s="76"/>
      <c r="BL22" s="76"/>
      <c r="BM22" s="76"/>
      <c r="BN22" s="76"/>
      <c r="BO22" s="174"/>
      <c r="BP22" s="175"/>
      <c r="BQ22" s="76"/>
      <c r="BR22" s="76"/>
      <c r="BS22" s="76"/>
      <c r="BT22" s="76"/>
      <c r="BU22" s="76"/>
      <c r="BV22" s="76"/>
      <c r="BW22" s="174"/>
      <c r="BX22" s="175"/>
      <c r="BY22" s="76"/>
      <c r="BZ22" s="76"/>
      <c r="CA22" s="76"/>
      <c r="CB22" s="76"/>
      <c r="CC22" s="76"/>
      <c r="CD22" s="76"/>
      <c r="CE22" s="174"/>
      <c r="CF22" s="175"/>
      <c r="CG22" s="76"/>
      <c r="CH22" s="76"/>
      <c r="CI22" s="76"/>
      <c r="CJ22" s="76"/>
      <c r="CK22" s="76"/>
      <c r="CL22" s="76"/>
      <c r="CM22" s="174"/>
      <c r="CN22" s="175"/>
      <c r="CO22" s="76"/>
      <c r="CP22" s="76"/>
      <c r="CQ22" s="76"/>
      <c r="CR22" s="76"/>
      <c r="CS22" s="76"/>
      <c r="CT22" s="76"/>
      <c r="CU22" s="174"/>
      <c r="CV22" s="175"/>
      <c r="CW22" s="76"/>
      <c r="CX22" s="76"/>
      <c r="CY22" s="76"/>
      <c r="CZ22" s="76"/>
      <c r="DA22" s="76"/>
      <c r="DB22" s="76"/>
      <c r="DC22" s="174"/>
      <c r="DD22" s="175"/>
      <c r="DE22" s="76"/>
      <c r="DF22" s="76"/>
      <c r="DG22" s="76"/>
      <c r="DH22" s="76"/>
      <c r="DI22" s="76"/>
      <c r="DJ22" s="76"/>
      <c r="DK22" s="174"/>
      <c r="DL22" s="175"/>
      <c r="DM22" s="76"/>
      <c r="DN22" s="76"/>
      <c r="DO22" s="76"/>
      <c r="DP22" s="76"/>
      <c r="DQ22" s="76"/>
      <c r="DR22" s="76"/>
      <c r="DS22" s="174"/>
      <c r="DT22" s="175"/>
      <c r="DU22" s="76"/>
      <c r="DV22" s="76"/>
      <c r="DW22" s="76"/>
      <c r="DX22" s="76"/>
      <c r="DY22" s="76"/>
      <c r="DZ22" s="76"/>
      <c r="EA22" s="174"/>
      <c r="EB22" s="175"/>
      <c r="EC22" s="207"/>
    </row>
    <row r="23" spans="2:133" s="186" customFormat="1" ht="15.75">
      <c r="B23" s="46"/>
      <c r="C23" s="46" t="s">
        <v>44</v>
      </c>
      <c r="D23" s="170" t="s">
        <v>118</v>
      </c>
      <c r="E23" s="195">
        <f>IF($C23="M",'Data - ValuesEnd2009'!E23/INDEX(M_MC_End2009,1,'Data - ValuesEnd2009'!E$2),'Data - ValuesEnd2009'!E23/INDEX(F_MC_End2009,1,'Data - ValuesEnd2009'!E$2))</f>
        <v>0.737712497933932</v>
      </c>
      <c r="F23" s="196">
        <f>IF($C23="M",'Data - ValuesEnd2009'!F23/INDEX(M_MC_End2009,1,'Data - ValuesEnd2009'!F$2),'Data - ValuesEnd2009'!F23/INDEX(F_MC_End2009,1,'Data - ValuesEnd2009'!F$2))</f>
        <v>0.7991820095381511</v>
      </c>
      <c r="G23" s="196">
        <f>IF($C23="M",'Data - ValuesEnd2009'!G23/INDEX(M_MC_End2009,1,'Data - ValuesEnd2009'!G$2),'Data - ValuesEnd2009'!G23/INDEX(F_MC_End2009,1,'Data - ValuesEnd2009'!G$2))</f>
        <v>0.8594910545048626</v>
      </c>
      <c r="H23" s="196">
        <f>IF($C23="M",'Data - ValuesEnd2009'!H23/INDEX(M_MC_End2009,1,'Data - ValuesEnd2009'!H$2),'Data - ValuesEnd2009'!H23/INDEX(F_MC_End2009,1,'Data - ValuesEnd2009'!H$2))</f>
        <v>0.8660682399399655</v>
      </c>
      <c r="I23" s="196">
        <f>IF($C23="M",'Data - ValuesEnd2009'!I23/INDEX(M_MC_End2009,1,'Data - ValuesEnd2009'!I$2),'Data - ValuesEnd2009'!I23/INDEX(F_MC_End2009,1,'Data - ValuesEnd2009'!I$2))</f>
        <v>0.8693978892456243</v>
      </c>
      <c r="J23" s="197">
        <f>IF($C23="M",'Data - ValuesEnd2009'!J23/INDEX(M_MC_End2009,1,'Data - ValuesEnd2009'!J$2),'Data - ValuesEnd2009'!J23/INDEX(F_MC_End2009,1,'Data - ValuesEnd2009'!J$2))</f>
        <v>0.8539719484912272</v>
      </c>
      <c r="K23" s="190"/>
      <c r="L23" s="191"/>
      <c r="M23" s="195">
        <f>IF($C23="M",'Data - ValuesEnd2009'!M23/INDEX(M_MC_End2009,1,'Data - ValuesEnd2009'!M$2),'Data - ValuesEnd2009'!M23/INDEX(F_MC_End2009,1,'Data - ValuesEnd2009'!M$2))</f>
        <v>0.8148150837305083</v>
      </c>
      <c r="N23" s="196">
        <f>IF($C23="M",'Data - ValuesEnd2009'!N23/INDEX(M_MC_End2009,1,'Data - ValuesEnd2009'!N$2),'Data - ValuesEnd2009'!N23/INDEX(F_MC_End2009,1,'Data - ValuesEnd2009'!N$2))</f>
        <v>0.8784475945830007</v>
      </c>
      <c r="O23" s="196">
        <f>IF($C23="M",'Data - ValuesEnd2009'!O23/INDEX(M_MC_End2009,1,'Data - ValuesEnd2009'!O$2),'Data - ValuesEnd2009'!O23/INDEX(F_MC_End2009,1,'Data - ValuesEnd2009'!O$2))</f>
        <v>0.9348790779235723</v>
      </c>
      <c r="P23" s="196">
        <f>IF($C23="M",'Data - ValuesEnd2009'!P23/INDEX(M_MC_End2009,1,'Data - ValuesEnd2009'!P$2),'Data - ValuesEnd2009'!P23/INDEX(F_MC_End2009,1,'Data - ValuesEnd2009'!P$2))</f>
        <v>0.9324995229253272</v>
      </c>
      <c r="Q23" s="196">
        <f>IF($C23="M",'Data - ValuesEnd2009'!Q23/INDEX(M_MC_End2009,1,'Data - ValuesEnd2009'!Q$2),'Data - ValuesEnd2009'!Q23/INDEX(F_MC_End2009,1,'Data - ValuesEnd2009'!Q$2))</f>
        <v>0.9279827679265432</v>
      </c>
      <c r="R23" s="197">
        <f>IF($C23="M",'Data - ValuesEnd2009'!R23/INDEX(M_MC_End2009,1,'Data - ValuesEnd2009'!R$2),'Data - ValuesEnd2009'!R23/INDEX(F_MC_End2009,1,'Data - ValuesEnd2009'!R$2))</f>
        <v>0.9004096943894</v>
      </c>
      <c r="S23" s="190"/>
      <c r="T23" s="191"/>
      <c r="U23" s="195">
        <f>IF($C23="M",'Data - ValuesEnd2009'!U23/INDEX(M_MC_End2009,1,'Data - ValuesEnd2009'!U$2),'Data - ValuesEnd2009'!U23/INDEX(F_MC_End2009,1,'Data - ValuesEnd2009'!U$2))</f>
        <v>0.7511154673330616</v>
      </c>
      <c r="V23" s="196">
        <f>IF($C23="M",'Data - ValuesEnd2009'!V23/INDEX(M_MC_End2009,1,'Data - ValuesEnd2009'!V$2),'Data - ValuesEnd2009'!V23/INDEX(F_MC_End2009,1,'Data - ValuesEnd2009'!V$2))</f>
        <v>0.8197158467980992</v>
      </c>
      <c r="W23" s="196">
        <f>IF($C23="M",'Data - ValuesEnd2009'!W23/INDEX(M_MC_End2009,1,'Data - ValuesEnd2009'!W$2),'Data - ValuesEnd2009'!W23/INDEX(F_MC_End2009,1,'Data - ValuesEnd2009'!W$2))</f>
        <v>0.8818056538251547</v>
      </c>
      <c r="X23" s="196">
        <f>IF($C23="M",'Data - ValuesEnd2009'!X23/INDEX(M_MC_End2009,1,'Data - ValuesEnd2009'!X$2),'Data - ValuesEnd2009'!X23/INDEX(F_MC_End2009,1,'Data - ValuesEnd2009'!X$2))</f>
        <v>0.8899958484595835</v>
      </c>
      <c r="Y23" s="196">
        <f>IF($C23="M",'Data - ValuesEnd2009'!Y23/INDEX(M_MC_End2009,1,'Data - ValuesEnd2009'!Y$2),'Data - ValuesEnd2009'!Y23/INDEX(F_MC_End2009,1,'Data - ValuesEnd2009'!Y$2))</f>
        <v>0.8968113477595935</v>
      </c>
      <c r="Z23" s="197">
        <f>IF($C23="M",'Data - ValuesEnd2009'!Z23/INDEX(M_MC_End2009,1,'Data - ValuesEnd2009'!Z$2),'Data - ValuesEnd2009'!Z23/INDEX(F_MC_End2009,1,'Data - ValuesEnd2009'!Z$2))</f>
        <v>0.8924002498035912</v>
      </c>
      <c r="AA23" s="190"/>
      <c r="AB23" s="191"/>
      <c r="AC23" s="195">
        <f>IF($C23="M",'Data - ValuesEnd2009'!AC23/INDEX(M_MC_End2009,1,'Data - ValuesEnd2009'!AC$2),'Data - ValuesEnd2009'!AC23/INDEX(F_MC_End2009,1,'Data - ValuesEnd2009'!AC$2))</f>
        <v>0.828843765933869</v>
      </c>
      <c r="AD23" s="196">
        <f>IF($C23="M",'Data - ValuesEnd2009'!AD23/INDEX(M_MC_End2009,1,'Data - ValuesEnd2009'!AD$2),'Data - ValuesEnd2009'!AD23/INDEX(F_MC_End2009,1,'Data - ValuesEnd2009'!AD$2))</f>
        <v>0.894754577071692</v>
      </c>
      <c r="AE23" s="196">
        <f>IF($C23="M",'Data - ValuesEnd2009'!AE23/INDEX(M_MC_End2009,1,'Data - ValuesEnd2009'!AE$2),'Data - ValuesEnd2009'!AE23/INDEX(F_MC_End2009,1,'Data - ValuesEnd2009'!AE$2))</f>
        <v>0.947191184469051</v>
      </c>
      <c r="AF23" s="196">
        <f>IF($C23="M",'Data - ValuesEnd2009'!AF23/INDEX(M_MC_End2009,1,'Data - ValuesEnd2009'!AF$2),'Data - ValuesEnd2009'!AF23/INDEX(F_MC_End2009,1,'Data - ValuesEnd2009'!AF$2))</f>
        <v>0.9465699537039176</v>
      </c>
      <c r="AG23" s="196">
        <f>IF($C23="M",'Data - ValuesEnd2009'!AG23/INDEX(M_MC_End2009,1,'Data - ValuesEnd2009'!AG$2),'Data - ValuesEnd2009'!AG23/INDEX(F_MC_End2009,1,'Data - ValuesEnd2009'!AG$2))</f>
        <v>0.945445430890764</v>
      </c>
      <c r="AH23" s="197">
        <f>IF($C23="M",'Data - ValuesEnd2009'!AH23/INDEX(M_MC_End2009,1,'Data - ValuesEnd2009'!AH$2),'Data - ValuesEnd2009'!AH23/INDEX(F_MC_End2009,1,'Data - ValuesEnd2009'!AH$2))</f>
        <v>0.9295726873415701</v>
      </c>
      <c r="AI23" s="190"/>
      <c r="AJ23" s="191"/>
      <c r="AK23" s="195">
        <f>IF($C23="M",'Data - ValuesEnd2009'!AK23/INDEX(M_MC_End2009,1,'Data - ValuesEnd2009'!AK$2),'Data - ValuesEnd2009'!AK23/INDEX(F_MC_End2009,1,'Data - ValuesEnd2009'!AK$2))</f>
        <v>0.8122410765826915</v>
      </c>
      <c r="AL23" s="196">
        <f>IF($C23="M",'Data - ValuesEnd2009'!AL23/INDEX(M_MC_End2009,1,'Data - ValuesEnd2009'!AL$2),'Data - ValuesEnd2009'!AL23/INDEX(F_MC_End2009,1,'Data - ValuesEnd2009'!AL$2))</f>
        <v>0.8528727632864278</v>
      </c>
      <c r="AM23" s="196">
        <f>IF($C23="M",'Data - ValuesEnd2009'!AM23/INDEX(M_MC_End2009,1,'Data - ValuesEnd2009'!AM$2),'Data - ValuesEnd2009'!AM23/INDEX(F_MC_End2009,1,'Data - ValuesEnd2009'!AM$2))</f>
        <v>0.8951610728405709</v>
      </c>
      <c r="AN23" s="196">
        <f>IF($C23="M",'Data - ValuesEnd2009'!AN23/INDEX(M_MC_End2009,1,'Data - ValuesEnd2009'!AN$2),'Data - ValuesEnd2009'!AN23/INDEX(F_MC_End2009,1,'Data - ValuesEnd2009'!AN$2))</f>
        <v>0.8992563638117642</v>
      </c>
      <c r="AO23" s="196">
        <f>IF($C23="M",'Data - ValuesEnd2009'!AO23/INDEX(M_MC_End2009,1,'Data - ValuesEnd2009'!AO$2),'Data - ValuesEnd2009'!AO23/INDEX(F_MC_End2009,1,'Data - ValuesEnd2009'!AO$2))</f>
        <v>0.8999859236260312</v>
      </c>
      <c r="AP23" s="197">
        <f>IF($C23="M",'Data - ValuesEnd2009'!AP23/INDEX(M_MC_End2009,1,'Data - ValuesEnd2009'!AP$2),'Data - ValuesEnd2009'!AP23/INDEX(F_MC_End2009,1,'Data - ValuesEnd2009'!AP$2))</f>
        <v>0.8795876071844797</v>
      </c>
      <c r="AQ23" s="190"/>
      <c r="AR23" s="191"/>
      <c r="AS23" s="195">
        <f>IF($C23="M",'Data - ValuesEnd2009'!AS23/INDEX(M_MC_End2009,1,'Data - ValuesEnd2009'!AS$2),'Data - ValuesEnd2009'!AS23/INDEX(F_MC_End2009,1,'Data - ValuesEnd2009'!AS$2))</f>
        <v>0.8657289116314678</v>
      </c>
      <c r="AT23" s="196">
        <f>IF($C23="M",'Data - ValuesEnd2009'!AT23/INDEX(M_MC_End2009,1,'Data - ValuesEnd2009'!AT$2),'Data - ValuesEnd2009'!AT23/INDEX(F_MC_End2009,1,'Data - ValuesEnd2009'!AT$2))</f>
        <v>0.9100079280803011</v>
      </c>
      <c r="AU23" s="196">
        <f>IF($C23="M",'Data - ValuesEnd2009'!AU23/INDEX(M_MC_End2009,1,'Data - ValuesEnd2009'!AU$2),'Data - ValuesEnd2009'!AU23/INDEX(F_MC_End2009,1,'Data - ValuesEnd2009'!AU$2))</f>
        <v>0.9515580179129276</v>
      </c>
      <c r="AV23" s="196">
        <f>IF($C23="M",'Data - ValuesEnd2009'!AV23/INDEX(M_MC_End2009,1,'Data - ValuesEnd2009'!AV$2),'Data - ValuesEnd2009'!AV23/INDEX(F_MC_End2009,1,'Data - ValuesEnd2009'!AV$2))</f>
        <v>0.9494384001490744</v>
      </c>
      <c r="AW23" s="196">
        <f>IF($C23="M",'Data - ValuesEnd2009'!AW23/INDEX(M_MC_End2009,1,'Data - ValuesEnd2009'!AW$2),'Data - ValuesEnd2009'!AW23/INDEX(F_MC_End2009,1,'Data - ValuesEnd2009'!AW$2))</f>
        <v>0.9449715749368046</v>
      </c>
      <c r="AX23" s="197">
        <f>IF($C23="M",'Data - ValuesEnd2009'!AX23/INDEX(M_MC_End2009,1,'Data - ValuesEnd2009'!AX$2),'Data - ValuesEnd2009'!AX23/INDEX(F_MC_End2009,1,'Data - ValuesEnd2009'!AX$2))</f>
        <v>0.9171307687824659</v>
      </c>
      <c r="AY23" s="190"/>
      <c r="AZ23" s="191"/>
      <c r="BA23" s="195">
        <f>IF($C23="M",'Data - ValuesEnd2009'!BA23/INDEX(M_MC_End2009,1,'Data - ValuesEnd2009'!BA$2),'Data - ValuesEnd2009'!BA23/INDEX(F_MC_End2009,1,'Data - ValuesEnd2009'!BA$2))</f>
        <v>0.8214790739375836</v>
      </c>
      <c r="BB23" s="196">
        <f>IF($C23="M",'Data - ValuesEnd2009'!BB23/INDEX(M_MC_End2009,1,'Data - ValuesEnd2009'!BB$2),'Data - ValuesEnd2009'!BB23/INDEX(F_MC_End2009,1,'Data - ValuesEnd2009'!BB$2))</f>
        <v>0.8679483986395832</v>
      </c>
      <c r="BC23" s="196">
        <f>IF($C23="M",'Data - ValuesEnd2009'!BC23/INDEX(M_MC_End2009,1,'Data - ValuesEnd2009'!BC$2),'Data - ValuesEnd2009'!BC23/INDEX(F_MC_End2009,1,'Data - ValuesEnd2009'!BC$2))</f>
        <v>0.9123769277128126</v>
      </c>
      <c r="BD23" s="196">
        <f>IF($C23="M",'Data - ValuesEnd2009'!BD23/INDEX(M_MC_End2009,1,'Data - ValuesEnd2009'!BD$2),'Data - ValuesEnd2009'!BD23/INDEX(F_MC_End2009,1,'Data - ValuesEnd2009'!BD$2))</f>
        <v>0.9174034308599471</v>
      </c>
      <c r="BE23" s="196">
        <f>IF($C23="M",'Data - ValuesEnd2009'!BE23/INDEX(M_MC_End2009,1,'Data - ValuesEnd2009'!BE$2),'Data - ValuesEnd2009'!BE23/INDEX(F_MC_End2009,1,'Data - ValuesEnd2009'!BE$2))</f>
        <v>0.9210675527352211</v>
      </c>
      <c r="BF23" s="197">
        <f>IF($C23="M",'Data - ValuesEnd2009'!BF23/INDEX(M_MC_End2009,1,'Data - ValuesEnd2009'!BF$2),'Data - ValuesEnd2009'!BF23/INDEX(F_MC_End2009,1,'Data - ValuesEnd2009'!BF$2))</f>
        <v>0.9102070471360004</v>
      </c>
      <c r="BG23" s="190"/>
      <c r="BH23" s="191"/>
      <c r="BI23" s="195">
        <f>IF($C23="M",'Data - ValuesEnd2009'!BI23/INDEX(M_MC_End2009,1,'Data - ValuesEnd2009'!BI$2),'Data - ValuesEnd2009'!BI23/INDEX(F_MC_End2009,1,'Data - ValuesEnd2009'!BI$2))</f>
        <v>0.8756628765104655</v>
      </c>
      <c r="BJ23" s="196">
        <f>IF($C23="M",'Data - ValuesEnd2009'!BJ23/INDEX(M_MC_End2009,1,'Data - ValuesEnd2009'!BJ$2),'Data - ValuesEnd2009'!BJ23/INDEX(F_MC_End2009,1,'Data - ValuesEnd2009'!BJ$2))</f>
        <v>0.9223069858575144</v>
      </c>
      <c r="BK23" s="196">
        <f>IF($C23="M",'Data - ValuesEnd2009'!BK23/INDEX(M_MC_End2009,1,'Data - ValuesEnd2009'!BK$2),'Data - ValuesEnd2009'!BK23/INDEX(F_MC_End2009,1,'Data - ValuesEnd2009'!BK$2))</f>
        <v>0.9609985517462089</v>
      </c>
      <c r="BL23" s="196">
        <f>IF($C23="M",'Data - ValuesEnd2009'!BL23/INDEX(M_MC_End2009,1,'Data - ValuesEnd2009'!BL$2),'Data - ValuesEnd2009'!BL23/INDEX(F_MC_End2009,1,'Data - ValuesEnd2009'!BL$2))</f>
        <v>0.9600091789697801</v>
      </c>
      <c r="BM23" s="196">
        <f>IF($C23="M",'Data - ValuesEnd2009'!BM23/INDEX(M_MC_End2009,1,'Data - ValuesEnd2009'!BM$2),'Data - ValuesEnd2009'!BM23/INDEX(F_MC_End2009,1,'Data - ValuesEnd2009'!BM$2))</f>
        <v>0.9583187992079357</v>
      </c>
      <c r="BN23" s="197">
        <f>IF($C23="M",'Data - ValuesEnd2009'!BN23/INDEX(M_MC_End2009,1,'Data - ValuesEnd2009'!BN$2),'Data - ValuesEnd2009'!BN23/INDEX(F_MC_End2009,1,'Data - ValuesEnd2009'!BN$2))</f>
        <v>0.9405644855748518</v>
      </c>
      <c r="BO23" s="190"/>
      <c r="BP23" s="191"/>
      <c r="BQ23" s="195">
        <f>IF($C23="M",'Data - ValuesEnd2009'!BQ23/INDEX(M_MC_End2009,1,'Data - ValuesEnd2009'!BQ$2),'Data - ValuesEnd2009'!BQ23/INDEX(F_MC_End2009,1,'Data - ValuesEnd2009'!BQ$2))</f>
        <v>0.8980140253631228</v>
      </c>
      <c r="BR23" s="196">
        <f>IF($C23="M",'Data - ValuesEnd2009'!BR23/INDEX(M_MC_End2009,1,'Data - ValuesEnd2009'!BR$2),'Data - ValuesEnd2009'!BR23/INDEX(F_MC_End2009,1,'Data - ValuesEnd2009'!BR$2))</f>
        <v>0.9143094270113739</v>
      </c>
      <c r="BS23" s="196">
        <f>IF($C23="M",'Data - ValuesEnd2009'!BS23/INDEX(M_MC_End2009,1,'Data - ValuesEnd2009'!BS$2),'Data - ValuesEnd2009'!BS23/INDEX(F_MC_End2009,1,'Data - ValuesEnd2009'!BS$2))</f>
        <v>0.9358053778780883</v>
      </c>
      <c r="BT23" s="196">
        <f>IF($C23="M",'Data - ValuesEnd2009'!BT23/INDEX(M_MC_End2009,1,'Data - ValuesEnd2009'!BT$2),'Data - ValuesEnd2009'!BT23/INDEX(F_MC_End2009,1,'Data - ValuesEnd2009'!BT$2))</f>
        <v>0.9368626019823377</v>
      </c>
      <c r="BU23" s="196">
        <f>IF($C23="M",'Data - ValuesEnd2009'!BU23/INDEX(M_MC_End2009,1,'Data - ValuesEnd2009'!BU$2),'Data - ValuesEnd2009'!BU23/INDEX(F_MC_End2009,1,'Data - ValuesEnd2009'!BU$2))</f>
        <v>0.9343748771649566</v>
      </c>
      <c r="BV23" s="197">
        <f>IF($C23="M",'Data - ValuesEnd2009'!BV23/INDEX(M_MC_End2009,1,'Data - ValuesEnd2009'!BV$2),'Data - ValuesEnd2009'!BV23/INDEX(F_MC_End2009,1,'Data - ValuesEnd2009'!BV$2))</f>
        <v>0.9077564716893082</v>
      </c>
      <c r="BW23" s="190"/>
      <c r="BX23" s="191"/>
      <c r="BY23" s="195">
        <f>IF($C23="M",'Data - ValuesEnd2009'!BY23/INDEX(M_MC_End2009,1,'Data - ValuesEnd2009'!BY$2),'Data - ValuesEnd2009'!BY23/INDEX(F_MC_End2009,1,'Data - ValuesEnd2009'!BY$2))</f>
        <v>0.9189581503459555</v>
      </c>
      <c r="BZ23" s="196">
        <f>IF($C23="M",'Data - ValuesEnd2009'!BZ23/INDEX(M_MC_End2009,1,'Data - ValuesEnd2009'!BZ$2),'Data - ValuesEnd2009'!BZ23/INDEX(F_MC_End2009,1,'Data - ValuesEnd2009'!BZ$2))</f>
        <v>0.9436156186608975</v>
      </c>
      <c r="CA23" s="196">
        <f>IF($C23="M",'Data - ValuesEnd2009'!CA23/INDEX(M_MC_End2009,1,'Data - ValuesEnd2009'!CA$2),'Data - ValuesEnd2009'!CA23/INDEX(F_MC_End2009,1,'Data - ValuesEnd2009'!CA$2))</f>
        <v>0.9694433968109166</v>
      </c>
      <c r="CB23" s="196">
        <f>IF($C23="M",'Data - ValuesEnd2009'!CB23/INDEX(M_MC_End2009,1,'Data - ValuesEnd2009'!CB$2),'Data - ValuesEnd2009'!CB23/INDEX(F_MC_End2009,1,'Data - ValuesEnd2009'!CB$2))</f>
        <v>0.9676853145918363</v>
      </c>
      <c r="CC23" s="196">
        <f>IF($C23="M",'Data - ValuesEnd2009'!CC23/INDEX(M_MC_End2009,1,'Data - ValuesEnd2009'!CC$2),'Data - ValuesEnd2009'!CC23/INDEX(F_MC_End2009,1,'Data - ValuesEnd2009'!CC$2))</f>
        <v>0.9632958217968467</v>
      </c>
      <c r="CD23" s="197">
        <f>IF($C23="M",'Data - ValuesEnd2009'!CD23/INDEX(M_MC_End2009,1,'Data - ValuesEnd2009'!CD$2),'Data - ValuesEnd2009'!CD23/INDEX(F_MC_End2009,1,'Data - ValuesEnd2009'!CD$2))</f>
        <v>0.9350501377812357</v>
      </c>
      <c r="CE23" s="190"/>
      <c r="CF23" s="191"/>
      <c r="CG23" s="195">
        <f>IF($C23="M",'Data - ValuesEnd2009'!CG23/INDEX(M_MC_End2009,1,'Data - ValuesEnd2009'!CG$2),'Data - ValuesEnd2009'!CG23/INDEX(F_MC_End2009,1,'Data - ValuesEnd2009'!CG$2))</f>
        <v>0.9029839712473874</v>
      </c>
      <c r="CH23" s="196">
        <f>IF($C23="M",'Data - ValuesEnd2009'!CH23/INDEX(M_MC_End2009,1,'Data - ValuesEnd2009'!CH$2),'Data - ValuesEnd2009'!CH23/INDEX(F_MC_End2009,1,'Data - ValuesEnd2009'!CH$2))</f>
        <v>0.9233530936948845</v>
      </c>
      <c r="CI23" s="196">
        <f>IF($C23="M",'Data - ValuesEnd2009'!CI23/INDEX(M_MC_End2009,1,'Data - ValuesEnd2009'!CI$2),'Data - ValuesEnd2009'!CI23/INDEX(F_MC_End2009,1,'Data - ValuesEnd2009'!CI$2))</f>
        <v>0.9472835587160555</v>
      </c>
      <c r="CJ23" s="196">
        <f>IF($C23="M",'Data - ValuesEnd2009'!CJ23/INDEX(M_MC_End2009,1,'Data - ValuesEnd2009'!CJ$2),'Data - ValuesEnd2009'!CJ23/INDEX(F_MC_End2009,1,'Data - ValuesEnd2009'!CJ$2))</f>
        <v>0.9484534105091291</v>
      </c>
      <c r="CK23" s="196">
        <f>IF($C23="M",'Data - ValuesEnd2009'!CK23/INDEX(M_MC_End2009,1,'Data - ValuesEnd2009'!CK$2),'Data - ValuesEnd2009'!CK23/INDEX(F_MC_End2009,1,'Data - ValuesEnd2009'!CK$2))</f>
        <v>0.9482620288736336</v>
      </c>
      <c r="CL23" s="197">
        <f>IF($C23="M",'Data - ValuesEnd2009'!CL23/INDEX(M_MC_End2009,1,'Data - ValuesEnd2009'!CL$2),'Data - ValuesEnd2009'!CL23/INDEX(F_MC_End2009,1,'Data - ValuesEnd2009'!CL$2))</f>
        <v>0.9296507538587064</v>
      </c>
      <c r="CM23" s="190"/>
      <c r="CN23" s="191"/>
      <c r="CO23" s="195">
        <f>IF($C23="M",'Data - ValuesEnd2009'!CO23/INDEX(M_MC_End2009,1,'Data - ValuesEnd2009'!CO$2),'Data - ValuesEnd2009'!CO23/INDEX(F_MC_End2009,1,'Data - ValuesEnd2009'!CO$2))</f>
        <v>0.925213840178442</v>
      </c>
      <c r="CP23" s="196">
        <f>IF($C23="M",'Data - ValuesEnd2009'!CP23/INDEX(M_MC_End2009,1,'Data - ValuesEnd2009'!CP$2),'Data - ValuesEnd2009'!CP23/INDEX(F_MC_End2009,1,'Data - ValuesEnd2009'!CP$2))</f>
        <v>0.9519293039247989</v>
      </c>
      <c r="CQ23" s="196">
        <f>IF($C23="M",'Data - ValuesEnd2009'!CQ23/INDEX(M_MC_End2009,1,'Data - ValuesEnd2009'!CQ$2),'Data - ValuesEnd2009'!CQ23/INDEX(F_MC_End2009,1,'Data - ValuesEnd2009'!CQ$2))</f>
        <v>0.9759171217439716</v>
      </c>
      <c r="CR23" s="196">
        <f>IF($C23="M",'Data - ValuesEnd2009'!CR23/INDEX(M_MC_End2009,1,'Data - ValuesEnd2009'!CR$2),'Data - ValuesEnd2009'!CR23/INDEX(F_MC_End2009,1,'Data - ValuesEnd2009'!CR$2))</f>
        <v>0.9745584352585898</v>
      </c>
      <c r="CS23" s="196">
        <f>IF($C23="M",'Data - ValuesEnd2009'!CS23/INDEX(M_MC_End2009,1,'Data - ValuesEnd2009'!CS$2),'Data - ValuesEnd2009'!CS23/INDEX(F_MC_End2009,1,'Data - ValuesEnd2009'!CS$2))</f>
        <v>0.9722323322325056</v>
      </c>
      <c r="CT23" s="197">
        <f>IF($C23="M",'Data - ValuesEnd2009'!CT23/INDEX(M_MC_End2009,1,'Data - ValuesEnd2009'!CT$2),'Data - ValuesEnd2009'!CT23/INDEX(F_MC_End2009,1,'Data - ValuesEnd2009'!CT$2))</f>
        <v>0.9523081604452631</v>
      </c>
      <c r="CU23" s="190"/>
      <c r="CV23" s="191"/>
      <c r="CW23" s="195">
        <f>IF($C23="M",'Data - ValuesEnd2009'!CW23/INDEX(M_MC_End2009,1,'Data - ValuesEnd2009'!CW$2),'Data - ValuesEnd2009'!CW23/INDEX(F_MC_End2009,1,'Data - ValuesEnd2009'!CW$2))</f>
        <v>0.9947493035739918</v>
      </c>
      <c r="CX23" s="196">
        <f>IF($C23="M",'Data - ValuesEnd2009'!CX23/INDEX(M_MC_End2009,1,'Data - ValuesEnd2009'!CX$2),'Data - ValuesEnd2009'!CX23/INDEX(F_MC_End2009,1,'Data - ValuesEnd2009'!CX$2))</f>
        <v>0.9838079317520871</v>
      </c>
      <c r="CY23" s="196">
        <f>IF($C23="M",'Data - ValuesEnd2009'!CY23/INDEX(M_MC_End2009,1,'Data - ValuesEnd2009'!CY$2),'Data - ValuesEnd2009'!CY23/INDEX(F_MC_End2009,1,'Data - ValuesEnd2009'!CY$2))</f>
        <v>0.9817422121505813</v>
      </c>
      <c r="CZ23" s="196">
        <f>IF($C23="M",'Data - ValuesEnd2009'!CZ23/INDEX(M_MC_End2009,1,'Data - ValuesEnd2009'!CZ$2),'Data - ValuesEnd2009'!CZ23/INDEX(F_MC_End2009,1,'Data - ValuesEnd2009'!CZ$2))</f>
        <v>0.9792418215671215</v>
      </c>
      <c r="DA23" s="196">
        <f>IF($C23="M",'Data - ValuesEnd2009'!DA23/INDEX(M_MC_End2009,1,'Data - ValuesEnd2009'!DA$2),'Data - ValuesEnd2009'!DA23/INDEX(F_MC_End2009,1,'Data - ValuesEnd2009'!DA$2))</f>
        <v>0.9729118000481963</v>
      </c>
      <c r="DB23" s="197">
        <f>IF($C23="M",'Data - ValuesEnd2009'!DB23/INDEX(M_MC_End2009,1,'Data - ValuesEnd2009'!DB$2),'Data - ValuesEnd2009'!DB23/INDEX(F_MC_End2009,1,'Data - ValuesEnd2009'!DB$2))</f>
        <v>0.9387275476392822</v>
      </c>
      <c r="DC23" s="190"/>
      <c r="DD23" s="191"/>
      <c r="DE23" s="195">
        <f>IF($C23="M",'Data - ValuesEnd2009'!DE23/INDEX(M_MC_End2009,1,'Data - ValuesEnd2009'!DE$2),'Data - ValuesEnd2009'!DE23/INDEX(F_MC_End2009,1,'Data - ValuesEnd2009'!DE$2))</f>
        <v>0.9734707534550737</v>
      </c>
      <c r="DF23" s="196">
        <f>IF($C23="M",'Data - ValuesEnd2009'!DF23/INDEX(M_MC_End2009,1,'Data - ValuesEnd2009'!DF$2),'Data - ValuesEnd2009'!DF23/INDEX(F_MC_End2009,1,'Data - ValuesEnd2009'!DF$2))</f>
        <v>0.9789196192289323</v>
      </c>
      <c r="DG23" s="196">
        <f>IF($C23="M",'Data - ValuesEnd2009'!DG23/INDEX(M_MC_End2009,1,'Data - ValuesEnd2009'!DG$2),'Data - ValuesEnd2009'!DG23/INDEX(F_MC_End2009,1,'Data - ValuesEnd2009'!DG$2))</f>
        <v>0.9884211423108964</v>
      </c>
      <c r="DH23" s="196">
        <f>IF($C23="M",'Data - ValuesEnd2009'!DH23/INDEX(M_MC_End2009,1,'Data - ValuesEnd2009'!DH$2),'Data - ValuesEnd2009'!DH23/INDEX(F_MC_End2009,1,'Data - ValuesEnd2009'!DH$2))</f>
        <v>0.987188631019371</v>
      </c>
      <c r="DI23" s="196">
        <f>IF($C23="M",'Data - ValuesEnd2009'!DI23/INDEX(M_MC_End2009,1,'Data - ValuesEnd2009'!DI$2),'Data - ValuesEnd2009'!DI23/INDEX(F_MC_End2009,1,'Data - ValuesEnd2009'!DI$2))</f>
        <v>0.9829555494854245</v>
      </c>
      <c r="DJ23" s="197">
        <f>IF($C23="M",'Data - ValuesEnd2009'!DJ23/INDEX(M_MC_End2009,1,'Data - ValuesEnd2009'!DJ$2),'Data - ValuesEnd2009'!DJ23/INDEX(F_MC_End2009,1,'Data - ValuesEnd2009'!DJ$2))</f>
        <v>0.9542237267531883</v>
      </c>
      <c r="DK23" s="190"/>
      <c r="DL23" s="191"/>
      <c r="DM23" s="195">
        <f>IF($C23="M",'Data - ValuesEnd2009'!DM23/INDEX(M_MC_End2009,1,'Data - ValuesEnd2009'!DM$2),'Data - ValuesEnd2009'!DM23/INDEX(F_MC_End2009,1,'Data - ValuesEnd2009'!DM$2))</f>
        <v>0.9959056931260206</v>
      </c>
      <c r="DN23" s="196">
        <f>IF($C23="M",'Data - ValuesEnd2009'!DN23/INDEX(M_MC_End2009,1,'Data - ValuesEnd2009'!DN$2),'Data - ValuesEnd2009'!DN23/INDEX(F_MC_End2009,1,'Data - ValuesEnd2009'!DN$2))</f>
        <v>0.9864635670856663</v>
      </c>
      <c r="DO23" s="196">
        <f>IF($C23="M",'Data - ValuesEnd2009'!DO23/INDEX(M_MC_End2009,1,'Data - ValuesEnd2009'!DO$2),'Data - ValuesEnd2009'!DO23/INDEX(F_MC_End2009,1,'Data - ValuesEnd2009'!DO$2))</f>
        <v>0.9869135230459051</v>
      </c>
      <c r="DP23" s="196">
        <f>IF($C23="M",'Data - ValuesEnd2009'!DP23/INDEX(M_MC_End2009,1,'Data - ValuesEnd2009'!DP$2),'Data - ValuesEnd2009'!DP23/INDEX(F_MC_End2009,1,'Data - ValuesEnd2009'!DP$2))</f>
        <v>0.9835075241835849</v>
      </c>
      <c r="DQ23" s="196">
        <f>IF($C23="M",'Data - ValuesEnd2009'!DQ23/INDEX(M_MC_End2009,1,'Data - ValuesEnd2009'!DQ$2),'Data - ValuesEnd2009'!DQ23/INDEX(F_MC_End2009,1,'Data - ValuesEnd2009'!DQ$2))</f>
        <v>0.9787004989802682</v>
      </c>
      <c r="DR23" s="197">
        <f>IF($C23="M",'Data - ValuesEnd2009'!DR23/INDEX(M_MC_End2009,1,'Data - ValuesEnd2009'!DR$2),'Data - ValuesEnd2009'!DR23/INDEX(F_MC_End2009,1,'Data - ValuesEnd2009'!DR$2))</f>
        <v>0.9508941600124025</v>
      </c>
      <c r="DS23" s="190"/>
      <c r="DT23" s="191"/>
      <c r="DU23" s="195">
        <f>IF($C23="M",'Data - ValuesEnd2009'!DU23/INDEX(M_MC_End2009,1,'Data - ValuesEnd2009'!DU$2),'Data - ValuesEnd2009'!DU23/INDEX(F_MC_End2009,1,'Data - ValuesEnd2009'!DU$2))</f>
        <v>0.9767569362121152</v>
      </c>
      <c r="DV23" s="196">
        <f>IF($C23="M",'Data - ValuesEnd2009'!DV23/INDEX(M_MC_End2009,1,'Data - ValuesEnd2009'!DV$2),'Data - ValuesEnd2009'!DV23/INDEX(F_MC_End2009,1,'Data - ValuesEnd2009'!DV$2))</f>
        <v>0.9834317811409816</v>
      </c>
      <c r="DW23" s="196">
        <f>IF($C23="M",'Data - ValuesEnd2009'!DW23/INDEX(M_MC_End2009,1,'Data - ValuesEnd2009'!DW$2),'Data - ValuesEnd2009'!DW23/INDEX(F_MC_End2009,1,'Data - ValuesEnd2009'!DW$2))</f>
        <v>0.9919043461866229</v>
      </c>
      <c r="DX23" s="196">
        <f>IF($C23="M",'Data - ValuesEnd2009'!DX23/INDEX(M_MC_End2009,1,'Data - ValuesEnd2009'!DX$2),'Data - ValuesEnd2009'!DX23/INDEX(F_MC_End2009,1,'Data - ValuesEnd2009'!DX$2))</f>
        <v>0.9902184144233447</v>
      </c>
      <c r="DY23" s="196">
        <f>IF($C23="M",'Data - ValuesEnd2009'!DY23/INDEX(M_MC_End2009,1,'Data - ValuesEnd2009'!DY$2),'Data - ValuesEnd2009'!DY23/INDEX(F_MC_End2009,1,'Data - ValuesEnd2009'!DY$2))</f>
        <v>0.9872152786740966</v>
      </c>
      <c r="DZ23" s="197">
        <f>IF($C23="M",'Data - ValuesEnd2009'!DZ23/INDEX(M_MC_End2009,1,'Data - ValuesEnd2009'!DZ$2),'Data - ValuesEnd2009'!DZ23/INDEX(F_MC_End2009,1,'Data - ValuesEnd2009'!DZ$2))</f>
        <v>0.9648473767530568</v>
      </c>
      <c r="EA23" s="190"/>
      <c r="EB23" s="191"/>
      <c r="EC23" s="185"/>
    </row>
    <row r="24" spans="2:133" s="186" customFormat="1" ht="15.75">
      <c r="B24" s="46"/>
      <c r="C24" s="46" t="s">
        <v>44</v>
      </c>
      <c r="D24" s="170" t="s">
        <v>119</v>
      </c>
      <c r="E24" s="198">
        <f>IF($C24="M",'Data - ValuesEnd2009'!E24/INDEX(M_MC_End2009,1,'Data - ValuesEnd2009'!E$2),'Data - ValuesEnd2009'!E24/INDEX(F_MC_End2009,1,'Data - ValuesEnd2009'!E$2))</f>
        <v>0.8344705270348634</v>
      </c>
      <c r="F24" s="199">
        <f>IF($C24="M",'Data - ValuesEnd2009'!F24/INDEX(M_MC_End2009,1,'Data - ValuesEnd2009'!F$2),'Data - ValuesEnd2009'!F24/INDEX(F_MC_End2009,1,'Data - ValuesEnd2009'!F$2))</f>
        <v>0.8753636670651161</v>
      </c>
      <c r="G24" s="199">
        <f>IF($C24="M",'Data - ValuesEnd2009'!G24/INDEX(M_MC_End2009,1,'Data - ValuesEnd2009'!G$2),'Data - ValuesEnd2009'!G24/INDEX(F_MC_End2009,1,'Data - ValuesEnd2009'!G$2))</f>
        <v>0.9144681409510071</v>
      </c>
      <c r="H24" s="199">
        <f>IF($C24="M",'Data - ValuesEnd2009'!H24/INDEX(M_MC_End2009,1,'Data - ValuesEnd2009'!H$2),'Data - ValuesEnd2009'!H24/INDEX(F_MC_End2009,1,'Data - ValuesEnd2009'!H$2))</f>
        <v>0.92051529248639</v>
      </c>
      <c r="I24" s="199">
        <f>IF($C24="M",'Data - ValuesEnd2009'!I24/INDEX(M_MC_End2009,1,'Data - ValuesEnd2009'!I$2),'Data - ValuesEnd2009'!I24/INDEX(F_MC_End2009,1,'Data - ValuesEnd2009'!I$2))</f>
        <v>0.9231734892065845</v>
      </c>
      <c r="J24" s="200">
        <f>IF($C24="M",'Data - ValuesEnd2009'!J24/INDEX(M_MC_End2009,1,'Data - ValuesEnd2009'!J$2),'Data - ValuesEnd2009'!J24/INDEX(F_MC_End2009,1,'Data - ValuesEnd2009'!J$2))</f>
        <v>0.9049188372440659</v>
      </c>
      <c r="K24" s="190"/>
      <c r="L24" s="191"/>
      <c r="M24" s="198">
        <f>IF($C24="M",'Data - ValuesEnd2009'!M24/INDEX(M_MC_End2009,1,'Data - ValuesEnd2009'!M$2),'Data - ValuesEnd2009'!M24/INDEX(F_MC_End2009,1,'Data - ValuesEnd2009'!M$2))</f>
        <v>0.8850718127899576</v>
      </c>
      <c r="N24" s="199">
        <f>IF($C24="M",'Data - ValuesEnd2009'!N24/INDEX(M_MC_End2009,1,'Data - ValuesEnd2009'!N$2),'Data - ValuesEnd2009'!N24/INDEX(F_MC_End2009,1,'Data - ValuesEnd2009'!N$2))</f>
        <v>0.9270271387209137</v>
      </c>
      <c r="O24" s="199">
        <f>IF($C24="M",'Data - ValuesEnd2009'!O24/INDEX(M_MC_End2009,1,'Data - ValuesEnd2009'!O$2),'Data - ValuesEnd2009'!O24/INDEX(F_MC_End2009,1,'Data - ValuesEnd2009'!O$2))</f>
        <v>0.9623510402135268</v>
      </c>
      <c r="P24" s="199">
        <f>IF($C24="M",'Data - ValuesEnd2009'!P24/INDEX(M_MC_End2009,1,'Data - ValuesEnd2009'!P$2),'Data - ValuesEnd2009'!P24/INDEX(F_MC_End2009,1,'Data - ValuesEnd2009'!P$2))</f>
        <v>0.9623893686537949</v>
      </c>
      <c r="Q24" s="199">
        <f>IF($C24="M",'Data - ValuesEnd2009'!Q24/INDEX(M_MC_End2009,1,'Data - ValuesEnd2009'!Q$2),'Data - ValuesEnd2009'!Q24/INDEX(F_MC_End2009,1,'Data - ValuesEnd2009'!Q$2))</f>
        <v>0.9602619932717608</v>
      </c>
      <c r="R24" s="200">
        <f>IF($C24="M",'Data - ValuesEnd2009'!R24/INDEX(M_MC_End2009,1,'Data - ValuesEnd2009'!R$2),'Data - ValuesEnd2009'!R24/INDEX(F_MC_End2009,1,'Data - ValuesEnd2009'!R$2))</f>
        <v>0.9359942459594368</v>
      </c>
      <c r="S24" s="190"/>
      <c r="T24" s="191"/>
      <c r="U24" s="198">
        <f>IF($C24="M",'Data - ValuesEnd2009'!U24/INDEX(M_MC_End2009,1,'Data - ValuesEnd2009'!U$2),'Data - ValuesEnd2009'!U24/INDEX(F_MC_End2009,1,'Data - ValuesEnd2009'!U$2))</f>
        <v>0.842652030713097</v>
      </c>
      <c r="V24" s="199">
        <f>IF($C24="M",'Data - ValuesEnd2009'!V24/INDEX(M_MC_End2009,1,'Data - ValuesEnd2009'!V$2),'Data - ValuesEnd2009'!V24/INDEX(F_MC_End2009,1,'Data - ValuesEnd2009'!V$2))</f>
        <v>0.8892851462009153</v>
      </c>
      <c r="W24" s="199">
        <f>IF($C24="M",'Data - ValuesEnd2009'!W24/INDEX(M_MC_End2009,1,'Data - ValuesEnd2009'!W$2),'Data - ValuesEnd2009'!W24/INDEX(F_MC_End2009,1,'Data - ValuesEnd2009'!W$2))</f>
        <v>0.9296068226381953</v>
      </c>
      <c r="X24" s="199">
        <f>IF($C24="M",'Data - ValuesEnd2009'!X24/INDEX(M_MC_End2009,1,'Data - ValuesEnd2009'!X$2),'Data - ValuesEnd2009'!X24/INDEX(F_MC_End2009,1,'Data - ValuesEnd2009'!X$2))</f>
        <v>0.9357449613304784</v>
      </c>
      <c r="Y24" s="199">
        <f>IF($C24="M",'Data - ValuesEnd2009'!Y24/INDEX(M_MC_End2009,1,'Data - ValuesEnd2009'!Y$2),'Data - ValuesEnd2009'!Y24/INDEX(F_MC_End2009,1,'Data - ValuesEnd2009'!Y$2))</f>
        <v>0.9398166177276551</v>
      </c>
      <c r="Z24" s="200">
        <f>IF($C24="M",'Data - ValuesEnd2009'!Z24/INDEX(M_MC_End2009,1,'Data - ValuesEnd2009'!Z$2),'Data - ValuesEnd2009'!Z24/INDEX(F_MC_End2009,1,'Data - ValuesEnd2009'!Z$2))</f>
        <v>0.9268503496961679</v>
      </c>
      <c r="AA24" s="190"/>
      <c r="AB24" s="191"/>
      <c r="AC24" s="198">
        <f>IF($C24="M",'Data - ValuesEnd2009'!AC24/INDEX(M_MC_End2009,1,'Data - ValuesEnd2009'!AC$2),'Data - ValuesEnd2009'!AC24/INDEX(F_MC_End2009,1,'Data - ValuesEnd2009'!AC$2))</f>
        <v>0.8939561840265345</v>
      </c>
      <c r="AD24" s="199">
        <f>IF($C24="M",'Data - ValuesEnd2009'!AD24/INDEX(M_MC_End2009,1,'Data - ValuesEnd2009'!AD$2),'Data - ValuesEnd2009'!AD24/INDEX(F_MC_End2009,1,'Data - ValuesEnd2009'!AD$2))</f>
        <v>0.9378810512786322</v>
      </c>
      <c r="AE24" s="199">
        <f>IF($C24="M",'Data - ValuesEnd2009'!AE24/INDEX(M_MC_End2009,1,'Data - ValuesEnd2009'!AE$2),'Data - ValuesEnd2009'!AE24/INDEX(F_MC_End2009,1,'Data - ValuesEnd2009'!AE$2))</f>
        <v>0.9704057867300633</v>
      </c>
      <c r="AF24" s="199">
        <f>IF($C24="M",'Data - ValuesEnd2009'!AF24/INDEX(M_MC_End2009,1,'Data - ValuesEnd2009'!AF$2),'Data - ValuesEnd2009'!AF24/INDEX(F_MC_End2009,1,'Data - ValuesEnd2009'!AF$2))</f>
        <v>0.9708853797892276</v>
      </c>
      <c r="AG24" s="199">
        <f>IF($C24="M",'Data - ValuesEnd2009'!AG24/INDEX(M_MC_End2009,1,'Data - ValuesEnd2009'!AG$2),'Data - ValuesEnd2009'!AG24/INDEX(F_MC_End2009,1,'Data - ValuesEnd2009'!AG$2))</f>
        <v>0.970248040249613</v>
      </c>
      <c r="AH24" s="200">
        <f>IF($C24="M",'Data - ValuesEnd2009'!AH24/INDEX(M_MC_End2009,1,'Data - ValuesEnd2009'!AH$2),'Data - ValuesEnd2009'!AH24/INDEX(F_MC_End2009,1,'Data - ValuesEnd2009'!AH$2))</f>
        <v>0.9522658159581309</v>
      </c>
      <c r="AI24" s="190"/>
      <c r="AJ24" s="191"/>
      <c r="AK24" s="198">
        <f>IF($C24="M",'Data - ValuesEnd2009'!AK24/INDEX(M_MC_End2009,1,'Data - ValuesEnd2009'!AK$2),'Data - ValuesEnd2009'!AK24/INDEX(F_MC_End2009,1,'Data - ValuesEnd2009'!AK$2))</f>
        <v>0.9227756360585937</v>
      </c>
      <c r="AL24" s="199">
        <f>IF($C24="M",'Data - ValuesEnd2009'!AL24/INDEX(M_MC_End2009,1,'Data - ValuesEnd2009'!AL$2),'Data - ValuesEnd2009'!AL24/INDEX(F_MC_End2009,1,'Data - ValuesEnd2009'!AL$2))</f>
        <v>0.9390635168443274</v>
      </c>
      <c r="AM24" s="199">
        <f>IF($C24="M",'Data - ValuesEnd2009'!AM24/INDEX(M_MC_End2009,1,'Data - ValuesEnd2009'!AM$2),'Data - ValuesEnd2009'!AM24/INDEX(F_MC_End2009,1,'Data - ValuesEnd2009'!AM$2))</f>
        <v>0.9569035557057838</v>
      </c>
      <c r="AN24" s="199">
        <f>IF($C24="M",'Data - ValuesEnd2009'!AN24/INDEX(M_MC_End2009,1,'Data - ValuesEnd2009'!AN$2),'Data - ValuesEnd2009'!AN24/INDEX(F_MC_End2009,1,'Data - ValuesEnd2009'!AN$2))</f>
        <v>0.9600224429724401</v>
      </c>
      <c r="AO24" s="199">
        <f>IF($C24="M",'Data - ValuesEnd2009'!AO24/INDEX(M_MC_End2009,1,'Data - ValuesEnd2009'!AO$2),'Data - ValuesEnd2009'!AO24/INDEX(F_MC_End2009,1,'Data - ValuesEnd2009'!AO$2))</f>
        <v>0.9595280244058987</v>
      </c>
      <c r="AP24" s="200">
        <f>IF($C24="M",'Data - ValuesEnd2009'!AP24/INDEX(M_MC_End2009,1,'Data - ValuesEnd2009'!AP$2),'Data - ValuesEnd2009'!AP24/INDEX(F_MC_End2009,1,'Data - ValuesEnd2009'!AP$2))</f>
        <v>0.9349104092815971</v>
      </c>
      <c r="AQ24" s="190"/>
      <c r="AR24" s="191"/>
      <c r="AS24" s="198">
        <f>IF($C24="M",'Data - ValuesEnd2009'!AS24/INDEX(M_MC_End2009,1,'Data - ValuesEnd2009'!AS$2),'Data - ValuesEnd2009'!AS24/INDEX(F_MC_End2009,1,'Data - ValuesEnd2009'!AS$2))</f>
        <v>0.9382213402202512</v>
      </c>
      <c r="AT24" s="199">
        <f>IF($C24="M",'Data - ValuesEnd2009'!AT24/INDEX(M_MC_End2009,1,'Data - ValuesEnd2009'!AT$2),'Data - ValuesEnd2009'!AT24/INDEX(F_MC_End2009,1,'Data - ValuesEnd2009'!AT$2))</f>
        <v>0.9609258909436493</v>
      </c>
      <c r="AU24" s="199">
        <f>IF($C24="M",'Data - ValuesEnd2009'!AU24/INDEX(M_MC_End2009,1,'Data - ValuesEnd2009'!AU$2),'Data - ValuesEnd2009'!AU24/INDEX(F_MC_End2009,1,'Data - ValuesEnd2009'!AU$2))</f>
        <v>0.9805179981420713</v>
      </c>
      <c r="AV24" s="199">
        <f>IF($C24="M",'Data - ValuesEnd2009'!AV24/INDEX(M_MC_End2009,1,'Data - ValuesEnd2009'!AV$2),'Data - ValuesEnd2009'!AV24/INDEX(F_MC_End2009,1,'Data - ValuesEnd2009'!AV$2))</f>
        <v>0.9810817916614097</v>
      </c>
      <c r="AW24" s="199">
        <f>IF($C24="M",'Data - ValuesEnd2009'!AW24/INDEX(M_MC_End2009,1,'Data - ValuesEnd2009'!AW$2),'Data - ValuesEnd2009'!AW24/INDEX(F_MC_End2009,1,'Data - ValuesEnd2009'!AW$2))</f>
        <v>0.9792012199126285</v>
      </c>
      <c r="AX24" s="200">
        <f>IF($C24="M",'Data - ValuesEnd2009'!AX24/INDEX(M_MC_End2009,1,'Data - ValuesEnd2009'!AX$2),'Data - ValuesEnd2009'!AX24/INDEX(F_MC_End2009,1,'Data - ValuesEnd2009'!AX$2))</f>
        <v>0.9547460832594925</v>
      </c>
      <c r="AY24" s="190"/>
      <c r="AZ24" s="191"/>
      <c r="BA24" s="198">
        <f>IF($C24="M",'Data - ValuesEnd2009'!BA24/INDEX(M_MC_End2009,1,'Data - ValuesEnd2009'!BA$2),'Data - ValuesEnd2009'!BA24/INDEX(F_MC_End2009,1,'Data - ValuesEnd2009'!BA$2))</f>
        <v>0.9264779917525909</v>
      </c>
      <c r="BB24" s="199">
        <f>IF($C24="M",'Data - ValuesEnd2009'!BB24/INDEX(M_MC_End2009,1,'Data - ValuesEnd2009'!BB$2),'Data - ValuesEnd2009'!BB24/INDEX(F_MC_End2009,1,'Data - ValuesEnd2009'!BB$2))</f>
        <v>0.9467611814736615</v>
      </c>
      <c r="BC24" s="199">
        <f>IF($C24="M",'Data - ValuesEnd2009'!BC24/INDEX(M_MC_End2009,1,'Data - ValuesEnd2009'!BC$2),'Data - ValuesEnd2009'!BC24/INDEX(F_MC_End2009,1,'Data - ValuesEnd2009'!BC$2))</f>
        <v>0.9660734397947494</v>
      </c>
      <c r="BD24" s="199">
        <f>IF($C24="M",'Data - ValuesEnd2009'!BD24/INDEX(M_MC_End2009,1,'Data - ValuesEnd2009'!BD$2),'Data - ValuesEnd2009'!BD24/INDEX(F_MC_End2009,1,'Data - ValuesEnd2009'!BD$2))</f>
        <v>0.9683795734287487</v>
      </c>
      <c r="BE24" s="199">
        <f>IF($C24="M",'Data - ValuesEnd2009'!BE24/INDEX(M_MC_End2009,1,'Data - ValuesEnd2009'!BE$2),'Data - ValuesEnd2009'!BE24/INDEX(F_MC_End2009,1,'Data - ValuesEnd2009'!BE$2))</f>
        <v>0.9685307319228373</v>
      </c>
      <c r="BF24" s="200">
        <f>IF($C24="M",'Data - ValuesEnd2009'!BF24/INDEX(M_MC_End2009,1,'Data - ValuesEnd2009'!BF$2),'Data - ValuesEnd2009'!BF24/INDEX(F_MC_End2009,1,'Data - ValuesEnd2009'!BF$2))</f>
        <v>0.9474171416887907</v>
      </c>
      <c r="BG24" s="190"/>
      <c r="BH24" s="191"/>
      <c r="BI24" s="198">
        <f>IF($C24="M",'Data - ValuesEnd2009'!BI24/INDEX(M_MC_End2009,1,'Data - ValuesEnd2009'!BI$2),'Data - ValuesEnd2009'!BI24/INDEX(F_MC_End2009,1,'Data - ValuesEnd2009'!BI$2))</f>
        <v>0.943592383955486</v>
      </c>
      <c r="BJ24" s="199">
        <f>IF($C24="M",'Data - ValuesEnd2009'!BJ24/INDEX(M_MC_End2009,1,'Data - ValuesEnd2009'!BJ$2),'Data - ValuesEnd2009'!BJ24/INDEX(F_MC_End2009,1,'Data - ValuesEnd2009'!BJ$2))</f>
        <v>0.9678789878129794</v>
      </c>
      <c r="BK24" s="199">
        <f>IF($C24="M",'Data - ValuesEnd2009'!BK24/INDEX(M_MC_End2009,1,'Data - ValuesEnd2009'!BK$2),'Data - ValuesEnd2009'!BK24/INDEX(F_MC_End2009,1,'Data - ValuesEnd2009'!BK$2))</f>
        <v>0.9856282401735791</v>
      </c>
      <c r="BL24" s="199">
        <f>IF($C24="M",'Data - ValuesEnd2009'!BL24/INDEX(M_MC_End2009,1,'Data - ValuesEnd2009'!BL$2),'Data - ValuesEnd2009'!BL24/INDEX(F_MC_End2009,1,'Data - ValuesEnd2009'!BL$2))</f>
        <v>0.9858575559738985</v>
      </c>
      <c r="BM24" s="199">
        <f>IF($C24="M",'Data - ValuesEnd2009'!BM24/INDEX(M_MC_End2009,1,'Data - ValuesEnd2009'!BM$2),'Data - ValuesEnd2009'!BM24/INDEX(F_MC_End2009,1,'Data - ValuesEnd2009'!BM$2))</f>
        <v>0.9846705961784006</v>
      </c>
      <c r="BN24" s="200">
        <f>IF($C24="M",'Data - ValuesEnd2009'!BN24/INDEX(M_MC_End2009,1,'Data - ValuesEnd2009'!BN$2),'Data - ValuesEnd2009'!BN24/INDEX(F_MC_End2009,1,'Data - ValuesEnd2009'!BN$2))</f>
        <v>0.9645208773589261</v>
      </c>
      <c r="BO24" s="190"/>
      <c r="BP24" s="191"/>
      <c r="BQ24" s="198">
        <f>IF($C24="M",'Data - ValuesEnd2009'!BQ24/INDEX(M_MC_End2009,1,'Data - ValuesEnd2009'!BQ$2),'Data - ValuesEnd2009'!BQ24/INDEX(F_MC_End2009,1,'Data - ValuesEnd2009'!BQ$2))</f>
        <v>1.0233986972455025</v>
      </c>
      <c r="BR24" s="199">
        <f>IF($C24="M",'Data - ValuesEnd2009'!BR24/INDEX(M_MC_End2009,1,'Data - ValuesEnd2009'!BR$2),'Data - ValuesEnd2009'!BR24/INDEX(F_MC_End2009,1,'Data - ValuesEnd2009'!BR$2))</f>
        <v>1.0116575131035765</v>
      </c>
      <c r="BS24" s="199">
        <f>IF($C24="M",'Data - ValuesEnd2009'!BS24/INDEX(M_MC_End2009,1,'Data - ValuesEnd2009'!BS$2),'Data - ValuesEnd2009'!BS24/INDEX(F_MC_End2009,1,'Data - ValuesEnd2009'!BS$2))</f>
        <v>1.0051639642619714</v>
      </c>
      <c r="BT24" s="199">
        <f>IF($C24="M",'Data - ValuesEnd2009'!BT24/INDEX(M_MC_End2009,1,'Data - ValuesEnd2009'!BT$2),'Data - ValuesEnd2009'!BT24/INDEX(F_MC_End2009,1,'Data - ValuesEnd2009'!BT$2))</f>
        <v>1.0047765634174064</v>
      </c>
      <c r="BU24" s="199">
        <f>IF($C24="M",'Data - ValuesEnd2009'!BU24/INDEX(M_MC_End2009,1,'Data - ValuesEnd2009'!BU$2),'Data - ValuesEnd2009'!BU24/INDEX(F_MC_End2009,1,'Data - ValuesEnd2009'!BU$2))</f>
        <v>1.0004459709955345</v>
      </c>
      <c r="BV24" s="200">
        <f>IF($C24="M",'Data - ValuesEnd2009'!BV24/INDEX(M_MC_End2009,1,'Data - ValuesEnd2009'!BV$2),'Data - ValuesEnd2009'!BV24/INDEX(F_MC_End2009,1,'Data - ValuesEnd2009'!BV$2))</f>
        <v>0.9679865804129241</v>
      </c>
      <c r="BW24" s="190"/>
      <c r="BX24" s="191"/>
      <c r="BY24" s="198">
        <f>IF($C24="M",'Data - ValuesEnd2009'!BY24/INDEX(M_MC_End2009,1,'Data - ValuesEnd2009'!BY$2),'Data - ValuesEnd2009'!BY24/INDEX(F_MC_End2009,1,'Data - ValuesEnd2009'!BY$2))</f>
        <v>0.9928196915704567</v>
      </c>
      <c r="BZ24" s="199">
        <f>IF($C24="M",'Data - ValuesEnd2009'!BZ24/INDEX(M_MC_End2009,1,'Data - ValuesEnd2009'!BZ$2),'Data - ValuesEnd2009'!BZ24/INDEX(F_MC_End2009,1,'Data - ValuesEnd2009'!BZ$2))</f>
        <v>0.9966164715778489</v>
      </c>
      <c r="CA24" s="199">
        <f>IF($C24="M",'Data - ValuesEnd2009'!CA24/INDEX(M_MC_End2009,1,'Data - ValuesEnd2009'!CA$2),'Data - ValuesEnd2009'!CA24/INDEX(F_MC_End2009,1,'Data - ValuesEnd2009'!CA$2))</f>
        <v>0.9998310808100491</v>
      </c>
      <c r="CB24" s="199">
        <f>IF($C24="M",'Data - ValuesEnd2009'!CB24/INDEX(M_MC_End2009,1,'Data - ValuesEnd2009'!CB$2),'Data - ValuesEnd2009'!CB24/INDEX(F_MC_End2009,1,'Data - ValuesEnd2009'!CB$2))</f>
        <v>1.0010929578768732</v>
      </c>
      <c r="CC24" s="199">
        <f>IF($C24="M",'Data - ValuesEnd2009'!CC24/INDEX(M_MC_End2009,1,'Data - ValuesEnd2009'!CC$2),'Data - ValuesEnd2009'!CC24/INDEX(F_MC_End2009,1,'Data - ValuesEnd2009'!CC$2))</f>
        <v>0.9995487627487523</v>
      </c>
      <c r="CD24" s="200">
        <f>IF($C24="M",'Data - ValuesEnd2009'!CD24/INDEX(M_MC_End2009,1,'Data - ValuesEnd2009'!CD$2),'Data - ValuesEnd2009'!CD24/INDEX(F_MC_End2009,1,'Data - ValuesEnd2009'!CD$2))</f>
        <v>0.9748342453405272</v>
      </c>
      <c r="CE24" s="190"/>
      <c r="CF24" s="191"/>
      <c r="CG24" s="198">
        <f>IF($C24="M",'Data - ValuesEnd2009'!CG24/INDEX(M_MC_End2009,1,'Data - ValuesEnd2009'!CG$2),'Data - ValuesEnd2009'!CG24/INDEX(F_MC_End2009,1,'Data - ValuesEnd2009'!CG$2))</f>
        <v>1.0229405899591812</v>
      </c>
      <c r="CH24" s="199">
        <f>IF($C24="M",'Data - ValuesEnd2009'!CH24/INDEX(M_MC_End2009,1,'Data - ValuesEnd2009'!CH$2),'Data - ValuesEnd2009'!CH24/INDEX(F_MC_End2009,1,'Data - ValuesEnd2009'!CH$2))</f>
        <v>1.0126746050155493</v>
      </c>
      <c r="CI24" s="199">
        <f>IF($C24="M",'Data - ValuesEnd2009'!CI24/INDEX(M_MC_End2009,1,'Data - ValuesEnd2009'!CI$2),'Data - ValuesEnd2009'!CI24/INDEX(F_MC_End2009,1,'Data - ValuesEnd2009'!CI$2))</f>
        <v>1.0077124910806077</v>
      </c>
      <c r="CJ24" s="199">
        <f>IF($C24="M",'Data - ValuesEnd2009'!CJ24/INDEX(M_MC_End2009,1,'Data - ValuesEnd2009'!CJ$2),'Data - ValuesEnd2009'!CJ24/INDEX(F_MC_End2009,1,'Data - ValuesEnd2009'!CJ$2))</f>
        <v>1.0054017140682883</v>
      </c>
      <c r="CK24" s="199">
        <f>IF($C24="M",'Data - ValuesEnd2009'!CK24/INDEX(M_MC_End2009,1,'Data - ValuesEnd2009'!CK$2),'Data - ValuesEnd2009'!CK24/INDEX(F_MC_End2009,1,'Data - ValuesEnd2009'!CK$2))</f>
        <v>1.0008021795391964</v>
      </c>
      <c r="CL24" s="200">
        <f>IF($C24="M",'Data - ValuesEnd2009'!CL24/INDEX(M_MC_End2009,1,'Data - ValuesEnd2009'!CL$2),'Data - ValuesEnd2009'!CL24/INDEX(F_MC_End2009,1,'Data - ValuesEnd2009'!CL$2))</f>
        <v>0.9699516781922805</v>
      </c>
      <c r="CM24" s="190"/>
      <c r="CN24" s="191"/>
      <c r="CO24" s="198">
        <f>IF($C24="M",'Data - ValuesEnd2009'!CO24/INDEX(M_MC_End2009,1,'Data - ValuesEnd2009'!CO$2),'Data - ValuesEnd2009'!CO24/INDEX(F_MC_End2009,1,'Data - ValuesEnd2009'!CO$2))</f>
        <v>0.9953718461449095</v>
      </c>
      <c r="CP24" s="199">
        <f>IF($C24="M",'Data - ValuesEnd2009'!CP24/INDEX(M_MC_End2009,1,'Data - ValuesEnd2009'!CP$2),'Data - ValuesEnd2009'!CP24/INDEX(F_MC_End2009,1,'Data - ValuesEnd2009'!CP$2))</f>
        <v>0.9998511707546519</v>
      </c>
      <c r="CQ24" s="199">
        <f>IF($C24="M",'Data - ValuesEnd2009'!CQ24/INDEX(M_MC_End2009,1,'Data - ValuesEnd2009'!CQ$2),'Data - ValuesEnd2009'!CQ24/INDEX(F_MC_End2009,1,'Data - ValuesEnd2009'!CQ$2))</f>
        <v>1.0019724456580443</v>
      </c>
      <c r="CR24" s="199">
        <f>IF($C24="M",'Data - ValuesEnd2009'!CR24/INDEX(M_MC_End2009,1,'Data - ValuesEnd2009'!CR$2),'Data - ValuesEnd2009'!CR24/INDEX(F_MC_End2009,1,'Data - ValuesEnd2009'!CR$2))</f>
        <v>1.0020000538317995</v>
      </c>
      <c r="CS24" s="199">
        <f>IF($C24="M",'Data - ValuesEnd2009'!CS24/INDEX(M_MC_End2009,1,'Data - ValuesEnd2009'!CS$2),'Data - ValuesEnd2009'!CS24/INDEX(F_MC_End2009,1,'Data - ValuesEnd2009'!CS$2))</f>
        <v>1.0002257584127108</v>
      </c>
      <c r="CT24" s="200">
        <f>IF($C24="M",'Data - ValuesEnd2009'!CT24/INDEX(M_MC_End2009,1,'Data - ValuesEnd2009'!CT$2),'Data - ValuesEnd2009'!CT24/INDEX(F_MC_End2009,1,'Data - ValuesEnd2009'!CT$2))</f>
        <v>0.977623620663133</v>
      </c>
      <c r="CU24" s="190"/>
      <c r="CV24" s="191"/>
      <c r="CW24" s="198">
        <f>IF($C24="M",'Data - ValuesEnd2009'!CW24/INDEX(M_MC_End2009,1,'Data - ValuesEnd2009'!CW$2),'Data - ValuesEnd2009'!CW24/INDEX(F_MC_End2009,1,'Data - ValuesEnd2009'!CW$2))</f>
        <v>1.1342416898780627</v>
      </c>
      <c r="CX24" s="199">
        <f>IF($C24="M",'Data - ValuesEnd2009'!CX24/INDEX(M_MC_End2009,1,'Data - ValuesEnd2009'!CX$2),'Data - ValuesEnd2009'!CX24/INDEX(F_MC_End2009,1,'Data - ValuesEnd2009'!CX$2))</f>
        <v>1.092759380619092</v>
      </c>
      <c r="CY24" s="199">
        <f>IF($C24="M",'Data - ValuesEnd2009'!CY24/INDEX(M_MC_End2009,1,'Data - ValuesEnd2009'!CY$2),'Data - ValuesEnd2009'!CY24/INDEX(F_MC_End2009,1,'Data - ValuesEnd2009'!CY$2))</f>
        <v>1.05926520945131</v>
      </c>
      <c r="CZ24" s="199">
        <f>IF($C24="M",'Data - ValuesEnd2009'!CZ24/INDEX(M_MC_End2009,1,'Data - ValuesEnd2009'!CZ$2),'Data - ValuesEnd2009'!CZ24/INDEX(F_MC_End2009,1,'Data - ValuesEnd2009'!CZ$2))</f>
        <v>1.0549736735688564</v>
      </c>
      <c r="DA24" s="199">
        <f>IF($C24="M",'Data - ValuesEnd2009'!DA24/INDEX(M_MC_End2009,1,'Data - ValuesEnd2009'!DA$2),'Data - ValuesEnd2009'!DA24/INDEX(F_MC_End2009,1,'Data - ValuesEnd2009'!DA$2))</f>
        <v>1.0462142300767987</v>
      </c>
      <c r="DB24" s="200">
        <f>IF($C24="M",'Data - ValuesEnd2009'!DB24/INDEX(M_MC_End2009,1,'Data - ValuesEnd2009'!DB$2),'Data - ValuesEnd2009'!DB24/INDEX(F_MC_End2009,1,'Data - ValuesEnd2009'!DB$2))</f>
        <v>1.0044208910927912</v>
      </c>
      <c r="DC24" s="190"/>
      <c r="DD24" s="191"/>
      <c r="DE24" s="198">
        <f>IF($C24="M",'Data - ValuesEnd2009'!DE24/INDEX(M_MC_End2009,1,'Data - ValuesEnd2009'!DE$2),'Data - ValuesEnd2009'!DE24/INDEX(F_MC_End2009,1,'Data - ValuesEnd2009'!DE$2))</f>
        <v>1.0472193379109012</v>
      </c>
      <c r="DF24" s="199">
        <f>IF($C24="M",'Data - ValuesEnd2009'!DF24/INDEX(M_MC_End2009,1,'Data - ValuesEnd2009'!DF$2),'Data - ValuesEnd2009'!DF24/INDEX(F_MC_End2009,1,'Data - ValuesEnd2009'!DF$2))</f>
        <v>1.0334442719048629</v>
      </c>
      <c r="DG24" s="199">
        <f>IF($C24="M",'Data - ValuesEnd2009'!DG24/INDEX(M_MC_End2009,1,'Data - ValuesEnd2009'!DG$2),'Data - ValuesEnd2009'!DG24/INDEX(F_MC_End2009,1,'Data - ValuesEnd2009'!DG$2))</f>
        <v>1.0200454910200931</v>
      </c>
      <c r="DH24" s="199">
        <f>IF($C24="M",'Data - ValuesEnd2009'!DH24/INDEX(M_MC_End2009,1,'Data - ValuesEnd2009'!DH$2),'Data - ValuesEnd2009'!DH24/INDEX(F_MC_End2009,1,'Data - ValuesEnd2009'!DH$2))</f>
        <v>1.022271234965355</v>
      </c>
      <c r="DI24" s="199">
        <f>IF($C24="M",'Data - ValuesEnd2009'!DI24/INDEX(M_MC_End2009,1,'Data - ValuesEnd2009'!DI$2),'Data - ValuesEnd2009'!DI24/INDEX(F_MC_End2009,1,'Data - ValuesEnd2009'!DI$2))</f>
        <v>1.0212371697985925</v>
      </c>
      <c r="DJ24" s="200">
        <f>IF($C24="M",'Data - ValuesEnd2009'!DJ24/INDEX(M_MC_End2009,1,'Data - ValuesEnd2009'!DJ$2),'Data - ValuesEnd2009'!DJ24/INDEX(F_MC_End2009,1,'Data - ValuesEnd2009'!DJ$2))</f>
        <v>0.9962990363833233</v>
      </c>
      <c r="DK24" s="190"/>
      <c r="DL24" s="191"/>
      <c r="DM24" s="198">
        <f>IF($C24="M",'Data - ValuesEnd2009'!DM24/INDEX(M_MC_End2009,1,'Data - ValuesEnd2009'!DM$2),'Data - ValuesEnd2009'!DM24/INDEX(F_MC_End2009,1,'Data - ValuesEnd2009'!DM$2))</f>
        <v>1.1308073049664442</v>
      </c>
      <c r="DN24" s="199">
        <f>IF($C24="M",'Data - ValuesEnd2009'!DN24/INDEX(M_MC_End2009,1,'Data - ValuesEnd2009'!DN$2),'Data - ValuesEnd2009'!DN24/INDEX(F_MC_End2009,1,'Data - ValuesEnd2009'!DN$2))</f>
        <v>1.087085824260685</v>
      </c>
      <c r="DO24" s="199">
        <f>IF($C24="M",'Data - ValuesEnd2009'!DO24/INDEX(M_MC_End2009,1,'Data - ValuesEnd2009'!DO$2),'Data - ValuesEnd2009'!DO24/INDEX(F_MC_End2009,1,'Data - ValuesEnd2009'!DO$2))</f>
        <v>1.0547426388256416</v>
      </c>
      <c r="DP24" s="199">
        <f>IF($C24="M",'Data - ValuesEnd2009'!DP24/INDEX(M_MC_End2009,1,'Data - ValuesEnd2009'!DP$2),'Data - ValuesEnd2009'!DP24/INDEX(F_MC_End2009,1,'Data - ValuesEnd2009'!DP$2))</f>
        <v>1.047108610321676</v>
      </c>
      <c r="DQ24" s="199">
        <f>IF($C24="M",'Data - ValuesEnd2009'!DQ24/INDEX(M_MC_End2009,1,'Data - ValuesEnd2009'!DQ$2),'Data - ValuesEnd2009'!DQ24/INDEX(F_MC_End2009,1,'Data - ValuesEnd2009'!DQ$2))</f>
        <v>1.036931716217058</v>
      </c>
      <c r="DR24" s="200">
        <f>IF($C24="M",'Data - ValuesEnd2009'!DR24/INDEX(M_MC_End2009,1,'Data - ValuesEnd2009'!DR$2),'Data - ValuesEnd2009'!DR24/INDEX(F_MC_End2009,1,'Data - ValuesEnd2009'!DR$2))</f>
        <v>0.9946411314766423</v>
      </c>
      <c r="DS24" s="190"/>
      <c r="DT24" s="191"/>
      <c r="DU24" s="198">
        <f>IF($C24="M",'Data - ValuesEnd2009'!DU24/INDEX(M_MC_End2009,1,'Data - ValuesEnd2009'!DU$2),'Data - ValuesEnd2009'!DU24/INDEX(F_MC_End2009,1,'Data - ValuesEnd2009'!DU$2))</f>
        <v>1.0479631861385719</v>
      </c>
      <c r="DV24" s="199">
        <f>IF($C24="M",'Data - ValuesEnd2009'!DV24/INDEX(M_MC_End2009,1,'Data - ValuesEnd2009'!DV$2),'Data - ValuesEnd2009'!DV24/INDEX(F_MC_End2009,1,'Data - ValuesEnd2009'!DV$2))</f>
        <v>1.0333641526923911</v>
      </c>
      <c r="DW24" s="199">
        <f>IF($C24="M",'Data - ValuesEnd2009'!DW24/INDEX(M_MC_End2009,1,'Data - ValuesEnd2009'!DW$2),'Data - ValuesEnd2009'!DW24/INDEX(F_MC_End2009,1,'Data - ValuesEnd2009'!DW$2))</f>
        <v>1.0193036306818632</v>
      </c>
      <c r="DX24" s="199">
        <f>IF($C24="M",'Data - ValuesEnd2009'!DX24/INDEX(M_MC_End2009,1,'Data - ValuesEnd2009'!DX$2),'Data - ValuesEnd2009'!DX24/INDEX(F_MC_End2009,1,'Data - ValuesEnd2009'!DX$2))</f>
        <v>1.0192521979469482</v>
      </c>
      <c r="DY24" s="199">
        <f>IF($C24="M",'Data - ValuesEnd2009'!DY24/INDEX(M_MC_End2009,1,'Data - ValuesEnd2009'!DY$2),'Data - ValuesEnd2009'!DY24/INDEX(F_MC_End2009,1,'Data - ValuesEnd2009'!DY$2))</f>
        <v>1.0169083178623652</v>
      </c>
      <c r="DZ24" s="200">
        <f>IF($C24="M",'Data - ValuesEnd2009'!DZ24/INDEX(M_MC_End2009,1,'Data - ValuesEnd2009'!DZ$2),'Data - ValuesEnd2009'!DZ24/INDEX(F_MC_End2009,1,'Data - ValuesEnd2009'!DZ$2))</f>
        <v>0.9916150190700409</v>
      </c>
      <c r="EA24" s="190"/>
      <c r="EB24" s="191"/>
      <c r="EC24" s="185"/>
    </row>
    <row r="25" spans="2:133" s="186" customFormat="1" ht="15.75">
      <c r="B25" s="46"/>
      <c r="C25" s="46" t="s">
        <v>44</v>
      </c>
      <c r="D25" s="170" t="s">
        <v>120</v>
      </c>
      <c r="E25" s="198">
        <f>IF($C25="M",'Data - ValuesEnd2009'!E25/INDEX(M_MC_End2009,1,'Data - ValuesEnd2009'!E$2),'Data - ValuesEnd2009'!E25/INDEX(F_MC_End2009,1,'Data - ValuesEnd2009'!E$2))</f>
        <v>1.0901909650839905</v>
      </c>
      <c r="F25" s="199">
        <f>IF($C25="M",'Data - ValuesEnd2009'!F25/INDEX(M_MC_End2009,1,'Data - ValuesEnd2009'!F$2),'Data - ValuesEnd2009'!F25/INDEX(F_MC_End2009,1,'Data - ValuesEnd2009'!F$2))</f>
        <v>1.0732422571185096</v>
      </c>
      <c r="G25" s="199">
        <f>IF($C25="M",'Data - ValuesEnd2009'!G25/INDEX(M_MC_End2009,1,'Data - ValuesEnd2009'!G$2),'Data - ValuesEnd2009'!G25/INDEX(F_MC_End2009,1,'Data - ValuesEnd2009'!G$2))</f>
        <v>1.055773966921905</v>
      </c>
      <c r="H25" s="199">
        <f>IF($C25="M",'Data - ValuesEnd2009'!H25/INDEX(M_MC_End2009,1,'Data - ValuesEnd2009'!H$2),'Data - ValuesEnd2009'!H25/INDEX(F_MC_End2009,1,'Data - ValuesEnd2009'!H$2))</f>
        <v>1.0594707878669043</v>
      </c>
      <c r="I25" s="199">
        <f>IF($C25="M",'Data - ValuesEnd2009'!I25/INDEX(M_MC_End2009,1,'Data - ValuesEnd2009'!I$2),'Data - ValuesEnd2009'!I25/INDEX(F_MC_End2009,1,'Data - ValuesEnd2009'!I$2))</f>
        <v>1.0592105958007825</v>
      </c>
      <c r="J25" s="200">
        <f>IF($C25="M",'Data - ValuesEnd2009'!J25/INDEX(M_MC_End2009,1,'Data - ValuesEnd2009'!J$2),'Data - ValuesEnd2009'!J25/INDEX(F_MC_End2009,1,'Data - ValuesEnd2009'!J$2))</f>
        <v>1.0308989266268669</v>
      </c>
      <c r="K25" s="190"/>
      <c r="L25" s="191"/>
      <c r="M25" s="198">
        <f>IF($C25="M",'Data - ValuesEnd2009'!M25/INDEX(M_MC_End2009,1,'Data - ValuesEnd2009'!M$2),'Data - ValuesEnd2009'!M25/INDEX(F_MC_End2009,1,'Data - ValuesEnd2009'!M$2))</f>
        <v>1.0319935289724047</v>
      </c>
      <c r="N25" s="199">
        <f>IF($C25="M",'Data - ValuesEnd2009'!N25/INDEX(M_MC_End2009,1,'Data - ValuesEnd2009'!N$2),'Data - ValuesEnd2009'!N25/INDEX(F_MC_End2009,1,'Data - ValuesEnd2009'!N$2))</f>
        <v>1.0318880618804334</v>
      </c>
      <c r="O25" s="199">
        <f>IF($C25="M",'Data - ValuesEnd2009'!O25/INDEX(M_MC_End2009,1,'Data - ValuesEnd2009'!O$2),'Data - ValuesEnd2009'!O25/INDEX(F_MC_End2009,1,'Data - ValuesEnd2009'!O$2))</f>
        <v>1.0225401592037522</v>
      </c>
      <c r="P25" s="199">
        <f>IF($C25="M",'Data - ValuesEnd2009'!P25/INDEX(M_MC_End2009,1,'Data - ValuesEnd2009'!P$2),'Data - ValuesEnd2009'!P25/INDEX(F_MC_End2009,1,'Data - ValuesEnd2009'!P$2))</f>
        <v>1.028871461964163</v>
      </c>
      <c r="Q25" s="199">
        <f>IF($C25="M",'Data - ValuesEnd2009'!Q25/INDEX(M_MC_End2009,1,'Data - ValuesEnd2009'!Q$2),'Data - ValuesEnd2009'!Q25/INDEX(F_MC_End2009,1,'Data - ValuesEnd2009'!Q$2))</f>
        <v>1.0329525369184127</v>
      </c>
      <c r="R25" s="200">
        <f>IF($C25="M",'Data - ValuesEnd2009'!R25/INDEX(M_MC_End2009,1,'Data - ValuesEnd2009'!R$2),'Data - ValuesEnd2009'!R25/INDEX(F_MC_End2009,1,'Data - ValuesEnd2009'!R$2))</f>
        <v>1.0174052459444474</v>
      </c>
      <c r="S25" s="190"/>
      <c r="T25" s="191"/>
      <c r="U25" s="198">
        <f>IF($C25="M",'Data - ValuesEnd2009'!U25/INDEX(M_MC_End2009,1,'Data - ValuesEnd2009'!U$2),'Data - ValuesEnd2009'!U25/INDEX(F_MC_End2009,1,'Data - ValuesEnd2009'!U$2))</f>
        <v>1.0840853309768281</v>
      </c>
      <c r="V25" s="199">
        <f>IF($C25="M",'Data - ValuesEnd2009'!V25/INDEX(M_MC_End2009,1,'Data - ValuesEnd2009'!V$2),'Data - ValuesEnd2009'!V25/INDEX(F_MC_End2009,1,'Data - ValuesEnd2009'!V$2))</f>
        <v>1.0692673977506466</v>
      </c>
      <c r="W25" s="199">
        <f>IF($C25="M",'Data - ValuesEnd2009'!W25/INDEX(M_MC_End2009,1,'Data - ValuesEnd2009'!W$2),'Data - ValuesEnd2009'!W25/INDEX(F_MC_End2009,1,'Data - ValuesEnd2009'!W$2))</f>
        <v>1.0520012680290822</v>
      </c>
      <c r="X25" s="199">
        <f>IF($C25="M",'Data - ValuesEnd2009'!X25/INDEX(M_MC_End2009,1,'Data - ValuesEnd2009'!X$2),'Data - ValuesEnd2009'!X25/INDEX(F_MC_End2009,1,'Data - ValuesEnd2009'!X$2))</f>
        <v>1.0518088024683148</v>
      </c>
      <c r="Y25" s="199">
        <f>IF($C25="M",'Data - ValuesEnd2009'!Y25/INDEX(M_MC_End2009,1,'Data - ValuesEnd2009'!Y$2),'Data - ValuesEnd2009'!Y25/INDEX(F_MC_End2009,1,'Data - ValuesEnd2009'!Y$2))</f>
        <v>1.0477011405883498</v>
      </c>
      <c r="Z25" s="200">
        <f>IF($C25="M",'Data - ValuesEnd2009'!Z25/INDEX(M_MC_End2009,1,'Data - ValuesEnd2009'!Z$2),'Data - ValuesEnd2009'!Z25/INDEX(F_MC_End2009,1,'Data - ValuesEnd2009'!Z$2))</f>
        <v>1.010802020532876</v>
      </c>
      <c r="AA25" s="190"/>
      <c r="AB25" s="191"/>
      <c r="AC25" s="198">
        <f>IF($C25="M",'Data - ValuesEnd2009'!AC25/INDEX(M_MC_End2009,1,'Data - ValuesEnd2009'!AC$2),'Data - ValuesEnd2009'!AC25/INDEX(F_MC_End2009,1,'Data - ValuesEnd2009'!AC$2))</f>
        <v>1.0327815385029988</v>
      </c>
      <c r="AD25" s="199">
        <f>IF($C25="M",'Data - ValuesEnd2009'!AD25/INDEX(M_MC_End2009,1,'Data - ValuesEnd2009'!AD$2),'Data - ValuesEnd2009'!AD25/INDEX(F_MC_End2009,1,'Data - ValuesEnd2009'!AD$2))</f>
        <v>1.032539080706009</v>
      </c>
      <c r="AE25" s="199">
        <f>IF($C25="M",'Data - ValuesEnd2009'!AE25/INDEX(M_MC_End2009,1,'Data - ValuesEnd2009'!AE$2),'Data - ValuesEnd2009'!AE25/INDEX(F_MC_End2009,1,'Data - ValuesEnd2009'!AE$2))</f>
        <v>1.0220545738417595</v>
      </c>
      <c r="AF25" s="199">
        <f>IF($C25="M",'Data - ValuesEnd2009'!AF25/INDEX(M_MC_End2009,1,'Data - ValuesEnd2009'!AF$2),'Data - ValuesEnd2009'!AF25/INDEX(F_MC_End2009,1,'Data - ValuesEnd2009'!AF$2))</f>
        <v>1.0256493120811863</v>
      </c>
      <c r="AG25" s="199">
        <f>IF($C25="M",'Data - ValuesEnd2009'!AG25/INDEX(M_MC_End2009,1,'Data - ValuesEnd2009'!AG$2),'Data - ValuesEnd2009'!AG25/INDEX(F_MC_End2009,1,'Data - ValuesEnd2009'!AG$2))</f>
        <v>1.0266151895758666</v>
      </c>
      <c r="AH25" s="200">
        <f>IF($C25="M",'Data - ValuesEnd2009'!AH25/INDEX(M_MC_End2009,1,'Data - ValuesEnd2009'!AH$2),'Data - ValuesEnd2009'!AH25/INDEX(F_MC_End2009,1,'Data - ValuesEnd2009'!AH$2))</f>
        <v>1.0041883621700372</v>
      </c>
      <c r="AI25" s="190"/>
      <c r="AJ25" s="191"/>
      <c r="AK25" s="198">
        <f>IF($C25="M",'Data - ValuesEnd2009'!AK25/INDEX(M_MC_End2009,1,'Data - ValuesEnd2009'!AK$2),'Data - ValuesEnd2009'!AK25/INDEX(F_MC_End2009,1,'Data - ValuesEnd2009'!AK$2))</f>
        <v>1.2201523732001665</v>
      </c>
      <c r="AL25" s="199">
        <f>IF($C25="M",'Data - ValuesEnd2009'!AL25/INDEX(M_MC_End2009,1,'Data - ValuesEnd2009'!AL$2),'Data - ValuesEnd2009'!AL25/INDEX(F_MC_End2009,1,'Data - ValuesEnd2009'!AL$2))</f>
        <v>1.1671409397544499</v>
      </c>
      <c r="AM25" s="199">
        <f>IF($C25="M",'Data - ValuesEnd2009'!AM25/INDEX(M_MC_End2009,1,'Data - ValuesEnd2009'!AM$2),'Data - ValuesEnd2009'!AM25/INDEX(F_MC_End2009,1,'Data - ValuesEnd2009'!AM$2))</f>
        <v>1.1185315207890891</v>
      </c>
      <c r="AN25" s="199">
        <f>IF($C25="M",'Data - ValuesEnd2009'!AN25/INDEX(M_MC_End2009,1,'Data - ValuesEnd2009'!AN$2),'Data - ValuesEnd2009'!AN25/INDEX(F_MC_End2009,1,'Data - ValuesEnd2009'!AN$2))</f>
        <v>1.1178151175624074</v>
      </c>
      <c r="AO25" s="199">
        <f>IF($C25="M",'Data - ValuesEnd2009'!AO25/INDEX(M_MC_End2009,1,'Data - ValuesEnd2009'!AO$2),'Data - ValuesEnd2009'!AO25/INDEX(F_MC_End2009,1,'Data - ValuesEnd2009'!AO$2))</f>
        <v>1.1125887629387297</v>
      </c>
      <c r="AP25" s="200">
        <f>IF($C25="M",'Data - ValuesEnd2009'!AP25/INDEX(M_MC_End2009,1,'Data - ValuesEnd2009'!AP$2),'Data - ValuesEnd2009'!AP25/INDEX(F_MC_End2009,1,'Data - ValuesEnd2009'!AP$2))</f>
        <v>1.073425859563495</v>
      </c>
      <c r="AQ25" s="190"/>
      <c r="AR25" s="191"/>
      <c r="AS25" s="198">
        <f>IF($C25="M",'Data - ValuesEnd2009'!AS25/INDEX(M_MC_End2009,1,'Data - ValuesEnd2009'!AS$2),'Data - ValuesEnd2009'!AS25/INDEX(F_MC_End2009,1,'Data - ValuesEnd2009'!AS$2))</f>
        <v>1.0881205087902908</v>
      </c>
      <c r="AT25" s="199">
        <f>IF($C25="M",'Data - ValuesEnd2009'!AT25/INDEX(M_MC_End2009,1,'Data - ValuesEnd2009'!AT$2),'Data - ValuesEnd2009'!AT25/INDEX(F_MC_End2009,1,'Data - ValuesEnd2009'!AT$2))</f>
        <v>1.070358389774819</v>
      </c>
      <c r="AU25" s="199">
        <f>IF($C25="M",'Data - ValuesEnd2009'!AU25/INDEX(M_MC_End2009,1,'Data - ValuesEnd2009'!AU$2),'Data - ValuesEnd2009'!AU25/INDEX(F_MC_End2009,1,'Data - ValuesEnd2009'!AU$2))</f>
        <v>1.0438685239759529</v>
      </c>
      <c r="AV25" s="199">
        <f>IF($C25="M",'Data - ValuesEnd2009'!AV25/INDEX(M_MC_End2009,1,'Data - ValuesEnd2009'!AV$2),'Data - ValuesEnd2009'!AV25/INDEX(F_MC_End2009,1,'Data - ValuesEnd2009'!AV$2))</f>
        <v>1.0515128098204762</v>
      </c>
      <c r="AW25" s="199">
        <f>IF($C25="M",'Data - ValuesEnd2009'!AW25/INDEX(M_MC_End2009,1,'Data - ValuesEnd2009'!AW$2),'Data - ValuesEnd2009'!AW25/INDEX(F_MC_End2009,1,'Data - ValuesEnd2009'!AW$2))</f>
        <v>1.056478029760051</v>
      </c>
      <c r="AX25" s="200">
        <f>IF($C25="M",'Data - ValuesEnd2009'!AX25/INDEX(M_MC_End2009,1,'Data - ValuesEnd2009'!AX$2),'Data - ValuesEnd2009'!AX25/INDEX(F_MC_End2009,1,'Data - ValuesEnd2009'!AX$2))</f>
        <v>1.0411868471287198</v>
      </c>
      <c r="AY25" s="190"/>
      <c r="AZ25" s="191"/>
      <c r="BA25" s="198">
        <f>IF($C25="M",'Data - ValuesEnd2009'!BA25/INDEX(M_MC_End2009,1,'Data - ValuesEnd2009'!BA$2),'Data - ValuesEnd2009'!BA25/INDEX(F_MC_End2009,1,'Data - ValuesEnd2009'!BA$2))</f>
        <v>1.208550288905015</v>
      </c>
      <c r="BB25" s="199">
        <f>IF($C25="M",'Data - ValuesEnd2009'!BB25/INDEX(M_MC_End2009,1,'Data - ValuesEnd2009'!BB$2),'Data - ValuesEnd2009'!BB25/INDEX(F_MC_End2009,1,'Data - ValuesEnd2009'!BB$2))</f>
        <v>1.1545525889153558</v>
      </c>
      <c r="BC25" s="199">
        <f>IF($C25="M",'Data - ValuesEnd2009'!BC25/INDEX(M_MC_End2009,1,'Data - ValuesEnd2009'!BC$2),'Data - ValuesEnd2009'!BC25/INDEX(F_MC_End2009,1,'Data - ValuesEnd2009'!BC$2))</f>
        <v>1.106105324859119</v>
      </c>
      <c r="BD25" s="199">
        <f>IF($C25="M",'Data - ValuesEnd2009'!BD25/INDEX(M_MC_End2009,1,'Data - ValuesEnd2009'!BD$2),'Data - ValuesEnd2009'!BD25/INDEX(F_MC_End2009,1,'Data - ValuesEnd2009'!BD$2))</f>
        <v>1.0999372514295807</v>
      </c>
      <c r="BE25" s="199">
        <f>IF($C25="M",'Data - ValuesEnd2009'!BE25/INDEX(M_MC_End2009,1,'Data - ValuesEnd2009'!BE$2),'Data - ValuesEnd2009'!BE25/INDEX(F_MC_End2009,1,'Data - ValuesEnd2009'!BE$2))</f>
        <v>1.0894643328887943</v>
      </c>
      <c r="BF25" s="200">
        <f>IF($C25="M",'Data - ValuesEnd2009'!BF25/INDEX(M_MC_End2009,1,'Data - ValuesEnd2009'!BF$2),'Data - ValuesEnd2009'!BF25/INDEX(F_MC_End2009,1,'Data - ValuesEnd2009'!BF$2))</f>
        <v>1.0391271776479218</v>
      </c>
      <c r="BG25" s="190"/>
      <c r="BH25" s="191"/>
      <c r="BI25" s="198">
        <f>IF($C25="M",'Data - ValuesEnd2009'!BI25/INDEX(M_MC_End2009,1,'Data - ValuesEnd2009'!BI$2),'Data - ValuesEnd2009'!BI25/INDEX(F_MC_End2009,1,'Data - ValuesEnd2009'!BI$2))</f>
        <v>1.0871476032090992</v>
      </c>
      <c r="BJ25" s="199">
        <f>IF($C25="M",'Data - ValuesEnd2009'!BJ25/INDEX(M_MC_End2009,1,'Data - ValuesEnd2009'!BJ$2),'Data - ValuesEnd2009'!BJ25/INDEX(F_MC_End2009,1,'Data - ValuesEnd2009'!BJ$2))</f>
        <v>1.0676960397213484</v>
      </c>
      <c r="BK25" s="199">
        <f>IF($C25="M",'Data - ValuesEnd2009'!BK25/INDEX(M_MC_End2009,1,'Data - ValuesEnd2009'!BK$2),'Data - ValuesEnd2009'!BK25/INDEX(F_MC_End2009,1,'Data - ValuesEnd2009'!BK$2))</f>
        <v>1.0404506813175007</v>
      </c>
      <c r="BL25" s="199">
        <f>IF($C25="M",'Data - ValuesEnd2009'!BL25/INDEX(M_MC_End2009,1,'Data - ValuesEnd2009'!BL$2),'Data - ValuesEnd2009'!BL25/INDEX(F_MC_End2009,1,'Data - ValuesEnd2009'!BL$2))</f>
        <v>1.04421709997086</v>
      </c>
      <c r="BM25" s="199">
        <f>IF($C25="M",'Data - ValuesEnd2009'!BM25/INDEX(M_MC_End2009,1,'Data - ValuesEnd2009'!BM$2),'Data - ValuesEnd2009'!BM25/INDEX(F_MC_End2009,1,'Data - ValuesEnd2009'!BM$2))</f>
        <v>1.0447917110258267</v>
      </c>
      <c r="BN25" s="200">
        <f>IF($C25="M",'Data - ValuesEnd2009'!BN25/INDEX(M_MC_End2009,1,'Data - ValuesEnd2009'!BN$2),'Data - ValuesEnd2009'!BN25/INDEX(F_MC_End2009,1,'Data - ValuesEnd2009'!BN$2))</f>
        <v>1.0196010894194827</v>
      </c>
      <c r="BO25" s="190"/>
      <c r="BP25" s="191"/>
      <c r="BQ25" s="198">
        <f>IF($C25="M",'Data - ValuesEnd2009'!BQ25/INDEX(M_MC_End2009,1,'Data - ValuesEnd2009'!BQ$2),'Data - ValuesEnd2009'!BQ25/INDEX(F_MC_End2009,1,'Data - ValuesEnd2009'!BQ$2))</f>
        <v>1.3593943521132394</v>
      </c>
      <c r="BR25" s="199">
        <f>IF($C25="M",'Data - ValuesEnd2009'!BR25/INDEX(M_MC_End2009,1,'Data - ValuesEnd2009'!BR$2),'Data - ValuesEnd2009'!BR25/INDEX(F_MC_End2009,1,'Data - ValuesEnd2009'!BR$2))</f>
        <v>1.2707382131489264</v>
      </c>
      <c r="BS25" s="199">
        <f>IF($C25="M",'Data - ValuesEnd2009'!BS25/INDEX(M_MC_End2009,1,'Data - ValuesEnd2009'!BS$2),'Data - ValuesEnd2009'!BS25/INDEX(F_MC_End2009,1,'Data - ValuesEnd2009'!BS$2))</f>
        <v>1.1884068068559763</v>
      </c>
      <c r="BT25" s="199">
        <f>IF($C25="M",'Data - ValuesEnd2009'!BT25/INDEX(M_MC_End2009,1,'Data - ValuesEnd2009'!BT$2),'Data - ValuesEnd2009'!BT25/INDEX(F_MC_End2009,1,'Data - ValuesEnd2009'!BT$2))</f>
        <v>1.1831028853298682</v>
      </c>
      <c r="BU25" s="199">
        <f>IF($C25="M",'Data - ValuesEnd2009'!BU25/INDEX(M_MC_End2009,1,'Data - ValuesEnd2009'!BU$2),'Data - ValuesEnd2009'!BU25/INDEX(F_MC_End2009,1,'Data - ValuesEnd2009'!BU$2))</f>
        <v>1.1723662513142978</v>
      </c>
      <c r="BV25" s="200">
        <f>IF($C25="M",'Data - ValuesEnd2009'!BV25/INDEX(M_MC_End2009,1,'Data - ValuesEnd2009'!BV$2),'Data - ValuesEnd2009'!BV25/INDEX(F_MC_End2009,1,'Data - ValuesEnd2009'!BV$2))</f>
        <v>1.1205208702290341</v>
      </c>
      <c r="BW25" s="190"/>
      <c r="BX25" s="191"/>
      <c r="BY25" s="198">
        <f>IF($C25="M",'Data - ValuesEnd2009'!BY25/INDEX(M_MC_End2009,1,'Data - ValuesEnd2009'!BY$2),'Data - ValuesEnd2009'!BY25/INDEX(F_MC_End2009,1,'Data - ValuesEnd2009'!BY$2))</f>
        <v>1.142002376840367</v>
      </c>
      <c r="BZ25" s="199">
        <f>IF($C25="M",'Data - ValuesEnd2009'!BZ25/INDEX(M_MC_End2009,1,'Data - ValuesEnd2009'!BZ$2),'Data - ValuesEnd2009'!BZ25/INDEX(F_MC_End2009,1,'Data - ValuesEnd2009'!BZ$2))</f>
        <v>1.1091051375901033</v>
      </c>
      <c r="CA25" s="199">
        <f>IF($C25="M",'Data - ValuesEnd2009'!CA25/INDEX(M_MC_End2009,1,'Data - ValuesEnd2009'!CA$2),'Data - ValuesEnd2009'!CA25/INDEX(F_MC_End2009,1,'Data - ValuesEnd2009'!CA$2))</f>
        <v>1.065784331084332</v>
      </c>
      <c r="CB25" s="199">
        <f>IF($C25="M",'Data - ValuesEnd2009'!CB25/INDEX(M_MC_End2009,1,'Data - ValuesEnd2009'!CB$2),'Data - ValuesEnd2009'!CB25/INDEX(F_MC_End2009,1,'Data - ValuesEnd2009'!CB$2))</f>
        <v>1.0751594139268537</v>
      </c>
      <c r="CC25" s="199">
        <f>IF($C25="M",'Data - ValuesEnd2009'!CC25/INDEX(M_MC_End2009,1,'Data - ValuesEnd2009'!CC$2),'Data - ValuesEnd2009'!CC25/INDEX(F_MC_End2009,1,'Data - ValuesEnd2009'!CC$2))</f>
        <v>1.0813399424953607</v>
      </c>
      <c r="CD25" s="200">
        <f>IF($C25="M",'Data - ValuesEnd2009'!CD25/INDEX(M_MC_End2009,1,'Data - ValuesEnd2009'!CD$2),'Data - ValuesEnd2009'!CD25/INDEX(F_MC_End2009,1,'Data - ValuesEnd2009'!CD$2))</f>
        <v>1.0665633577412919</v>
      </c>
      <c r="CE25" s="190"/>
      <c r="CF25" s="191"/>
      <c r="CG25" s="198">
        <f>IF($C25="M",'Data - ValuesEnd2009'!CG25/INDEX(M_MC_End2009,1,'Data - ValuesEnd2009'!CG$2),'Data - ValuesEnd2009'!CG25/INDEX(F_MC_End2009,1,'Data - ValuesEnd2009'!CG$2))</f>
        <v>1.3446191253829005</v>
      </c>
      <c r="CH25" s="199">
        <f>IF($C25="M",'Data - ValuesEnd2009'!CH25/INDEX(M_MC_End2009,1,'Data - ValuesEnd2009'!CH$2),'Data - ValuesEnd2009'!CH25/INDEX(F_MC_End2009,1,'Data - ValuesEnd2009'!CH$2))</f>
        <v>1.2500719189341178</v>
      </c>
      <c r="CI25" s="199">
        <f>IF($C25="M",'Data - ValuesEnd2009'!CI25/INDEX(M_MC_End2009,1,'Data - ValuesEnd2009'!CI$2),'Data - ValuesEnd2009'!CI25/INDEX(F_MC_End2009,1,'Data - ValuesEnd2009'!CI$2))</f>
        <v>1.1670443245631357</v>
      </c>
      <c r="CJ25" s="199">
        <f>IF($C25="M",'Data - ValuesEnd2009'!CJ25/INDEX(M_MC_End2009,1,'Data - ValuesEnd2009'!CJ$2),'Data - ValuesEnd2009'!CJ25/INDEX(F_MC_End2009,1,'Data - ValuesEnd2009'!CJ$2))</f>
        <v>1.1542164775224046</v>
      </c>
      <c r="CK25" s="199">
        <f>IF($C25="M",'Data - ValuesEnd2009'!CK25/INDEX(M_MC_End2009,1,'Data - ValuesEnd2009'!CK$2),'Data - ValuesEnd2009'!CK25/INDEX(F_MC_End2009,1,'Data - ValuesEnd2009'!CK$2))</f>
        <v>1.1364069188228887</v>
      </c>
      <c r="CL25" s="200">
        <f>IF($C25="M",'Data - ValuesEnd2009'!CL25/INDEX(M_MC_End2009,1,'Data - ValuesEnd2009'!CL$2),'Data - ValuesEnd2009'!CL25/INDEX(F_MC_End2009,1,'Data - ValuesEnd2009'!CL$2))</f>
        <v>1.0703611565315956</v>
      </c>
      <c r="CM25" s="190"/>
      <c r="CN25" s="191"/>
      <c r="CO25" s="198">
        <f>IF($C25="M",'Data - ValuesEnd2009'!CO25/INDEX(M_MC_End2009,1,'Data - ValuesEnd2009'!CO$2),'Data - ValuesEnd2009'!CO25/INDEX(F_MC_End2009,1,'Data - ValuesEnd2009'!CO$2))</f>
        <v>1.1406162420809212</v>
      </c>
      <c r="CP25" s="199">
        <f>IF($C25="M",'Data - ValuesEnd2009'!CP25/INDEX(M_MC_End2009,1,'Data - ValuesEnd2009'!CP$2),'Data - ValuesEnd2009'!CP25/INDEX(F_MC_End2009,1,'Data - ValuesEnd2009'!CP$2))</f>
        <v>1.1038425295109424</v>
      </c>
      <c r="CQ25" s="199">
        <f>IF($C25="M",'Data - ValuesEnd2009'!CQ25/INDEX(M_MC_End2009,1,'Data - ValuesEnd2009'!CQ$2),'Data - ValuesEnd2009'!CQ25/INDEX(F_MC_End2009,1,'Data - ValuesEnd2009'!CQ$2))</f>
        <v>1.0596894651499884</v>
      </c>
      <c r="CR25" s="199">
        <f>IF($C25="M",'Data - ValuesEnd2009'!CR25/INDEX(M_MC_End2009,1,'Data - ValuesEnd2009'!CR$2),'Data - ValuesEnd2009'!CR25/INDEX(F_MC_End2009,1,'Data - ValuesEnd2009'!CR$2))</f>
        <v>1.06388316076867</v>
      </c>
      <c r="CS25" s="199">
        <f>IF($C25="M",'Data - ValuesEnd2009'!CS25/INDEX(M_MC_End2009,1,'Data - ValuesEnd2009'!CS$2),'Data - ValuesEnd2009'!CS25/INDEX(F_MC_End2009,1,'Data - ValuesEnd2009'!CS$2))</f>
        <v>1.0641917435386359</v>
      </c>
      <c r="CT25" s="200">
        <f>IF($C25="M",'Data - ValuesEnd2009'!CT25/INDEX(M_MC_End2009,1,'Data - ValuesEnd2009'!CT$2),'Data - ValuesEnd2009'!CT25/INDEX(F_MC_End2009,1,'Data - ValuesEnd2009'!CT$2))</f>
        <v>1.0360735375278058</v>
      </c>
      <c r="CU25" s="190"/>
      <c r="CV25" s="191"/>
      <c r="CW25" s="198">
        <f>IF($C25="M",'Data - ValuesEnd2009'!CW25/INDEX(M_MC_End2009,1,'Data - ValuesEnd2009'!CW$2),'Data - ValuesEnd2009'!CW25/INDEX(F_MC_End2009,1,'Data - ValuesEnd2009'!CW$2))</f>
        <v>1.498492144801268</v>
      </c>
      <c r="CX25" s="199">
        <f>IF($C25="M",'Data - ValuesEnd2009'!CX25/INDEX(M_MC_End2009,1,'Data - ValuesEnd2009'!CX$2),'Data - ValuesEnd2009'!CX25/INDEX(F_MC_End2009,1,'Data - ValuesEnd2009'!CX$2))</f>
        <v>1.3799351522471517</v>
      </c>
      <c r="CY25" s="199">
        <f>IF($C25="M",'Data - ValuesEnd2009'!CY25/INDEX(M_MC_End2009,1,'Data - ValuesEnd2009'!CY$2),'Data - ValuesEnd2009'!CY25/INDEX(F_MC_End2009,1,'Data - ValuesEnd2009'!CY$2))</f>
        <v>1.2635489443874066</v>
      </c>
      <c r="CZ25" s="199">
        <f>IF($C25="M",'Data - ValuesEnd2009'!CZ25/INDEX(M_MC_End2009,1,'Data - ValuesEnd2009'!CZ$2),'Data - ValuesEnd2009'!CZ25/INDEX(F_MC_End2009,1,'Data - ValuesEnd2009'!CZ$2))</f>
        <v>1.254337088982151</v>
      </c>
      <c r="DA25" s="199">
        <f>IF($C25="M",'Data - ValuesEnd2009'!DA25/INDEX(M_MC_End2009,1,'Data - ValuesEnd2009'!DA$2),'Data - ValuesEnd2009'!DA25/INDEX(F_MC_End2009,1,'Data - ValuesEnd2009'!DA$2))</f>
        <v>1.2381746054034097</v>
      </c>
      <c r="DB25" s="200">
        <f>IF($C25="M",'Data - ValuesEnd2009'!DB25/INDEX(M_MC_End2009,1,'Data - ValuesEnd2009'!DB$2),'Data - ValuesEnd2009'!DB25/INDEX(F_MC_End2009,1,'Data - ValuesEnd2009'!DB$2))</f>
        <v>1.1723925061338163</v>
      </c>
      <c r="DC25" s="190"/>
      <c r="DD25" s="191"/>
      <c r="DE25" s="198">
        <f>IF($C25="M",'Data - ValuesEnd2009'!DE25/INDEX(M_MC_End2009,1,'Data - ValuesEnd2009'!DE$2),'Data - ValuesEnd2009'!DE25/INDEX(F_MC_End2009,1,'Data - ValuesEnd2009'!DE$2))</f>
        <v>1.1912500363094625</v>
      </c>
      <c r="DF25" s="199">
        <f>IF($C25="M",'Data - ValuesEnd2009'!DF25/INDEX(M_MC_End2009,1,'Data - ValuesEnd2009'!DF$2),'Data - ValuesEnd2009'!DF25/INDEX(F_MC_End2009,1,'Data - ValuesEnd2009'!DF$2))</f>
        <v>1.1467918556171561</v>
      </c>
      <c r="DG25" s="199">
        <f>IF($C25="M",'Data - ValuesEnd2009'!DG25/INDEX(M_MC_End2009,1,'Data - ValuesEnd2009'!DG$2),'Data - ValuesEnd2009'!DG25/INDEX(F_MC_End2009,1,'Data - ValuesEnd2009'!DG$2))</f>
        <v>1.0876861960790989</v>
      </c>
      <c r="DH25" s="199">
        <f>IF($C25="M",'Data - ValuesEnd2009'!DH25/INDEX(M_MC_End2009,1,'Data - ValuesEnd2009'!DH$2),'Data - ValuesEnd2009'!DH25/INDEX(F_MC_End2009,1,'Data - ValuesEnd2009'!DH$2))</f>
        <v>1.0993389324227016</v>
      </c>
      <c r="DI25" s="199">
        <f>IF($C25="M",'Data - ValuesEnd2009'!DI25/INDEX(M_MC_End2009,1,'Data - ValuesEnd2009'!DI$2),'Data - ValuesEnd2009'!DI25/INDEX(F_MC_End2009,1,'Data - ValuesEnd2009'!DI$2))</f>
        <v>1.1072198715962656</v>
      </c>
      <c r="DJ25" s="200">
        <f>IF($C25="M",'Data - ValuesEnd2009'!DJ25/INDEX(M_MC_End2009,1,'Data - ValuesEnd2009'!DJ$2),'Data - ValuesEnd2009'!DJ25/INDEX(F_MC_End2009,1,'Data - ValuesEnd2009'!DJ$2))</f>
        <v>1.09348800459341</v>
      </c>
      <c r="DK25" s="190"/>
      <c r="DL25" s="191"/>
      <c r="DM25" s="198">
        <f>IF($C25="M",'Data - ValuesEnd2009'!DM25/INDEX(M_MC_End2009,1,'Data - ValuesEnd2009'!DM$2),'Data - ValuesEnd2009'!DM25/INDEX(F_MC_End2009,1,'Data - ValuesEnd2009'!DM$2))</f>
        <v>1.4840931483332633</v>
      </c>
      <c r="DN25" s="199">
        <f>IF($C25="M",'Data - ValuesEnd2009'!DN25/INDEX(M_MC_End2009,1,'Data - ValuesEnd2009'!DN$2),'Data - ValuesEnd2009'!DN25/INDEX(F_MC_End2009,1,'Data - ValuesEnd2009'!DN$2))</f>
        <v>1.3529245054321521</v>
      </c>
      <c r="DO25" s="199">
        <f>IF($C25="M",'Data - ValuesEnd2009'!DO25/INDEX(M_MC_End2009,1,'Data - ValuesEnd2009'!DO$2),'Data - ValuesEnd2009'!DO25/INDEX(F_MC_End2009,1,'Data - ValuesEnd2009'!DO$2))</f>
        <v>1.2337325795813059</v>
      </c>
      <c r="DP25" s="199">
        <f>IF($C25="M",'Data - ValuesEnd2009'!DP25/INDEX(M_MC_End2009,1,'Data - ValuesEnd2009'!DP$2),'Data - ValuesEnd2009'!DP25/INDEX(F_MC_End2009,1,'Data - ValuesEnd2009'!DP$2))</f>
        <v>1.2142304186063673</v>
      </c>
      <c r="DQ25" s="199">
        <f>IF($C25="M",'Data - ValuesEnd2009'!DQ25/INDEX(M_MC_End2009,1,'Data - ValuesEnd2009'!DQ$2),'Data - ValuesEnd2009'!DQ25/INDEX(F_MC_End2009,1,'Data - ValuesEnd2009'!DQ$2))</f>
        <v>1.1885190621610309</v>
      </c>
      <c r="DR25" s="200">
        <f>IF($C25="M",'Data - ValuesEnd2009'!DR25/INDEX(M_MC_End2009,1,'Data - ValuesEnd2009'!DR$2),'Data - ValuesEnd2009'!DR25/INDEX(F_MC_End2009,1,'Data - ValuesEnd2009'!DR$2))</f>
        <v>1.1047059777821229</v>
      </c>
      <c r="DS25" s="190"/>
      <c r="DT25" s="191"/>
      <c r="DU25" s="198">
        <f>IF($C25="M",'Data - ValuesEnd2009'!DU25/INDEX(M_MC_End2009,1,'Data - ValuesEnd2009'!DU$2),'Data - ValuesEnd2009'!DU25/INDEX(F_MC_End2009,1,'Data - ValuesEnd2009'!DU$2))</f>
        <v>1.1908500244963025</v>
      </c>
      <c r="DV25" s="199">
        <f>IF($C25="M",'Data - ValuesEnd2009'!DV25/INDEX(M_MC_End2009,1,'Data - ValuesEnd2009'!DV$2),'Data - ValuesEnd2009'!DV25/INDEX(F_MC_End2009,1,'Data - ValuesEnd2009'!DV$2))</f>
        <v>1.1398875279012448</v>
      </c>
      <c r="DW25" s="199">
        <f>IF($C25="M",'Data - ValuesEnd2009'!DW25/INDEX(M_MC_End2009,1,'Data - ValuesEnd2009'!DW$2),'Data - ValuesEnd2009'!DW25/INDEX(F_MC_End2009,1,'Data - ValuesEnd2009'!DW$2))</f>
        <v>1.0793421211270438</v>
      </c>
      <c r="DX25" s="199">
        <f>IF($C25="M",'Data - ValuesEnd2009'!DX25/INDEX(M_MC_End2009,1,'Data - ValuesEnd2009'!DX$2),'Data - ValuesEnd2009'!DX25/INDEX(F_MC_End2009,1,'Data - ValuesEnd2009'!DX$2))</f>
        <v>1.0843594735920714</v>
      </c>
      <c r="DY25" s="199">
        <f>IF($C25="M",'Data - ValuesEnd2009'!DY25/INDEX(M_MC_End2009,1,'Data - ValuesEnd2009'!DY$2),'Data - ValuesEnd2009'!DY25/INDEX(F_MC_End2009,1,'Data - ValuesEnd2009'!DY$2))</f>
        <v>1.0846612550406705</v>
      </c>
      <c r="DZ25" s="200">
        <f>IF($C25="M",'Data - ValuesEnd2009'!DZ25/INDEX(M_MC_End2009,1,'Data - ValuesEnd2009'!DZ$2),'Data - ValuesEnd2009'!DZ25/INDEX(F_MC_End2009,1,'Data - ValuesEnd2009'!DZ$2))</f>
        <v>1.0536188054863886</v>
      </c>
      <c r="EA25" s="190"/>
      <c r="EB25" s="191"/>
      <c r="EC25" s="185"/>
    </row>
    <row r="26" spans="1:133" s="186" customFormat="1" ht="16.5" thickBot="1">
      <c r="A26" s="224"/>
      <c r="B26" s="66"/>
      <c r="C26" s="66" t="s">
        <v>44</v>
      </c>
      <c r="D26" s="172" t="s">
        <v>121</v>
      </c>
      <c r="E26" s="201">
        <f>IF($C26="M",'Data - ValuesEnd2009'!E26/INDEX(M_MC_End2009,1,'Data - ValuesEnd2009'!E$2),'Data - ValuesEnd2009'!E26/INDEX(F_MC_End2009,1,'Data - ValuesEnd2009'!E$2))</f>
        <v>1.2839784964043341</v>
      </c>
      <c r="F26" s="202">
        <f>IF($C26="M",'Data - ValuesEnd2009'!F26/INDEX(M_MC_End2009,1,'Data - ValuesEnd2009'!F$2),'Data - ValuesEnd2009'!F26/INDEX(F_MC_End2009,1,'Data - ValuesEnd2009'!F$2))</f>
        <v>1.2157208043833714</v>
      </c>
      <c r="G26" s="202">
        <f>IF($C26="M",'Data - ValuesEnd2009'!G26/INDEX(M_MC_End2009,1,'Data - ValuesEnd2009'!G$2),'Data - ValuesEnd2009'!G26/INDEX(F_MC_End2009,1,'Data - ValuesEnd2009'!G$2))</f>
        <v>1.1549092008438475</v>
      </c>
      <c r="H26" s="202">
        <f>IF($C26="M",'Data - ValuesEnd2009'!H26/INDEX(M_MC_End2009,1,'Data - ValuesEnd2009'!H$2),'Data - ValuesEnd2009'!H26/INDEX(F_MC_End2009,1,'Data - ValuesEnd2009'!H$2))</f>
        <v>1.1549528568604335</v>
      </c>
      <c r="I26" s="202">
        <f>IF($C26="M",'Data - ValuesEnd2009'!I26/INDEX(M_MC_End2009,1,'Data - ValuesEnd2009'!I$2),'Data - ValuesEnd2009'!I26/INDEX(F_MC_End2009,1,'Data - ValuesEnd2009'!I$2))</f>
        <v>1.1507271691454264</v>
      </c>
      <c r="J26" s="203">
        <f>IF($C26="M",'Data - ValuesEnd2009'!J26/INDEX(M_MC_End2009,1,'Data - ValuesEnd2009'!J$2),'Data - ValuesEnd2009'!J26/INDEX(F_MC_End2009,1,'Data - ValuesEnd2009'!J$2))</f>
        <v>1.1120523163952323</v>
      </c>
      <c r="K26" s="190"/>
      <c r="L26" s="191"/>
      <c r="M26" s="201">
        <f>IF($C26="M",'Data - ValuesEnd2009'!M26/INDEX(M_MC_End2009,1,'Data - ValuesEnd2009'!M$2),'Data - ValuesEnd2009'!M26/INDEX(F_MC_End2009,1,'Data - ValuesEnd2009'!M$2))</f>
        <v>1.1107844854184101</v>
      </c>
      <c r="N26" s="202">
        <f>IF($C26="M",'Data - ValuesEnd2009'!N26/INDEX(M_MC_End2009,1,'Data - ValuesEnd2009'!N$2),'Data - ValuesEnd2009'!N26/INDEX(F_MC_End2009,1,'Data - ValuesEnd2009'!N$2))</f>
        <v>1.0898817233671427</v>
      </c>
      <c r="O26" s="202">
        <f>IF($C26="M",'Data - ValuesEnd2009'!O26/INDEX(M_MC_End2009,1,'Data - ValuesEnd2009'!O$2),'Data - ValuesEnd2009'!O26/INDEX(F_MC_End2009,1,'Data - ValuesEnd2009'!O$2))</f>
        <v>1.0562898745009364</v>
      </c>
      <c r="P26" s="202">
        <f>IF($C26="M",'Data - ValuesEnd2009'!P26/INDEX(M_MC_End2009,1,'Data - ValuesEnd2009'!P$2),'Data - ValuesEnd2009'!P26/INDEX(F_MC_End2009,1,'Data - ValuesEnd2009'!P$2))</f>
        <v>1.0666592593192863</v>
      </c>
      <c r="Q26" s="202">
        <f>IF($C26="M",'Data - ValuesEnd2009'!Q26/INDEX(M_MC_End2009,1,'Data - ValuesEnd2009'!Q$2),'Data - ValuesEnd2009'!Q26/INDEX(F_MC_End2009,1,'Data - ValuesEnd2009'!Q$2))</f>
        <v>1.074716094837522</v>
      </c>
      <c r="R26" s="203">
        <f>IF($C26="M",'Data - ValuesEnd2009'!R26/INDEX(M_MC_End2009,1,'Data - ValuesEnd2009'!R$2),'Data - ValuesEnd2009'!R26/INDEX(F_MC_End2009,1,'Data - ValuesEnd2009'!R$2))</f>
        <v>1.06476489008414</v>
      </c>
      <c r="S26" s="190"/>
      <c r="T26" s="191"/>
      <c r="U26" s="201">
        <f>IF($C26="M",'Data - ValuesEnd2009'!U26/INDEX(M_MC_End2009,1,'Data - ValuesEnd2009'!U$2),'Data - ValuesEnd2009'!U26/INDEX(F_MC_End2009,1,'Data - ValuesEnd2009'!U$2))</f>
        <v>1.259581105926419</v>
      </c>
      <c r="V26" s="202">
        <f>IF($C26="M",'Data - ValuesEnd2009'!V26/INDEX(M_MC_End2009,1,'Data - ValuesEnd2009'!V$2),'Data - ValuesEnd2009'!V26/INDEX(F_MC_End2009,1,'Data - ValuesEnd2009'!V$2))</f>
        <v>1.1952314656929675</v>
      </c>
      <c r="W26" s="202">
        <f>IF($C26="M",'Data - ValuesEnd2009'!W26/INDEX(M_MC_End2009,1,'Data - ValuesEnd2009'!W$2),'Data - ValuesEnd2009'!W26/INDEX(F_MC_End2009,1,'Data - ValuesEnd2009'!W$2))</f>
        <v>1.135914415441731</v>
      </c>
      <c r="X26" s="202">
        <f>IF($C26="M",'Data - ValuesEnd2009'!X26/INDEX(M_MC_End2009,1,'Data - ValuesEnd2009'!X$2),'Data - ValuesEnd2009'!X26/INDEX(F_MC_End2009,1,'Data - ValuesEnd2009'!X$2))</f>
        <v>1.1298721418184317</v>
      </c>
      <c r="Y26" s="202">
        <f>IF($C26="M",'Data - ValuesEnd2009'!Y26/INDEX(M_MC_End2009,1,'Data - ValuesEnd2009'!Y$2),'Data - ValuesEnd2009'!Y26/INDEX(F_MC_End2009,1,'Data - ValuesEnd2009'!Y$2))</f>
        <v>1.1187879511895988</v>
      </c>
      <c r="Z26" s="203">
        <f>IF($C26="M",'Data - ValuesEnd2009'!Z26/INDEX(M_MC_End2009,1,'Data - ValuesEnd2009'!Z$2),'Data - ValuesEnd2009'!Z26/INDEX(F_MC_End2009,1,'Data - ValuesEnd2009'!Z$2))</f>
        <v>1.0636606278500598</v>
      </c>
      <c r="AA26" s="190"/>
      <c r="AB26" s="191"/>
      <c r="AC26" s="201">
        <f>IF($C26="M",'Data - ValuesEnd2009'!AC26/INDEX(M_MC_End2009,1,'Data - ValuesEnd2009'!AC$2),'Data - ValuesEnd2009'!AC26/INDEX(F_MC_End2009,1,'Data - ValuesEnd2009'!AC$2))</f>
        <v>1.1080385723814772</v>
      </c>
      <c r="AD26" s="202">
        <f>IF($C26="M",'Data - ValuesEnd2009'!AD26/INDEX(M_MC_End2009,1,'Data - ValuesEnd2009'!AD$2),'Data - ValuesEnd2009'!AD26/INDEX(F_MC_End2009,1,'Data - ValuesEnd2009'!AD$2))</f>
        <v>1.0854846152066093</v>
      </c>
      <c r="AE26" s="202">
        <f>IF($C26="M",'Data - ValuesEnd2009'!AE26/INDEX(M_MC_End2009,1,'Data - ValuesEnd2009'!AE$2),'Data - ValuesEnd2009'!AE26/INDEX(F_MC_End2009,1,'Data - ValuesEnd2009'!AE$2))</f>
        <v>1.0513360898022008</v>
      </c>
      <c r="AF26" s="202">
        <f>IF($C26="M",'Data - ValuesEnd2009'!AF26/INDEX(M_MC_End2009,1,'Data - ValuesEnd2009'!AF$2),'Data - ValuesEnd2009'!AF26/INDEX(F_MC_End2009,1,'Data - ValuesEnd2009'!AF$2))</f>
        <v>1.0570584072010112</v>
      </c>
      <c r="AG26" s="202">
        <f>IF($C26="M",'Data - ValuesEnd2009'!AG26/INDEX(M_MC_End2009,1,'Data - ValuesEnd2009'!AG$2),'Data - ValuesEnd2009'!AG26/INDEX(F_MC_End2009,1,'Data - ValuesEnd2009'!AG$2))</f>
        <v>1.0592075590218761</v>
      </c>
      <c r="AH26" s="203">
        <f>IF($C26="M",'Data - ValuesEnd2009'!AH26/INDEX(M_MC_End2009,1,'Data - ValuesEnd2009'!AH$2),'Data - ValuesEnd2009'!AH26/INDEX(F_MC_End2009,1,'Data - ValuesEnd2009'!AH$2))</f>
        <v>1.0343341414109972</v>
      </c>
      <c r="AI26" s="190"/>
      <c r="AJ26" s="191"/>
      <c r="AK26" s="201">
        <f>IF($C26="M",'Data - ValuesEnd2009'!AK26/INDEX(M_MC_End2009,1,'Data - ValuesEnd2009'!AK$2),'Data - ValuesEnd2009'!AK26/INDEX(F_MC_End2009,1,'Data - ValuesEnd2009'!AK$2))</f>
        <v>1.4443485603744803</v>
      </c>
      <c r="AL26" s="202">
        <f>IF($C26="M",'Data - ValuesEnd2009'!AL26/INDEX(M_MC_End2009,1,'Data - ValuesEnd2009'!AL$2),'Data - ValuesEnd2009'!AL26/INDEX(F_MC_End2009,1,'Data - ValuesEnd2009'!AL$2))</f>
        <v>1.3326455079630513</v>
      </c>
      <c r="AM26" s="202">
        <f>IF($C26="M",'Data - ValuesEnd2009'!AM26/INDEX(M_MC_End2009,1,'Data - ValuesEnd2009'!AM$2),'Data - ValuesEnd2009'!AM26/INDEX(F_MC_End2009,1,'Data - ValuesEnd2009'!AM$2))</f>
        <v>1.233307406976247</v>
      </c>
      <c r="AN26" s="202">
        <f>IF($C26="M",'Data - ValuesEnd2009'!AN26/INDEX(M_MC_End2009,1,'Data - ValuesEnd2009'!AN$2),'Data - ValuesEnd2009'!AN26/INDEX(F_MC_End2009,1,'Data - ValuesEnd2009'!AN$2))</f>
        <v>1.2278079236111201</v>
      </c>
      <c r="AO26" s="202">
        <f>IF($C26="M",'Data - ValuesEnd2009'!AO26/INDEX(M_MC_End2009,1,'Data - ValuesEnd2009'!AO$2),'Data - ValuesEnd2009'!AO26/INDEX(F_MC_End2009,1,'Data - ValuesEnd2009'!AO$2))</f>
        <v>1.2171457757456545</v>
      </c>
      <c r="AP26" s="203">
        <f>IF($C26="M",'Data - ValuesEnd2009'!AP26/INDEX(M_MC_End2009,1,'Data - ValuesEnd2009'!AP$2),'Data - ValuesEnd2009'!AP26/INDEX(F_MC_End2009,1,'Data - ValuesEnd2009'!AP$2))</f>
        <v>1.1638881113567714</v>
      </c>
      <c r="AQ26" s="190"/>
      <c r="AR26" s="191"/>
      <c r="AS26" s="201">
        <f>IF($C26="M",'Data - ValuesEnd2009'!AS26/INDEX(M_MC_End2009,1,'Data - ValuesEnd2009'!AS$2),'Data - ValuesEnd2009'!AS26/INDEX(F_MC_End2009,1,'Data - ValuesEnd2009'!AS$2))</f>
        <v>1.1663061587669525</v>
      </c>
      <c r="AT26" s="202">
        <f>IF($C26="M",'Data - ValuesEnd2009'!AT26/INDEX(M_MC_End2009,1,'Data - ValuesEnd2009'!AT$2),'Data - ValuesEnd2009'!AT26/INDEX(F_MC_End2009,1,'Data - ValuesEnd2009'!AT$2))</f>
        <v>1.130015338353468</v>
      </c>
      <c r="AU26" s="202">
        <f>IF($C26="M",'Data - ValuesEnd2009'!AU26/INDEX(M_MC_End2009,1,'Data - ValuesEnd2009'!AU$2),'Data - ValuesEnd2009'!AU26/INDEX(F_MC_End2009,1,'Data - ValuesEnd2009'!AU$2))</f>
        <v>1.0790776489628542</v>
      </c>
      <c r="AV26" s="202">
        <f>IF($C26="M",'Data - ValuesEnd2009'!AV26/INDEX(M_MC_End2009,1,'Data - ValuesEnd2009'!AV$2),'Data - ValuesEnd2009'!AV26/INDEX(F_MC_End2009,1,'Data - ValuesEnd2009'!AV$2))</f>
        <v>1.0913729909308136</v>
      </c>
      <c r="AW26" s="202">
        <f>IF($C26="M",'Data - ValuesEnd2009'!AW26/INDEX(M_MC_End2009,1,'Data - ValuesEnd2009'!AW$2),'Data - ValuesEnd2009'!AW26/INDEX(F_MC_End2009,1,'Data - ValuesEnd2009'!AW$2))</f>
        <v>1.1008488768791205</v>
      </c>
      <c r="AX26" s="203">
        <f>IF($C26="M",'Data - ValuesEnd2009'!AX26/INDEX(M_MC_End2009,1,'Data - ValuesEnd2009'!AX$2),'Data - ValuesEnd2009'!AX26/INDEX(F_MC_End2009,1,'Data - ValuesEnd2009'!AX$2))</f>
        <v>1.0916595457735847</v>
      </c>
      <c r="AY26" s="190"/>
      <c r="AZ26" s="191"/>
      <c r="BA26" s="201">
        <f>IF($C26="M",'Data - ValuesEnd2009'!BA26/INDEX(M_MC_End2009,1,'Data - ValuesEnd2009'!BA$2),'Data - ValuesEnd2009'!BA26/INDEX(F_MC_End2009,1,'Data - ValuesEnd2009'!BA$2))</f>
        <v>1.4095558493945142</v>
      </c>
      <c r="BB26" s="202">
        <f>IF($C26="M",'Data - ValuesEnd2009'!BB26/INDEX(M_MC_End2009,1,'Data - ValuesEnd2009'!BB$2),'Data - ValuesEnd2009'!BB26/INDEX(F_MC_End2009,1,'Data - ValuesEnd2009'!BB$2))</f>
        <v>1.3003607168785558</v>
      </c>
      <c r="BC26" s="202">
        <f>IF($C26="M",'Data - ValuesEnd2009'!BC26/INDEX(M_MC_End2009,1,'Data - ValuesEnd2009'!BC$2),'Data - ValuesEnd2009'!BC26/INDEX(F_MC_End2009,1,'Data - ValuesEnd2009'!BC$2))</f>
        <v>1.202996051738604</v>
      </c>
      <c r="BD26" s="202">
        <f>IF($C26="M",'Data - ValuesEnd2009'!BD26/INDEX(M_MC_End2009,1,'Data - ValuesEnd2009'!BD$2),'Data - ValuesEnd2009'!BD26/INDEX(F_MC_End2009,1,'Data - ValuesEnd2009'!BD$2))</f>
        <v>1.1895551519818581</v>
      </c>
      <c r="BE26" s="202">
        <f>IF($C26="M",'Data - ValuesEnd2009'!BE26/INDEX(M_MC_End2009,1,'Data - ValuesEnd2009'!BE$2),'Data - ValuesEnd2009'!BE26/INDEX(F_MC_End2009,1,'Data - ValuesEnd2009'!BE$2))</f>
        <v>1.1702857950296779</v>
      </c>
      <c r="BF26" s="203">
        <f>IF($C26="M",'Data - ValuesEnd2009'!BF26/INDEX(M_MC_End2009,1,'Data - ValuesEnd2009'!BF$2),'Data - ValuesEnd2009'!BF26/INDEX(F_MC_End2009,1,'Data - ValuesEnd2009'!BF$2))</f>
        <v>1.0975852738389211</v>
      </c>
      <c r="BG26" s="190"/>
      <c r="BH26" s="191"/>
      <c r="BI26" s="201">
        <f>IF($C26="M",'Data - ValuesEnd2009'!BI26/INDEX(M_MC_End2009,1,'Data - ValuesEnd2009'!BI$2),'Data - ValuesEnd2009'!BI26/INDEX(F_MC_End2009,1,'Data - ValuesEnd2009'!BI$2))</f>
        <v>1.1627637014253784</v>
      </c>
      <c r="BJ26" s="202">
        <f>IF($C26="M",'Data - ValuesEnd2009'!BJ26/INDEX(M_MC_End2009,1,'Data - ValuesEnd2009'!BJ$2),'Data - ValuesEnd2009'!BJ26/INDEX(F_MC_End2009,1,'Data - ValuesEnd2009'!BJ$2))</f>
        <v>1.1228287834506558</v>
      </c>
      <c r="BK26" s="202">
        <f>IF($C26="M",'Data - ValuesEnd2009'!BK26/INDEX(M_MC_End2009,1,'Data - ValuesEnd2009'!BK$2),'Data - ValuesEnd2009'!BK26/INDEX(F_MC_End2009,1,'Data - ValuesEnd2009'!BK$2))</f>
        <v>1.0713269337397715</v>
      </c>
      <c r="BL26" s="202">
        <f>IF($C26="M",'Data - ValuesEnd2009'!BL26/INDEX(M_MC_End2009,1,'Data - ValuesEnd2009'!BL$2),'Data - ValuesEnd2009'!BL26/INDEX(F_MC_End2009,1,'Data - ValuesEnd2009'!BL$2))</f>
        <v>1.0776226734063215</v>
      </c>
      <c r="BM26" s="202">
        <f>IF($C26="M",'Data - ValuesEnd2009'!BM26/INDEX(M_MC_End2009,1,'Data - ValuesEnd2009'!BM$2),'Data - ValuesEnd2009'!BM26/INDEX(F_MC_End2009,1,'Data - ValuesEnd2009'!BM$2))</f>
        <v>1.0796034567234583</v>
      </c>
      <c r="BN26" s="203">
        <f>IF($C26="M",'Data - ValuesEnd2009'!BN26/INDEX(M_MC_End2009,1,'Data - ValuesEnd2009'!BN$2),'Data - ValuesEnd2009'!BN26/INDEX(F_MC_End2009,1,'Data - ValuesEnd2009'!BN$2))</f>
        <v>1.0517252390922582</v>
      </c>
      <c r="BO26" s="190"/>
      <c r="BP26" s="191"/>
      <c r="BQ26" s="201">
        <f>IF($C26="M",'Data - ValuesEnd2009'!BQ26/INDEX(M_MC_End2009,1,'Data - ValuesEnd2009'!BQ$2),'Data - ValuesEnd2009'!BQ26/INDEX(F_MC_End2009,1,'Data - ValuesEnd2009'!BQ$2))</f>
        <v>1.6026963817832027</v>
      </c>
      <c r="BR26" s="202">
        <f>IF($C26="M",'Data - ValuesEnd2009'!BR26/INDEX(M_MC_End2009,1,'Data - ValuesEnd2009'!BR$2),'Data - ValuesEnd2009'!BR26/INDEX(F_MC_End2009,1,'Data - ValuesEnd2009'!BR$2))</f>
        <v>1.455382546284084</v>
      </c>
      <c r="BS26" s="202">
        <f>IF($C26="M",'Data - ValuesEnd2009'!BS26/INDEX(M_MC_End2009,1,'Data - ValuesEnd2009'!BS$2),'Data - ValuesEnd2009'!BS26/INDEX(F_MC_End2009,1,'Data - ValuesEnd2009'!BS$2))</f>
        <v>1.3175034543216764</v>
      </c>
      <c r="BT26" s="202">
        <f>IF($C26="M",'Data - ValuesEnd2009'!BT26/INDEX(M_MC_End2009,1,'Data - ValuesEnd2009'!BT$2),'Data - ValuesEnd2009'!BT26/INDEX(F_MC_End2009,1,'Data - ValuesEnd2009'!BT$2))</f>
        <v>1.3073639404536954</v>
      </c>
      <c r="BU26" s="202">
        <f>IF($C26="M",'Data - ValuesEnd2009'!BU26/INDEX(M_MC_End2009,1,'Data - ValuesEnd2009'!BU$2),'Data - ValuesEnd2009'!BU26/INDEX(F_MC_End2009,1,'Data - ValuesEnd2009'!BU$2))</f>
        <v>1.2904350383945729</v>
      </c>
      <c r="BV26" s="203">
        <f>IF($C26="M",'Data - ValuesEnd2009'!BV26/INDEX(M_MC_End2009,1,'Data - ValuesEnd2009'!BV$2),'Data - ValuesEnd2009'!BV26/INDEX(F_MC_End2009,1,'Data - ValuesEnd2009'!BV$2))</f>
        <v>1.221178389477697</v>
      </c>
      <c r="BW26" s="190"/>
      <c r="BX26" s="191"/>
      <c r="BY26" s="201">
        <f>IF($C26="M",'Data - ValuesEnd2009'!BY26/INDEX(M_MC_End2009,1,'Data - ValuesEnd2009'!BY$2),'Data - ValuesEnd2009'!BY26/INDEX(F_MC_End2009,1,'Data - ValuesEnd2009'!BY$2))</f>
        <v>1.2164655655002532</v>
      </c>
      <c r="BZ26" s="202">
        <f>IF($C26="M",'Data - ValuesEnd2009'!BZ26/INDEX(M_MC_End2009,1,'Data - ValuesEnd2009'!BZ$2),'Data - ValuesEnd2009'!BZ26/INDEX(F_MC_End2009,1,'Data - ValuesEnd2009'!BZ$2))</f>
        <v>1.1687895357158995</v>
      </c>
      <c r="CA26" s="202">
        <f>IF($C26="M",'Data - ValuesEnd2009'!CA26/INDEX(M_MC_End2009,1,'Data - ValuesEnd2009'!CA$2),'Data - ValuesEnd2009'!CA26/INDEX(F_MC_End2009,1,'Data - ValuesEnd2009'!CA$2))</f>
        <v>1.1017441517158082</v>
      </c>
      <c r="CB26" s="202">
        <f>IF($C26="M",'Data - ValuesEnd2009'!CB26/INDEX(M_MC_End2009,1,'Data - ValuesEnd2009'!CB$2),'Data - ValuesEnd2009'!CB26/INDEX(F_MC_End2009,1,'Data - ValuesEnd2009'!CB$2))</f>
        <v>1.1165682550954166</v>
      </c>
      <c r="CC26" s="202">
        <f>IF($C26="M",'Data - ValuesEnd2009'!CC26/INDEX(M_MC_End2009,1,'Data - ValuesEnd2009'!CC$2),'Data - ValuesEnd2009'!CC26/INDEX(F_MC_End2009,1,'Data - ValuesEnd2009'!CC$2))</f>
        <v>1.1280091883048526</v>
      </c>
      <c r="CD26" s="203">
        <f>IF($C26="M",'Data - ValuesEnd2009'!CD26/INDEX(M_MC_End2009,1,'Data - ValuesEnd2009'!CD$2),'Data - ValuesEnd2009'!CD26/INDEX(F_MC_End2009,1,'Data - ValuesEnd2009'!CD$2))</f>
        <v>1.1202043872488026</v>
      </c>
      <c r="CE26" s="190"/>
      <c r="CF26" s="191"/>
      <c r="CG26" s="201">
        <f>IF($C26="M",'Data - ValuesEnd2009'!CG26/INDEX(M_MC_End2009,1,'Data - ValuesEnd2009'!CG$2),'Data - ValuesEnd2009'!CG26/INDEX(F_MC_End2009,1,'Data - ValuesEnd2009'!CG$2))</f>
        <v>1.5601953910581534</v>
      </c>
      <c r="CH26" s="202">
        <f>IF($C26="M",'Data - ValuesEnd2009'!CH26/INDEX(M_MC_End2009,1,'Data - ValuesEnd2009'!CH$2),'Data - ValuesEnd2009'!CH26/INDEX(F_MC_End2009,1,'Data - ValuesEnd2009'!CH$2))</f>
        <v>1.4126760273919237</v>
      </c>
      <c r="CI26" s="202">
        <f>IF($C26="M",'Data - ValuesEnd2009'!CI26/INDEX(M_MC_End2009,1,'Data - ValuesEnd2009'!CI$2),'Data - ValuesEnd2009'!CI26/INDEX(F_MC_End2009,1,'Data - ValuesEnd2009'!CI$2))</f>
        <v>1.2761546404202577</v>
      </c>
      <c r="CJ26" s="202">
        <f>IF($C26="M",'Data - ValuesEnd2009'!CJ26/INDEX(M_MC_End2009,1,'Data - ValuesEnd2009'!CJ$2),'Data - ValuesEnd2009'!CJ26/INDEX(F_MC_End2009,1,'Data - ValuesEnd2009'!CJ$2))</f>
        <v>1.2555302528307648</v>
      </c>
      <c r="CK26" s="202">
        <f>IF($C26="M",'Data - ValuesEnd2009'!CK26/INDEX(M_MC_End2009,1,'Data - ValuesEnd2009'!CK$2),'Data - ValuesEnd2009'!CK26/INDEX(F_MC_End2009,1,'Data - ValuesEnd2009'!CK$2))</f>
        <v>1.2275634524537264</v>
      </c>
      <c r="CL26" s="203">
        <f>IF($C26="M",'Data - ValuesEnd2009'!CL26/INDEX(M_MC_End2009,1,'Data - ValuesEnd2009'!CL$2),'Data - ValuesEnd2009'!CL26/INDEX(F_MC_End2009,1,'Data - ValuesEnd2009'!CL$2))</f>
        <v>1.13501009890996</v>
      </c>
      <c r="CM26" s="190"/>
      <c r="CN26" s="191"/>
      <c r="CO26" s="201">
        <f>IF($C26="M",'Data - ValuesEnd2009'!CO26/INDEX(M_MC_End2009,1,'Data - ValuesEnd2009'!CO$2),'Data - ValuesEnd2009'!CO26/INDEX(F_MC_End2009,1,'Data - ValuesEnd2009'!CO$2))</f>
        <v>1.213528732285709</v>
      </c>
      <c r="CP26" s="202">
        <f>IF($C26="M",'Data - ValuesEnd2009'!CP26/INDEX(M_MC_End2009,1,'Data - ValuesEnd2009'!CP$2),'Data - ValuesEnd2009'!CP26/INDEX(F_MC_End2009,1,'Data - ValuesEnd2009'!CP$2))</f>
        <v>1.1598273152477914</v>
      </c>
      <c r="CQ26" s="202">
        <f>IF($C26="M",'Data - ValuesEnd2009'!CQ26/INDEX(M_MC_End2009,1,'Data - ValuesEnd2009'!CQ$2),'Data - ValuesEnd2009'!CQ26/INDEX(F_MC_End2009,1,'Data - ValuesEnd2009'!CQ$2))</f>
        <v>1.0916644152819048</v>
      </c>
      <c r="CR26" s="202">
        <f>IF($C26="M",'Data - ValuesEnd2009'!CR26/INDEX(M_MC_End2009,1,'Data - ValuesEnd2009'!CR$2),'Data - ValuesEnd2009'!CR26/INDEX(F_MC_End2009,1,'Data - ValuesEnd2009'!CR$2))</f>
        <v>1.0989880974660013</v>
      </c>
      <c r="CS26" s="202">
        <f>IF($C26="M",'Data - ValuesEnd2009'!CS26/INDEX(M_MC_End2009,1,'Data - ValuesEnd2009'!CS$2),'Data - ValuesEnd2009'!CS26/INDEX(F_MC_End2009,1,'Data - ValuesEnd2009'!CS$2))</f>
        <v>1.101109244335554</v>
      </c>
      <c r="CT26" s="203">
        <f>IF($C26="M",'Data - ValuesEnd2009'!CT26/INDEX(M_MC_End2009,1,'Data - ValuesEnd2009'!CT$2),'Data - ValuesEnd2009'!CT26/INDEX(F_MC_End2009,1,'Data - ValuesEnd2009'!CT$2))</f>
        <v>1.0702662861263035</v>
      </c>
      <c r="CU26" s="190"/>
      <c r="CV26" s="191"/>
      <c r="CW26" s="201">
        <f>IF($C26="M",'Data - ValuesEnd2009'!CW26/INDEX(M_MC_End2009,1,'Data - ValuesEnd2009'!CW$2),'Data - ValuesEnd2009'!CW26/INDEX(F_MC_End2009,1,'Data - ValuesEnd2009'!CW$2))</f>
        <v>1.7478770027100383</v>
      </c>
      <c r="CX26" s="202">
        <f>IF($C26="M",'Data - ValuesEnd2009'!CX26/INDEX(M_MC_End2009,1,'Data - ValuesEnd2009'!CX$2),'Data - ValuesEnd2009'!CX26/INDEX(F_MC_End2009,1,'Data - ValuesEnd2009'!CX$2))</f>
        <v>1.577267427242695</v>
      </c>
      <c r="CY26" s="202">
        <f>IF($C26="M",'Data - ValuesEnd2009'!CY26/INDEX(M_MC_End2009,1,'Data - ValuesEnd2009'!CY$2),'Data - ValuesEnd2009'!CY26/INDEX(F_MC_End2009,1,'Data - ValuesEnd2009'!CY$2))</f>
        <v>1.4039422477424266</v>
      </c>
      <c r="CZ26" s="202">
        <f>IF($C26="M",'Data - ValuesEnd2009'!CZ26/INDEX(M_MC_End2009,1,'Data - ValuesEnd2009'!CZ$2),'Data - ValuesEnd2009'!CZ26/INDEX(F_MC_End2009,1,'Data - ValuesEnd2009'!CZ$2))</f>
        <v>1.391264306780222</v>
      </c>
      <c r="DA26" s="202">
        <f>IF($C26="M",'Data - ValuesEnd2009'!DA26/INDEX(M_MC_End2009,1,'Data - ValuesEnd2009'!DA$2),'Data - ValuesEnd2009'!DA26/INDEX(F_MC_End2009,1,'Data - ValuesEnd2009'!DA$2))</f>
        <v>1.369303926275554</v>
      </c>
      <c r="DB26" s="203">
        <f>IF($C26="M",'Data - ValuesEnd2009'!DB26/INDEX(M_MC_End2009,1,'Data - ValuesEnd2009'!DB$2),'Data - ValuesEnd2009'!DB26/INDEX(F_MC_End2009,1,'Data - ValuesEnd2009'!DB$2))</f>
        <v>1.2839096244608417</v>
      </c>
      <c r="DC26" s="190"/>
      <c r="DD26" s="191"/>
      <c r="DE26" s="201">
        <f>IF($C26="M",'Data - ValuesEnd2009'!DE26/INDEX(M_MC_End2009,1,'Data - ValuesEnd2009'!DE$2),'Data - ValuesEnd2009'!DE26/INDEX(F_MC_End2009,1,'Data - ValuesEnd2009'!DE$2))</f>
        <v>1.2596190629107715</v>
      </c>
      <c r="DF26" s="202">
        <f>IF($C26="M",'Data - ValuesEnd2009'!DF26/INDEX(M_MC_End2009,1,'Data - ValuesEnd2009'!DF$2),'Data - ValuesEnd2009'!DF26/INDEX(F_MC_End2009,1,'Data - ValuesEnd2009'!DF$2))</f>
        <v>1.2048165246126663</v>
      </c>
      <c r="DG26" s="202">
        <f>IF($C26="M",'Data - ValuesEnd2009'!DG26/INDEX(M_MC_End2009,1,'Data - ValuesEnd2009'!DG$2),'Data - ValuesEnd2009'!DG26/INDEX(F_MC_End2009,1,'Data - ValuesEnd2009'!DG$2))</f>
        <v>1.1235654143219014</v>
      </c>
      <c r="DH26" s="202">
        <f>IF($C26="M",'Data - ValuesEnd2009'!DH26/INDEX(M_MC_End2009,1,'Data - ValuesEnd2009'!DH$2),'Data - ValuesEnd2009'!DH26/INDEX(F_MC_End2009,1,'Data - ValuesEnd2009'!DH$2))</f>
        <v>1.141595054064068</v>
      </c>
      <c r="DI26" s="202">
        <f>IF($C26="M",'Data - ValuesEnd2009'!DI26/INDEX(M_MC_End2009,1,'Data - ValuesEnd2009'!DI$2),'Data - ValuesEnd2009'!DI26/INDEX(F_MC_End2009,1,'Data - ValuesEnd2009'!DI$2))</f>
        <v>1.1556948258114457</v>
      </c>
      <c r="DJ26" s="203">
        <f>IF($C26="M",'Data - ValuesEnd2009'!DJ26/INDEX(M_MC_End2009,1,'Data - ValuesEnd2009'!DJ$2),'Data - ValuesEnd2009'!DJ26/INDEX(F_MC_End2009,1,'Data - ValuesEnd2009'!DJ$2))</f>
        <v>1.1502581840375616</v>
      </c>
      <c r="DK26" s="190"/>
      <c r="DL26" s="191"/>
      <c r="DM26" s="201">
        <f>IF($C26="M",'Data - ValuesEnd2009'!DM26/INDEX(M_MC_End2009,1,'Data - ValuesEnd2009'!DM$2),'Data - ValuesEnd2009'!DM26/INDEX(F_MC_End2009,1,'Data - ValuesEnd2009'!DM$2))</f>
        <v>1.7010089706017086</v>
      </c>
      <c r="DN26" s="202">
        <f>IF($C26="M",'Data - ValuesEnd2009'!DN26/INDEX(M_MC_End2009,1,'Data - ValuesEnd2009'!DN$2),'Data - ValuesEnd2009'!DN26/INDEX(F_MC_End2009,1,'Data - ValuesEnd2009'!DN$2))</f>
        <v>1.5267132864737294</v>
      </c>
      <c r="DO26" s="202">
        <f>IF($C26="M",'Data - ValuesEnd2009'!DO26/INDEX(M_MC_End2009,1,'Data - ValuesEnd2009'!DO$2),'Data - ValuesEnd2009'!DO26/INDEX(F_MC_End2009,1,'Data - ValuesEnd2009'!DO$2))</f>
        <v>1.3528210164850685</v>
      </c>
      <c r="DP26" s="202">
        <f>IF($C26="M",'Data - ValuesEnd2009'!DP26/INDEX(M_MC_End2009,1,'Data - ValuesEnd2009'!DP$2),'Data - ValuesEnd2009'!DP26/INDEX(F_MC_End2009,1,'Data - ValuesEnd2009'!DP$2))</f>
        <v>1.3263531040085768</v>
      </c>
      <c r="DQ26" s="202">
        <f>IF($C26="M",'Data - ValuesEnd2009'!DQ26/INDEX(M_MC_End2009,1,'Data - ValuesEnd2009'!DQ$2),'Data - ValuesEnd2009'!DQ26/INDEX(F_MC_End2009,1,'Data - ValuesEnd2009'!DQ$2))</f>
        <v>1.2900261283804104</v>
      </c>
      <c r="DR26" s="203">
        <f>IF($C26="M",'Data - ValuesEnd2009'!DR26/INDEX(M_MC_End2009,1,'Data - ValuesEnd2009'!DR$2),'Data - ValuesEnd2009'!DR26/INDEX(F_MC_End2009,1,'Data - ValuesEnd2009'!DR$2))</f>
        <v>1.176062144512036</v>
      </c>
      <c r="DS26" s="190"/>
      <c r="DT26" s="191"/>
      <c r="DU26" s="201">
        <f>IF($C26="M",'Data - ValuesEnd2009'!DU26/INDEX(M_MC_End2009,1,'Data - ValuesEnd2009'!DU$2),'Data - ValuesEnd2009'!DU26/INDEX(F_MC_End2009,1,'Data - ValuesEnd2009'!DU$2))</f>
        <v>1.2584021204972875</v>
      </c>
      <c r="DV26" s="202">
        <f>IF($C26="M",'Data - ValuesEnd2009'!DV26/INDEX(M_MC_End2009,1,'Data - ValuesEnd2009'!DV$2),'Data - ValuesEnd2009'!DV26/INDEX(F_MC_End2009,1,'Data - ValuesEnd2009'!DV$2))</f>
        <v>1.1951839595464393</v>
      </c>
      <c r="DW26" s="202">
        <f>IF($C26="M",'Data - ValuesEnd2009'!DW26/INDEX(M_MC_End2009,1,'Data - ValuesEnd2009'!DW$2),'Data - ValuesEnd2009'!DW26/INDEX(F_MC_End2009,1,'Data - ValuesEnd2009'!DW$2))</f>
        <v>1.1117610576177077</v>
      </c>
      <c r="DX26" s="202">
        <f>IF($C26="M",'Data - ValuesEnd2009'!DX26/INDEX(M_MC_End2009,1,'Data - ValuesEnd2009'!DX$2),'Data - ValuesEnd2009'!DX26/INDEX(F_MC_End2009,1,'Data - ValuesEnd2009'!DX$2))</f>
        <v>1.1207004038668513</v>
      </c>
      <c r="DY26" s="202">
        <f>IF($C26="M",'Data - ValuesEnd2009'!DY26/INDEX(M_MC_End2009,1,'Data - ValuesEnd2009'!DY$2),'Data - ValuesEnd2009'!DY26/INDEX(F_MC_End2009,1,'Data - ValuesEnd2009'!DY$2))</f>
        <v>1.1234363007491401</v>
      </c>
      <c r="DZ26" s="203">
        <f>IF($C26="M",'Data - ValuesEnd2009'!DZ26/INDEX(M_MC_End2009,1,'Data - ValuesEnd2009'!DZ$2),'Data - ValuesEnd2009'!DZ26/INDEX(F_MC_End2009,1,'Data - ValuesEnd2009'!DZ$2))</f>
        <v>1.0899315637601803</v>
      </c>
      <c r="EA26" s="190"/>
      <c r="EB26" s="191"/>
      <c r="EC26" s="185"/>
    </row>
    <row r="27" spans="2:133" s="186" customFormat="1" ht="16.5" thickBot="1">
      <c r="B27" s="46"/>
      <c r="C27" s="46"/>
      <c r="D27" s="164"/>
      <c r="E27" s="76"/>
      <c r="F27" s="76"/>
      <c r="G27" s="76"/>
      <c r="H27" s="76"/>
      <c r="I27" s="76"/>
      <c r="J27" s="76"/>
      <c r="K27" s="174"/>
      <c r="L27" s="175"/>
      <c r="M27" s="76"/>
      <c r="N27" s="76"/>
      <c r="O27" s="76"/>
      <c r="P27" s="76"/>
      <c r="Q27" s="76"/>
      <c r="R27" s="76"/>
      <c r="S27" s="174"/>
      <c r="T27" s="175"/>
      <c r="U27" s="76"/>
      <c r="V27" s="76"/>
      <c r="W27" s="76"/>
      <c r="X27" s="76"/>
      <c r="Y27" s="76"/>
      <c r="Z27" s="76"/>
      <c r="AA27" s="174"/>
      <c r="AB27" s="175"/>
      <c r="AC27" s="76"/>
      <c r="AD27" s="76"/>
      <c r="AE27" s="76"/>
      <c r="AF27" s="76"/>
      <c r="AG27" s="76"/>
      <c r="AH27" s="76"/>
      <c r="AI27" s="174"/>
      <c r="AJ27" s="175"/>
      <c r="AK27" s="76"/>
      <c r="AL27" s="76"/>
      <c r="AM27" s="76"/>
      <c r="AN27" s="76"/>
      <c r="AO27" s="76"/>
      <c r="AP27" s="76"/>
      <c r="AQ27" s="174"/>
      <c r="AR27" s="175"/>
      <c r="AS27" s="76"/>
      <c r="AT27" s="76"/>
      <c r="AU27" s="76"/>
      <c r="AV27" s="76"/>
      <c r="AW27" s="76"/>
      <c r="AX27" s="76"/>
      <c r="AY27" s="174"/>
      <c r="AZ27" s="175"/>
      <c r="BA27" s="76"/>
      <c r="BB27" s="76"/>
      <c r="BC27" s="76"/>
      <c r="BD27" s="76"/>
      <c r="BE27" s="76"/>
      <c r="BF27" s="76"/>
      <c r="BG27" s="174"/>
      <c r="BH27" s="175"/>
      <c r="BI27" s="76"/>
      <c r="BJ27" s="76"/>
      <c r="BK27" s="76"/>
      <c r="BL27" s="76"/>
      <c r="BM27" s="76"/>
      <c r="BN27" s="76"/>
      <c r="BO27" s="174"/>
      <c r="BP27" s="175"/>
      <c r="BQ27" s="76"/>
      <c r="BR27" s="76"/>
      <c r="BS27" s="76"/>
      <c r="BT27" s="76"/>
      <c r="BU27" s="76"/>
      <c r="BV27" s="76"/>
      <c r="BW27" s="174"/>
      <c r="BX27" s="175"/>
      <c r="BY27" s="76"/>
      <c r="BZ27" s="76"/>
      <c r="CA27" s="76"/>
      <c r="CB27" s="76"/>
      <c r="CC27" s="76"/>
      <c r="CD27" s="76"/>
      <c r="CE27" s="174"/>
      <c r="CF27" s="175"/>
      <c r="CG27" s="76"/>
      <c r="CH27" s="76"/>
      <c r="CI27" s="76"/>
      <c r="CJ27" s="76"/>
      <c r="CK27" s="76"/>
      <c r="CL27" s="76"/>
      <c r="CM27" s="174"/>
      <c r="CN27" s="175"/>
      <c r="CO27" s="76"/>
      <c r="CP27" s="76"/>
      <c r="CQ27" s="76"/>
      <c r="CR27" s="76"/>
      <c r="CS27" s="76"/>
      <c r="CT27" s="76"/>
      <c r="CU27" s="174"/>
      <c r="CV27" s="175"/>
      <c r="CW27" s="76"/>
      <c r="CX27" s="76"/>
      <c r="CY27" s="76"/>
      <c r="CZ27" s="76"/>
      <c r="DA27" s="76"/>
      <c r="DB27" s="76"/>
      <c r="DC27" s="174"/>
      <c r="DD27" s="175"/>
      <c r="DE27" s="76"/>
      <c r="DF27" s="76"/>
      <c r="DG27" s="76"/>
      <c r="DH27" s="76"/>
      <c r="DI27" s="76"/>
      <c r="DJ27" s="76"/>
      <c r="DK27" s="174"/>
      <c r="DL27" s="175"/>
      <c r="DM27" s="76"/>
      <c r="DN27" s="76"/>
      <c r="DO27" s="76"/>
      <c r="DP27" s="76"/>
      <c r="DQ27" s="76"/>
      <c r="DR27" s="76"/>
      <c r="DS27" s="174"/>
      <c r="DT27" s="175"/>
      <c r="DU27" s="76"/>
      <c r="DV27" s="76"/>
      <c r="DW27" s="76"/>
      <c r="DX27" s="76"/>
      <c r="DY27" s="76"/>
      <c r="DZ27" s="76"/>
      <c r="EA27" s="174"/>
      <c r="EB27" s="175"/>
      <c r="EC27" s="207"/>
    </row>
    <row r="28" spans="1:133" s="186" customFormat="1" ht="15.75">
      <c r="A28" s="223" t="s">
        <v>96</v>
      </c>
      <c r="B28" s="73" t="s">
        <v>146</v>
      </c>
      <c r="C28" s="73" t="s">
        <v>43</v>
      </c>
      <c r="D28" s="167" t="s">
        <v>122</v>
      </c>
      <c r="E28" s="177">
        <f>IF($C28="M",'Data - ValuesEnd2009'!E28/INDEX(M_MC_End2009,1,'Data - ValuesEnd2009'!E$2),'Data - ValuesEnd2009'!E28/INDEX(F_MC_End2009,1,'Data - ValuesEnd2009'!E$2))</f>
        <v>0.886339518745263</v>
      </c>
      <c r="F28" s="178">
        <f>IF($C28="M",'Data - ValuesEnd2009'!F28/INDEX(M_MC_End2009,1,'Data - ValuesEnd2009'!F$2),'Data - ValuesEnd2009'!F28/INDEX(F_MC_End2009,1,'Data - ValuesEnd2009'!F$2))</f>
        <v>0.9123262274939685</v>
      </c>
      <c r="G28" s="178">
        <f>IF($C28="M",'Data - ValuesEnd2009'!G28/INDEX(M_MC_End2009,1,'Data - ValuesEnd2009'!G$2),'Data - ValuesEnd2009'!G28/INDEX(F_MC_End2009,1,'Data - ValuesEnd2009'!G$2))</f>
        <v>0.9433184803490884</v>
      </c>
      <c r="H28" s="178">
        <f>IF($C28="M",'Data - ValuesEnd2009'!H28/INDEX(M_MC_End2009,1,'Data - ValuesEnd2009'!H$2),'Data - ValuesEnd2009'!H28/INDEX(F_MC_End2009,1,'Data - ValuesEnd2009'!H$2))</f>
        <v>0.9528794340313722</v>
      </c>
      <c r="I28" s="178">
        <f>IF($C28="M",'Data - ValuesEnd2009'!I28/INDEX(M_MC_End2009,1,'Data - ValuesEnd2009'!I$2),'Data - ValuesEnd2009'!I28/INDEX(F_MC_End2009,1,'Data - ValuesEnd2009'!I$2))</f>
        <v>0.9575041708947039</v>
      </c>
      <c r="J28" s="179">
        <f>IF($C28="M",'Data - ValuesEnd2009'!J28/INDEX(M_MC_End2009,1,'Data - ValuesEnd2009'!J$2),'Data - ValuesEnd2009'!J28/INDEX(F_MC_End2009,1,'Data - ValuesEnd2009'!J$2))</f>
        <v>0.9358092082587038</v>
      </c>
      <c r="K28" s="190"/>
      <c r="L28" s="191"/>
      <c r="M28" s="177">
        <f>IF($C28="M",'Data - ValuesEnd2009'!M28/INDEX(M_MC_End2009,1,'Data - ValuesEnd2009'!M$2),'Data - ValuesEnd2009'!M28/INDEX(F_MC_End2009,1,'Data - ValuesEnd2009'!M$2))</f>
        <v>0.8918879741130138</v>
      </c>
      <c r="N28" s="178">
        <f>IF($C28="M",'Data - ValuesEnd2009'!N28/INDEX(M_MC_End2009,1,'Data - ValuesEnd2009'!N$2),'Data - ValuesEnd2009'!N28/INDEX(F_MC_End2009,1,'Data - ValuesEnd2009'!N$2))</f>
        <v>0.9375058749110875</v>
      </c>
      <c r="O28" s="178">
        <f>IF($C28="M",'Data - ValuesEnd2009'!O28/INDEX(M_MC_End2009,1,'Data - ValuesEnd2009'!O$2),'Data - ValuesEnd2009'!O28/INDEX(F_MC_End2009,1,'Data - ValuesEnd2009'!O$2))</f>
        <v>0.972679112270872</v>
      </c>
      <c r="P28" s="178">
        <f>IF($C28="M",'Data - ValuesEnd2009'!P28/INDEX(M_MC_End2009,1,'Data - ValuesEnd2009'!P$2),'Data - ValuesEnd2009'!P28/INDEX(F_MC_End2009,1,'Data - ValuesEnd2009'!P$2))</f>
        <v>0.9769214133976707</v>
      </c>
      <c r="Q28" s="178">
        <f>IF($C28="M",'Data - ValuesEnd2009'!Q28/INDEX(M_MC_End2009,1,'Data - ValuesEnd2009'!Q$2),'Data - ValuesEnd2009'!Q28/INDEX(F_MC_End2009,1,'Data - ValuesEnd2009'!Q$2))</f>
        <v>0.9781241822920125</v>
      </c>
      <c r="R28" s="179">
        <f>IF($C28="M",'Data - ValuesEnd2009'!R28/INDEX(M_MC_End2009,1,'Data - ValuesEnd2009'!R$2),'Data - ValuesEnd2009'!R28/INDEX(F_MC_End2009,1,'Data - ValuesEnd2009'!R$2))</f>
        <v>0.9554071474269006</v>
      </c>
      <c r="S28" s="190"/>
      <c r="T28" s="191"/>
      <c r="U28" s="177">
        <f>IF($C28="M",'Data - ValuesEnd2009'!U28/INDEX(M_MC_End2009,1,'Data - ValuesEnd2009'!U$2),'Data - ValuesEnd2009'!U28/INDEX(F_MC_End2009,1,'Data - ValuesEnd2009'!U$2))</f>
        <v>0.8888062075209237</v>
      </c>
      <c r="V28" s="178">
        <f>IF($C28="M",'Data - ValuesEnd2009'!V28/INDEX(M_MC_End2009,1,'Data - ValuesEnd2009'!V$2),'Data - ValuesEnd2009'!V28/INDEX(F_MC_End2009,1,'Data - ValuesEnd2009'!V$2))</f>
        <v>0.9246925628494532</v>
      </c>
      <c r="W28" s="178">
        <f>IF($C28="M",'Data - ValuesEnd2009'!W28/INDEX(M_MC_End2009,1,'Data - ValuesEnd2009'!W$2),'Data - ValuesEnd2009'!W28/INDEX(F_MC_End2009,1,'Data - ValuesEnd2009'!W$2))</f>
        <v>0.9613430504255354</v>
      </c>
      <c r="X28" s="178">
        <f>IF($C28="M",'Data - ValuesEnd2009'!X28/INDEX(M_MC_End2009,1,'Data - ValuesEnd2009'!X$2),'Data - ValuesEnd2009'!X28/INDEX(F_MC_End2009,1,'Data - ValuesEnd2009'!X$2))</f>
        <v>0.9661526413043051</v>
      </c>
      <c r="Y28" s="178">
        <f>IF($C28="M",'Data - ValuesEnd2009'!Y28/INDEX(M_MC_End2009,1,'Data - ValuesEnd2009'!Y$2),'Data - ValuesEnd2009'!Y28/INDEX(F_MC_End2009,1,'Data - ValuesEnd2009'!Y$2))</f>
        <v>0.9748925267686274</v>
      </c>
      <c r="Z28" s="179">
        <f>IF($C28="M",'Data - ValuesEnd2009'!Z28/INDEX(M_MC_End2009,1,'Data - ValuesEnd2009'!Z$2),'Data - ValuesEnd2009'!Z28/INDEX(F_MC_End2009,1,'Data - ValuesEnd2009'!Z$2))</f>
        <v>0.9520023669435451</v>
      </c>
      <c r="AA28" s="190"/>
      <c r="AB28" s="191"/>
      <c r="AC28" s="177">
        <f>IF($C28="M",'Data - ValuesEnd2009'!AC28/INDEX(M_MC_End2009,1,'Data - ValuesEnd2009'!AC$2),'Data - ValuesEnd2009'!AC28/INDEX(F_MC_End2009,1,'Data - ValuesEnd2009'!AC$2))</f>
        <v>0.9013485789810761</v>
      </c>
      <c r="AD28" s="178">
        <f>IF($C28="M",'Data - ValuesEnd2009'!AD28/INDEX(M_MC_End2009,1,'Data - ValuesEnd2009'!AD$2),'Data - ValuesEnd2009'!AD28/INDEX(F_MC_End2009,1,'Data - ValuesEnd2009'!AD$2))</f>
        <v>0.9497337788171709</v>
      </c>
      <c r="AE28" s="178">
        <f>IF($C28="M",'Data - ValuesEnd2009'!AE28/INDEX(M_MC_End2009,1,'Data - ValuesEnd2009'!AE$2),'Data - ValuesEnd2009'!AE28/INDEX(F_MC_End2009,1,'Data - ValuesEnd2009'!AE$2))</f>
        <v>0.9832604529706598</v>
      </c>
      <c r="AF28" s="178">
        <f>IF($C28="M",'Data - ValuesEnd2009'!AF28/INDEX(M_MC_End2009,1,'Data - ValuesEnd2009'!AF$2),'Data - ValuesEnd2009'!AF28/INDEX(F_MC_End2009,1,'Data - ValuesEnd2009'!AF$2))</f>
        <v>0.9844594300127439</v>
      </c>
      <c r="AG28" s="178">
        <f>IF($C28="M",'Data - ValuesEnd2009'!AG28/INDEX(M_MC_End2009,1,'Data - ValuesEnd2009'!AG$2),'Data - ValuesEnd2009'!AG28/INDEX(F_MC_End2009,1,'Data - ValuesEnd2009'!AG$2))</f>
        <v>0.9889897693938738</v>
      </c>
      <c r="AH28" s="179">
        <f>IF($C28="M",'Data - ValuesEnd2009'!AH28/INDEX(M_MC_End2009,1,'Data - ValuesEnd2009'!AH$2),'Data - ValuesEnd2009'!AH28/INDEX(F_MC_End2009,1,'Data - ValuesEnd2009'!AH$2))</f>
        <v>0.9677848678641341</v>
      </c>
      <c r="AI28" s="190"/>
      <c r="AJ28" s="191"/>
      <c r="AK28" s="177">
        <f>IF($C28="M",'Data - ValuesEnd2009'!AK28/INDEX(M_MC_End2009,1,'Data - ValuesEnd2009'!AK$2),'Data - ValuesEnd2009'!AK28/INDEX(F_MC_End2009,1,'Data - ValuesEnd2009'!AK$2))</f>
        <v>0.9979899627296377</v>
      </c>
      <c r="AL28" s="178">
        <f>IF($C28="M",'Data - ValuesEnd2009'!AL28/INDEX(M_MC_End2009,1,'Data - ValuesEnd2009'!AL$2),'Data - ValuesEnd2009'!AL28/INDEX(F_MC_End2009,1,'Data - ValuesEnd2009'!AL$2))</f>
        <v>0.9896383217843974</v>
      </c>
      <c r="AM28" s="178">
        <f>IF($C28="M",'Data - ValuesEnd2009'!AM28/INDEX(M_MC_End2009,1,'Data - ValuesEnd2009'!AM$2),'Data - ValuesEnd2009'!AM28/INDEX(F_MC_End2009,1,'Data - ValuesEnd2009'!AM$2))</f>
        <v>0.9927023983925672</v>
      </c>
      <c r="AN28" s="178">
        <f>IF($C28="M",'Data - ValuesEnd2009'!AN28/INDEX(M_MC_End2009,1,'Data - ValuesEnd2009'!AN$2),'Data - ValuesEnd2009'!AN28/INDEX(F_MC_End2009,1,'Data - ValuesEnd2009'!AN$2))</f>
        <v>0.9982259646304279</v>
      </c>
      <c r="AO28" s="178">
        <f>IF($C28="M",'Data - ValuesEnd2009'!AO28/INDEX(M_MC_End2009,1,'Data - ValuesEnd2009'!AO$2),'Data - ValuesEnd2009'!AO28/INDEX(F_MC_End2009,1,'Data - ValuesEnd2009'!AO$2))</f>
        <v>0.9986136715612174</v>
      </c>
      <c r="AP28" s="179">
        <f>IF($C28="M",'Data - ValuesEnd2009'!AP28/INDEX(M_MC_End2009,1,'Data - ValuesEnd2009'!AP$2),'Data - ValuesEnd2009'!AP28/INDEX(F_MC_End2009,1,'Data - ValuesEnd2009'!AP$2))</f>
        <v>0.9687304284475495</v>
      </c>
      <c r="AQ28" s="190"/>
      <c r="AR28" s="191"/>
      <c r="AS28" s="177">
        <f>IF($C28="M",'Data - ValuesEnd2009'!AS28/INDEX(M_MC_End2009,1,'Data - ValuesEnd2009'!AS$2),'Data - ValuesEnd2009'!AS28/INDEX(F_MC_End2009,1,'Data - ValuesEnd2009'!AS$2))</f>
        <v>0.9561333229335228</v>
      </c>
      <c r="AT28" s="178">
        <f>IF($C28="M",'Data - ValuesEnd2009'!AT28/INDEX(M_MC_End2009,1,'Data - ValuesEnd2009'!AT$2),'Data - ValuesEnd2009'!AT28/INDEX(F_MC_End2009,1,'Data - ValuesEnd2009'!AT$2))</f>
        <v>0.9769711946719789</v>
      </c>
      <c r="AU28" s="178">
        <f>IF($C28="M",'Data - ValuesEnd2009'!AU28/INDEX(M_MC_End2009,1,'Data - ValuesEnd2009'!AU$2),'Data - ValuesEnd2009'!AU28/INDEX(F_MC_End2009,1,'Data - ValuesEnd2009'!AU$2))</f>
        <v>0.9929464196293253</v>
      </c>
      <c r="AV28" s="178">
        <f>IF($C28="M",'Data - ValuesEnd2009'!AV28/INDEX(M_MC_End2009,1,'Data - ValuesEnd2009'!AV$2),'Data - ValuesEnd2009'!AV28/INDEX(F_MC_End2009,1,'Data - ValuesEnd2009'!AV$2))</f>
        <v>0.9975238123891391</v>
      </c>
      <c r="AW28" s="178">
        <f>IF($C28="M",'Data - ValuesEnd2009'!AW28/INDEX(M_MC_End2009,1,'Data - ValuesEnd2009'!AW$2),'Data - ValuesEnd2009'!AW28/INDEX(F_MC_End2009,1,'Data - ValuesEnd2009'!AW$2))</f>
        <v>0.9987421200856781</v>
      </c>
      <c r="AX28" s="179">
        <f>IF($C28="M",'Data - ValuesEnd2009'!AX28/INDEX(M_MC_End2009,1,'Data - ValuesEnd2009'!AX$2),'Data - ValuesEnd2009'!AX28/INDEX(F_MC_End2009,1,'Data - ValuesEnd2009'!AX$2))</f>
        <v>0.9753591922115762</v>
      </c>
      <c r="AY28" s="190"/>
      <c r="AZ28" s="191"/>
      <c r="BA28" s="177">
        <f>IF($C28="M",'Data - ValuesEnd2009'!BA28/INDEX(M_MC_End2009,1,'Data - ValuesEnd2009'!BA$2),'Data - ValuesEnd2009'!BA28/INDEX(F_MC_End2009,1,'Data - ValuesEnd2009'!BA$2))</f>
        <v>0.9937678073719103</v>
      </c>
      <c r="BB28" s="178">
        <f>IF($C28="M",'Data - ValuesEnd2009'!BB28/INDEX(M_MC_End2009,1,'Data - ValuesEnd2009'!BB$2),'Data - ValuesEnd2009'!BB28/INDEX(F_MC_End2009,1,'Data - ValuesEnd2009'!BB$2))</f>
        <v>0.9928354778893773</v>
      </c>
      <c r="BC28" s="178">
        <f>IF($C28="M",'Data - ValuesEnd2009'!BC28/INDEX(M_MC_End2009,1,'Data - ValuesEnd2009'!BC$2),'Data - ValuesEnd2009'!BC28/INDEX(F_MC_End2009,1,'Data - ValuesEnd2009'!BC$2))</f>
        <v>1.0022987707144502</v>
      </c>
      <c r="BD28" s="178">
        <f>IF($C28="M",'Data - ValuesEnd2009'!BD28/INDEX(M_MC_End2009,1,'Data - ValuesEnd2009'!BD$2),'Data - ValuesEnd2009'!BD28/INDEX(F_MC_End2009,1,'Data - ValuesEnd2009'!BD$2))</f>
        <v>1.0018383036922365</v>
      </c>
      <c r="BE28" s="178">
        <f>IF($C28="M",'Data - ValuesEnd2009'!BE28/INDEX(M_MC_End2009,1,'Data - ValuesEnd2009'!BE$2),'Data - ValuesEnd2009'!BE28/INDEX(F_MC_End2009,1,'Data - ValuesEnd2009'!BE$2))</f>
        <v>1.0057550941624693</v>
      </c>
      <c r="BF28" s="179">
        <f>IF($C28="M",'Data - ValuesEnd2009'!BF28/INDEX(M_MC_End2009,1,'Data - ValuesEnd2009'!BF$2),'Data - ValuesEnd2009'!BF28/INDEX(F_MC_End2009,1,'Data - ValuesEnd2009'!BF$2))</f>
        <v>0.9728696245948785</v>
      </c>
      <c r="BG28" s="190"/>
      <c r="BH28" s="191"/>
      <c r="BI28" s="177">
        <f>IF($C28="M",'Data - ValuesEnd2009'!BI28/INDEX(M_MC_End2009,1,'Data - ValuesEnd2009'!BI$2),'Data - ValuesEnd2009'!BI28/INDEX(F_MC_End2009,1,'Data - ValuesEnd2009'!BI$2))</f>
        <v>0.9614385717135071</v>
      </c>
      <c r="BJ28" s="178">
        <f>IF($C28="M",'Data - ValuesEnd2009'!BJ28/INDEX(M_MC_End2009,1,'Data - ValuesEnd2009'!BJ$2),'Data - ValuesEnd2009'!BJ28/INDEX(F_MC_End2009,1,'Data - ValuesEnd2009'!BJ$2))</f>
        <v>0.9841433445839861</v>
      </c>
      <c r="BK28" s="178">
        <f>IF($C28="M",'Data - ValuesEnd2009'!BK28/INDEX(M_MC_End2009,1,'Data - ValuesEnd2009'!BK$2),'Data - ValuesEnd2009'!BK28/INDEX(F_MC_End2009,1,'Data - ValuesEnd2009'!BK$2))</f>
        <v>0.9997406173784893</v>
      </c>
      <c r="BL28" s="178">
        <f>IF($C28="M",'Data - ValuesEnd2009'!BL28/INDEX(M_MC_End2009,1,'Data - ValuesEnd2009'!BL$2),'Data - ValuesEnd2009'!BL28/INDEX(F_MC_End2009,1,'Data - ValuesEnd2009'!BL$2))</f>
        <v>1.000273916495327</v>
      </c>
      <c r="BM28" s="178">
        <f>IF($C28="M",'Data - ValuesEnd2009'!BM28/INDEX(M_MC_End2009,1,'Data - ValuesEnd2009'!BM$2),'Data - ValuesEnd2009'!BM28/INDEX(F_MC_End2009,1,'Data - ValuesEnd2009'!BM$2))</f>
        <v>1.0039571310791786</v>
      </c>
      <c r="BN28" s="179">
        <f>IF($C28="M",'Data - ValuesEnd2009'!BN28/INDEX(M_MC_End2009,1,'Data - ValuesEnd2009'!BN$2),'Data - ValuesEnd2009'!BN28/INDEX(F_MC_End2009,1,'Data - ValuesEnd2009'!BN$2))</f>
        <v>0.9798366342650933</v>
      </c>
      <c r="BO28" s="190"/>
      <c r="BP28" s="191"/>
      <c r="BQ28" s="177">
        <f>IF($C28="M",'Data - ValuesEnd2009'!BQ28/INDEX(M_MC_End2009,1,'Data - ValuesEnd2009'!BQ$2),'Data - ValuesEnd2009'!BQ28/INDEX(F_MC_End2009,1,'Data - ValuesEnd2009'!BQ$2))</f>
        <v>1.1284334299718757</v>
      </c>
      <c r="BR28" s="178">
        <f>IF($C28="M",'Data - ValuesEnd2009'!BR28/INDEX(M_MC_End2009,1,'Data - ValuesEnd2009'!BR$2),'Data - ValuesEnd2009'!BR28/INDEX(F_MC_End2009,1,'Data - ValuesEnd2009'!BR$2))</f>
        <v>1.0801166839403502</v>
      </c>
      <c r="BS28" s="178">
        <f>IF($C28="M",'Data - ValuesEnd2009'!BS28/INDEX(M_MC_End2009,1,'Data - ValuesEnd2009'!BS$2),'Data - ValuesEnd2009'!BS28/INDEX(F_MC_End2009,1,'Data - ValuesEnd2009'!BS$2))</f>
        <v>1.0503010857592407</v>
      </c>
      <c r="BT28" s="178">
        <f>IF($C28="M",'Data - ValuesEnd2009'!BT28/INDEX(M_MC_End2009,1,'Data - ValuesEnd2009'!BT$2),'Data - ValuesEnd2009'!BT28/INDEX(F_MC_End2009,1,'Data - ValuesEnd2009'!BT$2))</f>
        <v>1.0507896170051645</v>
      </c>
      <c r="BU28" s="178">
        <f>IF($C28="M",'Data - ValuesEnd2009'!BU28/INDEX(M_MC_End2009,1,'Data - ValuesEnd2009'!BU$2),'Data - ValuesEnd2009'!BU28/INDEX(F_MC_End2009,1,'Data - ValuesEnd2009'!BU$2))</f>
        <v>1.0458172205397365</v>
      </c>
      <c r="BV28" s="179">
        <f>IF($C28="M",'Data - ValuesEnd2009'!BV28/INDEX(M_MC_End2009,1,'Data - ValuesEnd2009'!BV$2),'Data - ValuesEnd2009'!BV28/INDEX(F_MC_End2009,1,'Data - ValuesEnd2009'!BV$2))</f>
        <v>1.0055069868048863</v>
      </c>
      <c r="BW28" s="190"/>
      <c r="BX28" s="191"/>
      <c r="BY28" s="177">
        <f>IF($C28="M",'Data - ValuesEnd2009'!BY28/INDEX(M_MC_End2009,1,'Data - ValuesEnd2009'!BY$2),'Data - ValuesEnd2009'!BY28/INDEX(F_MC_End2009,1,'Data - ValuesEnd2009'!BY$2))</f>
        <v>1.0227023834861324</v>
      </c>
      <c r="BZ28" s="178">
        <f>IF($C28="M",'Data - ValuesEnd2009'!BZ28/INDEX(M_MC_End2009,1,'Data - ValuesEnd2009'!BZ$2),'Data - ValuesEnd2009'!BZ28/INDEX(F_MC_End2009,1,'Data - ValuesEnd2009'!BZ$2))</f>
        <v>1.0190477153886557</v>
      </c>
      <c r="CA28" s="178">
        <f>IF($C28="M",'Data - ValuesEnd2009'!CA28/INDEX(M_MC_End2009,1,'Data - ValuesEnd2009'!CA$2),'Data - ValuesEnd2009'!CA28/INDEX(F_MC_End2009,1,'Data - ValuesEnd2009'!CA$2))</f>
        <v>1.014781392530214</v>
      </c>
      <c r="CB28" s="178">
        <f>IF($C28="M",'Data - ValuesEnd2009'!CB28/INDEX(M_MC_End2009,1,'Data - ValuesEnd2009'!CB$2),'Data - ValuesEnd2009'!CB28/INDEX(F_MC_End2009,1,'Data - ValuesEnd2009'!CB$2))</f>
        <v>1.0198725721189268</v>
      </c>
      <c r="CC28" s="178">
        <f>IF($C28="M",'Data - ValuesEnd2009'!CC28/INDEX(M_MC_End2009,1,'Data - ValuesEnd2009'!CC$2),'Data - ValuesEnd2009'!CC28/INDEX(F_MC_End2009,1,'Data - ValuesEnd2009'!CC$2))</f>
        <v>1.021165899344462</v>
      </c>
      <c r="CD28" s="179">
        <f>IF($C28="M",'Data - ValuesEnd2009'!CD28/INDEX(M_MC_End2009,1,'Data - ValuesEnd2009'!CD$2),'Data - ValuesEnd2009'!CD28/INDEX(F_MC_End2009,1,'Data - ValuesEnd2009'!CD$2))</f>
        <v>0.996918458151647</v>
      </c>
      <c r="CE28" s="190"/>
      <c r="CF28" s="191"/>
      <c r="CG28" s="177">
        <f>IF($C28="M",'Data - ValuesEnd2009'!CG28/INDEX(M_MC_End2009,1,'Data - ValuesEnd2009'!CG$2),'Data - ValuesEnd2009'!CG28/INDEX(F_MC_End2009,1,'Data - ValuesEnd2009'!CG$2))</f>
        <v>1.118720903713464</v>
      </c>
      <c r="CH28" s="178">
        <f>IF($C28="M",'Data - ValuesEnd2009'!CH28/INDEX(M_MC_End2009,1,'Data - ValuesEnd2009'!CH$2),'Data - ValuesEnd2009'!CH28/INDEX(F_MC_End2009,1,'Data - ValuesEnd2009'!CH$2))</f>
        <v>1.073508942644113</v>
      </c>
      <c r="CI28" s="178">
        <f>IF($C28="M",'Data - ValuesEnd2009'!CI28/INDEX(M_MC_End2009,1,'Data - ValuesEnd2009'!CI$2),'Data - ValuesEnd2009'!CI28/INDEX(F_MC_End2009,1,'Data - ValuesEnd2009'!CI$2))</f>
        <v>1.0504243456193094</v>
      </c>
      <c r="CJ28" s="178">
        <f>IF($C28="M",'Data - ValuesEnd2009'!CJ28/INDEX(M_MC_End2009,1,'Data - ValuesEnd2009'!CJ$2),'Data - ValuesEnd2009'!CJ28/INDEX(F_MC_End2009,1,'Data - ValuesEnd2009'!CJ$2))</f>
        <v>1.043360108730157</v>
      </c>
      <c r="CK28" s="178">
        <f>IF($C28="M",'Data - ValuesEnd2009'!CK28/INDEX(M_MC_End2009,1,'Data - ValuesEnd2009'!CK$2),'Data - ValuesEnd2009'!CK28/INDEX(F_MC_End2009,1,'Data - ValuesEnd2009'!CK$2))</f>
        <v>1.0411755405525327</v>
      </c>
      <c r="CL28" s="179">
        <f>IF($C28="M",'Data - ValuesEnd2009'!CL28/INDEX(M_MC_End2009,1,'Data - ValuesEnd2009'!CL$2),'Data - ValuesEnd2009'!CL28/INDEX(F_MC_End2009,1,'Data - ValuesEnd2009'!CL$2))</f>
        <v>0.9960106026754616</v>
      </c>
      <c r="CM28" s="190"/>
      <c r="CN28" s="191"/>
      <c r="CO28" s="177">
        <f>IF($C28="M",'Data - ValuesEnd2009'!CO28/INDEX(M_MC_End2009,1,'Data - ValuesEnd2009'!CO$2),'Data - ValuesEnd2009'!CO28/INDEX(F_MC_End2009,1,'Data - ValuesEnd2009'!CO$2))</f>
        <v>1.0251026218257098</v>
      </c>
      <c r="CP28" s="178">
        <f>IF($C28="M",'Data - ValuesEnd2009'!CP28/INDEX(M_MC_End2009,1,'Data - ValuesEnd2009'!CP$2),'Data - ValuesEnd2009'!CP28/INDEX(F_MC_End2009,1,'Data - ValuesEnd2009'!CP$2))</f>
        <v>1.0214634957308384</v>
      </c>
      <c r="CQ28" s="178">
        <f>IF($C28="M",'Data - ValuesEnd2009'!CQ28/INDEX(M_MC_End2009,1,'Data - ValuesEnd2009'!CQ$2),'Data - ValuesEnd2009'!CQ28/INDEX(F_MC_End2009,1,'Data - ValuesEnd2009'!CQ$2))</f>
        <v>1.0177370214671038</v>
      </c>
      <c r="CR28" s="178">
        <f>IF($C28="M",'Data - ValuesEnd2009'!CR28/INDEX(M_MC_End2009,1,'Data - ValuesEnd2009'!CR$2),'Data - ValuesEnd2009'!CR28/INDEX(F_MC_End2009,1,'Data - ValuesEnd2009'!CR$2))</f>
        <v>1.0175987658509276</v>
      </c>
      <c r="CS28" s="178">
        <f>IF($C28="M",'Data - ValuesEnd2009'!CS28/INDEX(M_MC_End2009,1,'Data - ValuesEnd2009'!CS$2),'Data - ValuesEnd2009'!CS28/INDEX(F_MC_End2009,1,'Data - ValuesEnd2009'!CS$2))</f>
        <v>1.0203248226277368</v>
      </c>
      <c r="CT28" s="179">
        <f>IF($C28="M",'Data - ValuesEnd2009'!CT28/INDEX(M_MC_End2009,1,'Data - ValuesEnd2009'!CT$2),'Data - ValuesEnd2009'!CT28/INDEX(F_MC_End2009,1,'Data - ValuesEnd2009'!CT$2))</f>
        <v>0.9928325157114256</v>
      </c>
      <c r="CU28" s="190"/>
      <c r="CV28" s="191"/>
      <c r="CW28" s="177">
        <f>IF($C28="M",'Data - ValuesEnd2009'!CW28/INDEX(M_MC_End2009,1,'Data - ValuesEnd2009'!CW$2),'Data - ValuesEnd2009'!CW28/INDEX(F_MC_End2009,1,'Data - ValuesEnd2009'!CW$2))</f>
        <v>1.272875967007854</v>
      </c>
      <c r="CX28" s="178">
        <f>IF($C28="M",'Data - ValuesEnd2009'!CX28/INDEX(M_MC_End2009,1,'Data - ValuesEnd2009'!CX$2),'Data - ValuesEnd2009'!CX28/INDEX(F_MC_End2009,1,'Data - ValuesEnd2009'!CX$2))</f>
        <v>1.1827903995338196</v>
      </c>
      <c r="CY28" s="178">
        <f>IF($C28="M",'Data - ValuesEnd2009'!CY28/INDEX(M_MC_End2009,1,'Data - ValuesEnd2009'!CY$2),'Data - ValuesEnd2009'!CY28/INDEX(F_MC_End2009,1,'Data - ValuesEnd2009'!CY$2))</f>
        <v>1.1160181664082764</v>
      </c>
      <c r="CZ28" s="178">
        <f>IF($C28="M",'Data - ValuesEnd2009'!CZ28/INDEX(M_MC_End2009,1,'Data - ValuesEnd2009'!CZ$2),'Data - ValuesEnd2009'!CZ28/INDEX(F_MC_End2009,1,'Data - ValuesEnd2009'!CZ$2))</f>
        <v>1.1108089579011615</v>
      </c>
      <c r="DA28" s="178">
        <f>IF($C28="M",'Data - ValuesEnd2009'!DA28/INDEX(M_MC_End2009,1,'Data - ValuesEnd2009'!DA$2),'Data - ValuesEnd2009'!DA28/INDEX(F_MC_End2009,1,'Data - ValuesEnd2009'!DA$2))</f>
        <v>1.0995112646801986</v>
      </c>
      <c r="DB28" s="179">
        <f>IF($C28="M",'Data - ValuesEnd2009'!DB28/INDEX(M_MC_End2009,1,'Data - ValuesEnd2009'!DB$2),'Data - ValuesEnd2009'!DB28/INDEX(F_MC_End2009,1,'Data - ValuesEnd2009'!DB$2))</f>
        <v>1.0465074576291078</v>
      </c>
      <c r="DC28" s="190"/>
      <c r="DD28" s="191"/>
      <c r="DE28" s="177">
        <f>IF($C28="M",'Data - ValuesEnd2009'!DE28/INDEX(M_MC_End2009,1,'Data - ValuesEnd2009'!DE$2),'Data - ValuesEnd2009'!DE28/INDEX(F_MC_End2009,1,'Data - ValuesEnd2009'!DE$2))</f>
        <v>1.0889360392475342</v>
      </c>
      <c r="DF28" s="178">
        <f>IF($C28="M",'Data - ValuesEnd2009'!DF28/INDEX(M_MC_End2009,1,'Data - ValuesEnd2009'!DF$2),'Data - ValuesEnd2009'!DF28/INDEX(F_MC_End2009,1,'Data - ValuesEnd2009'!DF$2))</f>
        <v>1.0627316071230146</v>
      </c>
      <c r="DG28" s="178">
        <f>IF($C28="M",'Data - ValuesEnd2009'!DG28/INDEX(M_MC_End2009,1,'Data - ValuesEnd2009'!DG$2),'Data - ValuesEnd2009'!DG28/INDEX(F_MC_End2009,1,'Data - ValuesEnd2009'!DG$2))</f>
        <v>1.0378296101307771</v>
      </c>
      <c r="DH28" s="178">
        <f>IF($C28="M",'Data - ValuesEnd2009'!DH28/INDEX(M_MC_End2009,1,'Data - ValuesEnd2009'!DH$2),'Data - ValuesEnd2009'!DH28/INDEX(F_MC_End2009,1,'Data - ValuesEnd2009'!DH$2))</f>
        <v>1.0437561839915925</v>
      </c>
      <c r="DI28" s="178">
        <f>IF($C28="M",'Data - ValuesEnd2009'!DI28/INDEX(M_MC_End2009,1,'Data - ValuesEnd2009'!DI$2),'Data - ValuesEnd2009'!DI28/INDEX(F_MC_End2009,1,'Data - ValuesEnd2009'!DI$2))</f>
        <v>1.0453067155378908</v>
      </c>
      <c r="DJ28" s="179">
        <f>IF($C28="M",'Data - ValuesEnd2009'!DJ28/INDEX(M_MC_End2009,1,'Data - ValuesEnd2009'!DJ$2),'Data - ValuesEnd2009'!DJ28/INDEX(F_MC_End2009,1,'Data - ValuesEnd2009'!DJ$2))</f>
        <v>1.0201388240349478</v>
      </c>
      <c r="DK28" s="190"/>
      <c r="DL28" s="191"/>
      <c r="DM28" s="177">
        <f>IF($C28="M",'Data - ValuesEnd2009'!DM28/INDEX(M_MC_End2009,1,'Data - ValuesEnd2009'!DM$2),'Data - ValuesEnd2009'!DM28/INDEX(F_MC_End2009,1,'Data - ValuesEnd2009'!DM$2))</f>
        <v>1.261029270158582</v>
      </c>
      <c r="DN28" s="178">
        <f>IF($C28="M",'Data - ValuesEnd2009'!DN28/INDEX(M_MC_End2009,1,'Data - ValuesEnd2009'!DN$2),'Data - ValuesEnd2009'!DN28/INDEX(F_MC_End2009,1,'Data - ValuesEnd2009'!DN$2))</f>
        <v>1.1668357047350517</v>
      </c>
      <c r="DO28" s="178">
        <f>IF($C28="M",'Data - ValuesEnd2009'!DO28/INDEX(M_MC_End2009,1,'Data - ValuesEnd2009'!DO$2),'Data - ValuesEnd2009'!DO28/INDEX(F_MC_End2009,1,'Data - ValuesEnd2009'!DO$2))</f>
        <v>1.1060953593870797</v>
      </c>
      <c r="DP28" s="178">
        <f>IF($C28="M",'Data - ValuesEnd2009'!DP28/INDEX(M_MC_End2009,1,'Data - ValuesEnd2009'!DP$2),'Data - ValuesEnd2009'!DP28/INDEX(F_MC_End2009,1,'Data - ValuesEnd2009'!DP$2))</f>
        <v>1.0912003047229402</v>
      </c>
      <c r="DQ28" s="178">
        <f>IF($C28="M",'Data - ValuesEnd2009'!DQ28/INDEX(M_MC_End2009,1,'Data - ValuesEnd2009'!DQ$2),'Data - ValuesEnd2009'!DQ28/INDEX(F_MC_End2009,1,'Data - ValuesEnd2009'!DQ$2))</f>
        <v>1.081608437198678</v>
      </c>
      <c r="DR28" s="179">
        <f>IF($C28="M",'Data - ValuesEnd2009'!DR28/INDEX(M_MC_End2009,1,'Data - ValuesEnd2009'!DR$2),'Data - ValuesEnd2009'!DR28/INDEX(F_MC_End2009,1,'Data - ValuesEnd2009'!DR$2))</f>
        <v>1.0216682589488477</v>
      </c>
      <c r="DS28" s="190"/>
      <c r="DT28" s="191"/>
      <c r="DU28" s="177">
        <f>IF($C28="M",'Data - ValuesEnd2009'!DU28/INDEX(M_MC_End2009,1,'Data - ValuesEnd2009'!DU$2),'Data - ValuesEnd2009'!DU28/INDEX(F_MC_End2009,1,'Data - ValuesEnd2009'!DU$2))</f>
        <v>1.0902624932915461</v>
      </c>
      <c r="DV28" s="178">
        <f>IF($C28="M",'Data - ValuesEnd2009'!DV28/INDEX(M_MC_End2009,1,'Data - ValuesEnd2009'!DV$2),'Data - ValuesEnd2009'!DV28/INDEX(F_MC_End2009,1,'Data - ValuesEnd2009'!DV$2))</f>
        <v>1.0611016192788616</v>
      </c>
      <c r="DW28" s="178">
        <f>IF($C28="M",'Data - ValuesEnd2009'!DW28/INDEX(M_MC_End2009,1,'Data - ValuesEnd2009'!DW$2),'Data - ValuesEnd2009'!DW28/INDEX(F_MC_End2009,1,'Data - ValuesEnd2009'!DW$2))</f>
        <v>1.0370873267620289</v>
      </c>
      <c r="DX28" s="178">
        <f>IF($C28="M",'Data - ValuesEnd2009'!DX28/INDEX(M_MC_End2009,1,'Data - ValuesEnd2009'!DX$2),'Data - ValuesEnd2009'!DX28/INDEX(F_MC_End2009,1,'Data - ValuesEnd2009'!DX$2))</f>
        <v>1.036376534407761</v>
      </c>
      <c r="DY28" s="178">
        <f>IF($C28="M",'Data - ValuesEnd2009'!DY28/INDEX(M_MC_End2009,1,'Data - ValuesEnd2009'!DY$2),'Data - ValuesEnd2009'!DY28/INDEX(F_MC_End2009,1,'Data - ValuesEnd2009'!DY$2))</f>
        <v>1.0381032481482526</v>
      </c>
      <c r="DZ28" s="179">
        <f>IF($C28="M",'Data - ValuesEnd2009'!DZ28/INDEX(M_MC_End2009,1,'Data - ValuesEnd2009'!DZ$2),'Data - ValuesEnd2009'!DZ28/INDEX(F_MC_End2009,1,'Data - ValuesEnd2009'!DZ$2))</f>
        <v>1.0068263331298821</v>
      </c>
      <c r="EA28" s="184"/>
      <c r="EB28" s="185"/>
      <c r="EC28" s="185"/>
    </row>
    <row r="29" spans="2:133" s="186" customFormat="1" ht="16.5" thickBot="1">
      <c r="B29" s="46"/>
      <c r="C29" s="46" t="s">
        <v>43</v>
      </c>
      <c r="D29" s="164" t="s">
        <v>123</v>
      </c>
      <c r="E29" s="192">
        <f>IF($C29="M",'Data - ValuesEnd2009'!E29/INDEX(M_MC_End2009,1,'Data - ValuesEnd2009'!E$2),'Data - ValuesEnd2009'!E29/INDEX(F_MC_End2009,1,'Data - ValuesEnd2009'!E$2))</f>
        <v>1.0011741553647484</v>
      </c>
      <c r="F29" s="193">
        <f>IF($C29="M",'Data - ValuesEnd2009'!F29/INDEX(M_MC_End2009,1,'Data - ValuesEnd2009'!F$2),'Data - ValuesEnd2009'!F29/INDEX(F_MC_End2009,1,'Data - ValuesEnd2009'!F$2))</f>
        <v>1.0215066885946946</v>
      </c>
      <c r="G29" s="193">
        <f>IF($C29="M",'Data - ValuesEnd2009'!G29/INDEX(M_MC_End2009,1,'Data - ValuesEnd2009'!G$2),'Data - ValuesEnd2009'!G29/INDEX(F_MC_End2009,1,'Data - ValuesEnd2009'!G$2))</f>
        <v>1.0294440271954366</v>
      </c>
      <c r="H29" s="193">
        <f>IF($C29="M",'Data - ValuesEnd2009'!H29/INDEX(M_MC_End2009,1,'Data - ValuesEnd2009'!H$2),'Data - ValuesEnd2009'!H29/INDEX(F_MC_End2009,1,'Data - ValuesEnd2009'!H$2))</f>
        <v>1.0419888079087825</v>
      </c>
      <c r="I29" s="193">
        <f>IF($C29="M",'Data - ValuesEnd2009'!I29/INDEX(M_MC_End2009,1,'Data - ValuesEnd2009'!I$2),'Data - ValuesEnd2009'!I29/INDEX(F_MC_End2009,1,'Data - ValuesEnd2009'!I$2))</f>
        <v>1.0490867100875363</v>
      </c>
      <c r="J29" s="194">
        <f>IF($C29="M",'Data - ValuesEnd2009'!J29/INDEX(M_MC_End2009,1,'Data - ValuesEnd2009'!J$2),'Data - ValuesEnd2009'!J29/INDEX(F_MC_End2009,1,'Data - ValuesEnd2009'!J$2))</f>
        <v>1.0289916073634875</v>
      </c>
      <c r="K29" s="190"/>
      <c r="L29" s="191"/>
      <c r="M29" s="192">
        <f>IF($C29="M",'Data - ValuesEnd2009'!M29/INDEX(M_MC_End2009,1,'Data - ValuesEnd2009'!M$2),'Data - ValuesEnd2009'!M29/INDEX(F_MC_End2009,1,'Data - ValuesEnd2009'!M$2))</f>
        <v>0.9866360480718251</v>
      </c>
      <c r="N29" s="193">
        <f>IF($C29="M",'Data - ValuesEnd2009'!N29/INDEX(M_MC_End2009,1,'Data - ValuesEnd2009'!N$2),'Data - ValuesEnd2009'!N29/INDEX(F_MC_End2009,1,'Data - ValuesEnd2009'!N$2))</f>
        <v>1.0125248198027101</v>
      </c>
      <c r="O29" s="193">
        <f>IF($C29="M",'Data - ValuesEnd2009'!O29/INDEX(M_MC_End2009,1,'Data - ValuesEnd2009'!O$2),'Data - ValuesEnd2009'!O29/INDEX(F_MC_End2009,1,'Data - ValuesEnd2009'!O$2))</f>
        <v>1.016658149289834</v>
      </c>
      <c r="P29" s="193">
        <f>IF($C29="M",'Data - ValuesEnd2009'!P29/INDEX(M_MC_End2009,1,'Data - ValuesEnd2009'!P$2),'Data - ValuesEnd2009'!P29/INDEX(F_MC_End2009,1,'Data - ValuesEnd2009'!P$2))</f>
        <v>1.0266794379390645</v>
      </c>
      <c r="Q29" s="193">
        <f>IF($C29="M",'Data - ValuesEnd2009'!Q29/INDEX(M_MC_End2009,1,'Data - ValuesEnd2009'!Q$2),'Data - ValuesEnd2009'!Q29/INDEX(F_MC_End2009,1,'Data - ValuesEnd2009'!Q$2))</f>
        <v>1.0340309381374557</v>
      </c>
      <c r="R29" s="194">
        <f>IF($C29="M",'Data - ValuesEnd2009'!R29/INDEX(M_MC_End2009,1,'Data - ValuesEnd2009'!R$2),'Data - ValuesEnd2009'!R29/INDEX(F_MC_End2009,1,'Data - ValuesEnd2009'!R$2))</f>
        <v>1.0218466117244467</v>
      </c>
      <c r="S29" s="190"/>
      <c r="T29" s="191"/>
      <c r="U29" s="192">
        <f>IF($C29="M",'Data - ValuesEnd2009'!U29/INDEX(M_MC_End2009,1,'Data - ValuesEnd2009'!U$2),'Data - ValuesEnd2009'!U29/INDEX(F_MC_End2009,1,'Data - ValuesEnd2009'!U$2))</f>
        <v>1.0004064627315075</v>
      </c>
      <c r="V29" s="193">
        <f>IF($C29="M",'Data - ValuesEnd2009'!V29/INDEX(M_MC_End2009,1,'Data - ValuesEnd2009'!V$2),'Data - ValuesEnd2009'!V29/INDEX(F_MC_End2009,1,'Data - ValuesEnd2009'!V$2))</f>
        <v>1.0251886897026494</v>
      </c>
      <c r="W29" s="193">
        <f>IF($C29="M",'Data - ValuesEnd2009'!W29/INDEX(M_MC_End2009,1,'Data - ValuesEnd2009'!W$2),'Data - ValuesEnd2009'!W29/INDEX(F_MC_End2009,1,'Data - ValuesEnd2009'!W$2))</f>
        <v>1.033050263791015</v>
      </c>
      <c r="X29" s="193">
        <f>IF($C29="M",'Data - ValuesEnd2009'!X29/INDEX(M_MC_End2009,1,'Data - ValuesEnd2009'!X$2),'Data - ValuesEnd2009'!X29/INDEX(F_MC_End2009,1,'Data - ValuesEnd2009'!X$2))</f>
        <v>1.0361231769862649</v>
      </c>
      <c r="Y29" s="193">
        <f>IF($C29="M",'Data - ValuesEnd2009'!Y29/INDEX(M_MC_End2009,1,'Data - ValuesEnd2009'!Y$2),'Data - ValuesEnd2009'!Y29/INDEX(F_MC_End2009,1,'Data - ValuesEnd2009'!Y$2))</f>
        <v>1.041413157248762</v>
      </c>
      <c r="Z29" s="194">
        <f>IF($C29="M",'Data - ValuesEnd2009'!Z29/INDEX(M_MC_End2009,1,'Data - ValuesEnd2009'!Z$2),'Data - ValuesEnd2009'!Z29/INDEX(F_MC_End2009,1,'Data - ValuesEnd2009'!Z$2))</f>
        <v>1.0033115427247845</v>
      </c>
      <c r="AA29" s="190"/>
      <c r="AB29" s="191"/>
      <c r="AC29" s="192">
        <f>IF($C29="M",'Data - ValuesEnd2009'!AC29/INDEX(M_MC_End2009,1,'Data - ValuesEnd2009'!AC$2),'Data - ValuesEnd2009'!AC29/INDEX(F_MC_End2009,1,'Data - ValuesEnd2009'!AC$2))</f>
        <v>0.9902031624725987</v>
      </c>
      <c r="AD29" s="193">
        <f>IF($C29="M",'Data - ValuesEnd2009'!AD29/INDEX(M_MC_End2009,1,'Data - ValuesEnd2009'!AD$2),'Data - ValuesEnd2009'!AD29/INDEX(F_MC_End2009,1,'Data - ValuesEnd2009'!AD$2))</f>
        <v>1.0160988783052682</v>
      </c>
      <c r="AE29" s="193">
        <f>IF($C29="M",'Data - ValuesEnd2009'!AE29/INDEX(M_MC_End2009,1,'Data - ValuesEnd2009'!AE$2),'Data - ValuesEnd2009'!AE29/INDEX(F_MC_End2009,1,'Data - ValuesEnd2009'!AE$2))</f>
        <v>1.0189163800046939</v>
      </c>
      <c r="AF29" s="193">
        <f>IF($C29="M",'Data - ValuesEnd2009'!AF29/INDEX(M_MC_End2009,1,'Data - ValuesEnd2009'!AF$2),'Data - ValuesEnd2009'!AF29/INDEX(F_MC_End2009,1,'Data - ValuesEnd2009'!AF$2))</f>
        <v>1.022585718957685</v>
      </c>
      <c r="AG29" s="193">
        <f>IF($C29="M",'Data - ValuesEnd2009'!AG29/INDEX(M_MC_End2009,1,'Data - ValuesEnd2009'!AG$2),'Data - ValuesEnd2009'!AG29/INDEX(F_MC_End2009,1,'Data - ValuesEnd2009'!AG$2))</f>
        <v>1.0283071787691451</v>
      </c>
      <c r="AH29" s="194">
        <f>IF($C29="M",'Data - ValuesEnd2009'!AH29/INDEX(M_MC_End2009,1,'Data - ValuesEnd2009'!AH$2),'Data - ValuesEnd2009'!AH29/INDEX(F_MC_End2009,1,'Data - ValuesEnd2009'!AH$2))</f>
        <v>1.0026050277060994</v>
      </c>
      <c r="AI29" s="190"/>
      <c r="AJ29" s="191"/>
      <c r="AK29" s="192">
        <f>IF($C29="M",'Data - ValuesEnd2009'!AK29/INDEX(M_MC_End2009,1,'Data - ValuesEnd2009'!AK$2),'Data - ValuesEnd2009'!AK29/INDEX(F_MC_End2009,1,'Data - ValuesEnd2009'!AK$2))</f>
        <v>1.1177417364851983</v>
      </c>
      <c r="AL29" s="193">
        <f>IF($C29="M",'Data - ValuesEnd2009'!AL29/INDEX(M_MC_End2009,1,'Data - ValuesEnd2009'!AL$2),'Data - ValuesEnd2009'!AL29/INDEX(F_MC_End2009,1,'Data - ValuesEnd2009'!AL$2))</f>
        <v>1.105329966778521</v>
      </c>
      <c r="AM29" s="193">
        <f>IF($C29="M",'Data - ValuesEnd2009'!AM29/INDEX(M_MC_End2009,1,'Data - ValuesEnd2009'!AM$2),'Data - ValuesEnd2009'!AM29/INDEX(F_MC_End2009,1,'Data - ValuesEnd2009'!AM$2))</f>
        <v>1.0844149113118833</v>
      </c>
      <c r="AN29" s="193">
        <f>IF($C29="M",'Data - ValuesEnd2009'!AN29/INDEX(M_MC_End2009,1,'Data - ValuesEnd2009'!AN$2),'Data - ValuesEnd2009'!AN29/INDEX(F_MC_End2009,1,'Data - ValuesEnd2009'!AN$2))</f>
        <v>1.0933690095030286</v>
      </c>
      <c r="AO29" s="193">
        <f>IF($C29="M",'Data - ValuesEnd2009'!AO29/INDEX(M_MC_End2009,1,'Data - ValuesEnd2009'!AO$2),'Data - ValuesEnd2009'!AO29/INDEX(F_MC_End2009,1,'Data - ValuesEnd2009'!AO$2))</f>
        <v>1.0963744754006397</v>
      </c>
      <c r="AP29" s="194">
        <f>IF($C29="M",'Data - ValuesEnd2009'!AP29/INDEX(M_MC_End2009,1,'Data - ValuesEnd2009'!AP$2),'Data - ValuesEnd2009'!AP29/INDEX(F_MC_End2009,1,'Data - ValuesEnd2009'!AP$2))</f>
        <v>1.0673602081331068</v>
      </c>
      <c r="AQ29" s="190"/>
      <c r="AR29" s="191"/>
      <c r="AS29" s="192">
        <f>IF($C29="M",'Data - ValuesEnd2009'!AS29/INDEX(M_MC_End2009,1,'Data - ValuesEnd2009'!AS$2),'Data - ValuesEnd2009'!AS29/INDEX(F_MC_End2009,1,'Data - ValuesEnd2009'!AS$2))</f>
        <v>1.0480144371616242</v>
      </c>
      <c r="AT29" s="193">
        <f>IF($C29="M",'Data - ValuesEnd2009'!AT29/INDEX(M_MC_End2009,1,'Data - ValuesEnd2009'!AT$2),'Data - ValuesEnd2009'!AT29/INDEX(F_MC_End2009,1,'Data - ValuesEnd2009'!AT$2))</f>
        <v>1.0519628715294527</v>
      </c>
      <c r="AU29" s="193">
        <f>IF($C29="M",'Data - ValuesEnd2009'!AU29/INDEX(M_MC_End2009,1,'Data - ValuesEnd2009'!AU$2),'Data - ValuesEnd2009'!AU29/INDEX(F_MC_End2009,1,'Data - ValuesEnd2009'!AU$2))</f>
        <v>1.037468460776863</v>
      </c>
      <c r="AV29" s="193">
        <f>IF($C29="M",'Data - ValuesEnd2009'!AV29/INDEX(M_MC_End2009,1,'Data - ValuesEnd2009'!AV$2),'Data - ValuesEnd2009'!AV29/INDEX(F_MC_End2009,1,'Data - ValuesEnd2009'!AV$2))</f>
        <v>1.0484432125524406</v>
      </c>
      <c r="AW29" s="193">
        <f>IF($C29="M",'Data - ValuesEnd2009'!AW29/INDEX(M_MC_End2009,1,'Data - ValuesEnd2009'!AW$2),'Data - ValuesEnd2009'!AW29/INDEX(F_MC_End2009,1,'Data - ValuesEnd2009'!AW$2))</f>
        <v>1.0563834917259225</v>
      </c>
      <c r="AX29" s="194">
        <f>IF($C29="M",'Data - ValuesEnd2009'!AX29/INDEX(M_MC_End2009,1,'Data - ValuesEnd2009'!AX$2),'Data - ValuesEnd2009'!AX29/INDEX(F_MC_End2009,1,'Data - ValuesEnd2009'!AX$2))</f>
        <v>1.0441965852213577</v>
      </c>
      <c r="AY29" s="190"/>
      <c r="AZ29" s="191"/>
      <c r="BA29" s="192">
        <f>IF($C29="M",'Data - ValuesEnd2009'!BA29/INDEX(M_MC_End2009,1,'Data - ValuesEnd2009'!BA$2),'Data - ValuesEnd2009'!BA29/INDEX(F_MC_End2009,1,'Data - ValuesEnd2009'!BA$2))</f>
        <v>1.1119583385353318</v>
      </c>
      <c r="BB29" s="193">
        <f>IF($C29="M",'Data - ValuesEnd2009'!BB29/INDEX(M_MC_End2009,1,'Data - ValuesEnd2009'!BB$2),'Data - ValuesEnd2009'!BB29/INDEX(F_MC_End2009,1,'Data - ValuesEnd2009'!BB$2))</f>
        <v>1.1005207687496446</v>
      </c>
      <c r="BC29" s="193">
        <f>IF($C29="M",'Data - ValuesEnd2009'!BC29/INDEX(M_MC_End2009,1,'Data - ValuesEnd2009'!BC$2),'Data - ValuesEnd2009'!BC29/INDEX(F_MC_End2009,1,'Data - ValuesEnd2009'!BC$2))</f>
        <v>1.0792293836222742</v>
      </c>
      <c r="BD29" s="193">
        <f>IF($C29="M",'Data - ValuesEnd2009'!BD29/INDEX(M_MC_End2009,1,'Data - ValuesEnd2009'!BD$2),'Data - ValuesEnd2009'!BD29/INDEX(F_MC_End2009,1,'Data - ValuesEnd2009'!BD$2))</f>
        <v>1.0768728343812695</v>
      </c>
      <c r="BE29" s="193">
        <f>IF($C29="M",'Data - ValuesEnd2009'!BE29/INDEX(M_MC_End2009,1,'Data - ValuesEnd2009'!BE$2),'Data - ValuesEnd2009'!BE29/INDEX(F_MC_End2009,1,'Data - ValuesEnd2009'!BE$2))</f>
        <v>1.0768012523034265</v>
      </c>
      <c r="BF29" s="194">
        <f>IF($C29="M",'Data - ValuesEnd2009'!BF29/INDEX(M_MC_End2009,1,'Data - ValuesEnd2009'!BF$2),'Data - ValuesEnd2009'!BF29/INDEX(F_MC_End2009,1,'Data - ValuesEnd2009'!BF$2))</f>
        <v>1.0269173145388346</v>
      </c>
      <c r="BG29" s="190"/>
      <c r="BH29" s="191"/>
      <c r="BI29" s="192">
        <f>IF($C29="M",'Data - ValuesEnd2009'!BI29/INDEX(M_MC_End2009,1,'Data - ValuesEnd2009'!BI$2),'Data - ValuesEnd2009'!BI29/INDEX(F_MC_End2009,1,'Data - ValuesEnd2009'!BI$2))</f>
        <v>1.0492723171796527</v>
      </c>
      <c r="BJ29" s="193">
        <f>IF($C29="M",'Data - ValuesEnd2009'!BJ29/INDEX(M_MC_End2009,1,'Data - ValuesEnd2009'!BJ$2),'Data - ValuesEnd2009'!BJ29/INDEX(F_MC_End2009,1,'Data - ValuesEnd2009'!BJ$2))</f>
        <v>1.0515437197882427</v>
      </c>
      <c r="BK29" s="193">
        <f>IF($C29="M",'Data - ValuesEnd2009'!BK29/INDEX(M_MC_End2009,1,'Data - ValuesEnd2009'!BK$2),'Data - ValuesEnd2009'!BK29/INDEX(F_MC_End2009,1,'Data - ValuesEnd2009'!BK$2))</f>
        <v>1.0363156592567873</v>
      </c>
      <c r="BL29" s="193">
        <f>IF($C29="M",'Data - ValuesEnd2009'!BL29/INDEX(M_MC_End2009,1,'Data - ValuesEnd2009'!BL$2),'Data - ValuesEnd2009'!BL29/INDEX(F_MC_End2009,1,'Data - ValuesEnd2009'!BL$2))</f>
        <v>1.039686589689719</v>
      </c>
      <c r="BM29" s="193">
        <f>IF($C29="M",'Data - ValuesEnd2009'!BM29/INDEX(M_MC_End2009,1,'Data - ValuesEnd2009'!BM$2),'Data - ValuesEnd2009'!BM29/INDEX(F_MC_End2009,1,'Data - ValuesEnd2009'!BM$2))</f>
        <v>1.0447404245577916</v>
      </c>
      <c r="BN29" s="194">
        <f>IF($C29="M",'Data - ValuesEnd2009'!BN29/INDEX(M_MC_End2009,1,'Data - ValuesEnd2009'!BN$2),'Data - ValuesEnd2009'!BN29/INDEX(F_MC_End2009,1,'Data - ValuesEnd2009'!BN$2))</f>
        <v>1.0159106832479696</v>
      </c>
      <c r="BO29" s="190"/>
      <c r="BP29" s="191"/>
      <c r="BQ29" s="192">
        <f>IF($C29="M",'Data - ValuesEnd2009'!BQ29/INDEX(M_MC_End2009,1,'Data - ValuesEnd2009'!BQ$2),'Data - ValuesEnd2009'!BQ29/INDEX(F_MC_End2009,1,'Data - ValuesEnd2009'!BQ$2))</f>
        <v>1.2487871404380968</v>
      </c>
      <c r="BR29" s="193">
        <f>IF($C29="M",'Data - ValuesEnd2009'!BR29/INDEX(M_MC_End2009,1,'Data - ValuesEnd2009'!BR$2),'Data - ValuesEnd2009'!BR29/INDEX(F_MC_End2009,1,'Data - ValuesEnd2009'!BR$2))</f>
        <v>1.2004363525035835</v>
      </c>
      <c r="BS29" s="193">
        <f>IF($C29="M",'Data - ValuesEnd2009'!BS29/INDEX(M_MC_End2009,1,'Data - ValuesEnd2009'!BS$2),'Data - ValuesEnd2009'!BS29/INDEX(F_MC_End2009,1,'Data - ValuesEnd2009'!BS$2))</f>
        <v>1.146853862731033</v>
      </c>
      <c r="BT29" s="193">
        <f>IF($C29="M",'Data - ValuesEnd2009'!BT29/INDEX(M_MC_End2009,1,'Data - ValuesEnd2009'!BT$2),'Data - ValuesEnd2009'!BT29/INDEX(F_MC_End2009,1,'Data - ValuesEnd2009'!BT$2))</f>
        <v>1.1516532538385722</v>
      </c>
      <c r="BU29" s="193">
        <f>IF($C29="M",'Data - ValuesEnd2009'!BU29/INDEX(M_MC_End2009,1,'Data - ValuesEnd2009'!BU$2),'Data - ValuesEnd2009'!BU29/INDEX(F_MC_End2009,1,'Data - ValuesEnd2009'!BU$2))</f>
        <v>1.149785527629723</v>
      </c>
      <c r="BV29" s="194">
        <f>IF($C29="M",'Data - ValuesEnd2009'!BV29/INDEX(M_MC_End2009,1,'Data - ValuesEnd2009'!BV$2),'Data - ValuesEnd2009'!BV29/INDEX(F_MC_End2009,1,'Data - ValuesEnd2009'!BV$2))</f>
        <v>1.1099115106588215</v>
      </c>
      <c r="BW29" s="190"/>
      <c r="BX29" s="191"/>
      <c r="BY29" s="192">
        <f>IF($C29="M",'Data - ValuesEnd2009'!BY29/INDEX(M_MC_End2009,1,'Data - ValuesEnd2009'!BY$2),'Data - ValuesEnd2009'!BY29/INDEX(F_MC_End2009,1,'Data - ValuesEnd2009'!BY$2))</f>
        <v>1.10969203975688</v>
      </c>
      <c r="BZ29" s="193">
        <f>IF($C29="M",'Data - ValuesEnd2009'!BZ29/INDEX(M_MC_End2009,1,'Data - ValuesEnd2009'!BZ$2),'Data - ValuesEnd2009'!BZ29/INDEX(F_MC_End2009,1,'Data - ValuesEnd2009'!BZ$2))</f>
        <v>1.0929228795983161</v>
      </c>
      <c r="CA29" s="193">
        <f>IF($C29="M",'Data - ValuesEnd2009'!CA29/INDEX(M_MC_End2009,1,'Data - ValuesEnd2009'!CA$2),'Data - ValuesEnd2009'!CA29/INDEX(F_MC_End2009,1,'Data - ValuesEnd2009'!CA$2))</f>
        <v>1.059371783095995</v>
      </c>
      <c r="CB29" s="193">
        <f>IF($C29="M",'Data - ValuesEnd2009'!CB29/INDEX(M_MC_End2009,1,'Data - ValuesEnd2009'!CB$2),'Data - ValuesEnd2009'!CB29/INDEX(F_MC_End2009,1,'Data - ValuesEnd2009'!CB$2))</f>
        <v>1.0715923801854916</v>
      </c>
      <c r="CC29" s="193">
        <f>IF($C29="M",'Data - ValuesEnd2009'!CC29/INDEX(M_MC_End2009,1,'Data - ValuesEnd2009'!CC$2),'Data - ValuesEnd2009'!CC29/INDEX(F_MC_End2009,1,'Data - ValuesEnd2009'!CC$2))</f>
        <v>1.0803199382120203</v>
      </c>
      <c r="CD29" s="194">
        <f>IF($C29="M",'Data - ValuesEnd2009'!CD29/INDEX(M_MC_End2009,1,'Data - ValuesEnd2009'!CD$2),'Data - ValuesEnd2009'!CD29/INDEX(F_MC_End2009,1,'Data - ValuesEnd2009'!CD$2))</f>
        <v>1.068166485866372</v>
      </c>
      <c r="CE29" s="190"/>
      <c r="CF29" s="191"/>
      <c r="CG29" s="192">
        <f>IF($C29="M",'Data - ValuesEnd2009'!CG29/INDEX(M_MC_End2009,1,'Data - ValuesEnd2009'!CG$2),'Data - ValuesEnd2009'!CG29/INDEX(F_MC_End2009,1,'Data - ValuesEnd2009'!CG$2))</f>
        <v>1.2401225692377305</v>
      </c>
      <c r="CH29" s="193">
        <f>IF($C29="M",'Data - ValuesEnd2009'!CH29/INDEX(M_MC_End2009,1,'Data - ValuesEnd2009'!CH$2),'Data - ValuesEnd2009'!CH29/INDEX(F_MC_End2009,1,'Data - ValuesEnd2009'!CH$2))</f>
        <v>1.1873265982561545</v>
      </c>
      <c r="CI29" s="193">
        <f>IF($C29="M",'Data - ValuesEnd2009'!CI29/INDEX(M_MC_End2009,1,'Data - ValuesEnd2009'!CI$2),'Data - ValuesEnd2009'!CI29/INDEX(F_MC_End2009,1,'Data - ValuesEnd2009'!CI$2))</f>
        <v>1.1323025944396048</v>
      </c>
      <c r="CJ29" s="193">
        <f>IF($C29="M",'Data - ValuesEnd2009'!CJ29/INDEX(M_MC_End2009,1,'Data - ValuesEnd2009'!CJ$2),'Data - ValuesEnd2009'!CJ29/INDEX(F_MC_End2009,1,'Data - ValuesEnd2009'!CJ$2))</f>
        <v>1.1234828769644147</v>
      </c>
      <c r="CK29" s="193">
        <f>IF($C29="M",'Data - ValuesEnd2009'!CK29/INDEX(M_MC_End2009,1,'Data - ValuesEnd2009'!CK$2),'Data - ValuesEnd2009'!CK29/INDEX(F_MC_End2009,1,'Data - ValuesEnd2009'!CK$2))</f>
        <v>1.1169215748815073</v>
      </c>
      <c r="CL29" s="194">
        <f>IF($C29="M",'Data - ValuesEnd2009'!CL29/INDEX(M_MC_End2009,1,'Data - ValuesEnd2009'!CL$2),'Data - ValuesEnd2009'!CL29/INDEX(F_MC_End2009,1,'Data - ValuesEnd2009'!CL$2))</f>
        <v>1.0529829809518931</v>
      </c>
      <c r="CM29" s="190"/>
      <c r="CN29" s="191"/>
      <c r="CO29" s="192">
        <f>IF($C29="M",'Data - ValuesEnd2009'!CO29/INDEX(M_MC_End2009,1,'Data - ValuesEnd2009'!CO$2),'Data - ValuesEnd2009'!CO29/INDEX(F_MC_End2009,1,'Data - ValuesEnd2009'!CO$2))</f>
        <v>1.110144101386043</v>
      </c>
      <c r="CP29" s="193">
        <f>IF($C29="M",'Data - ValuesEnd2009'!CP29/INDEX(M_MC_End2009,1,'Data - ValuesEnd2009'!CP$2),'Data - ValuesEnd2009'!CP29/INDEX(F_MC_End2009,1,'Data - ValuesEnd2009'!CP$2))</f>
        <v>1.0891302230578954</v>
      </c>
      <c r="CQ29" s="193">
        <f>IF($C29="M",'Data - ValuesEnd2009'!CQ29/INDEX(M_MC_End2009,1,'Data - ValuesEnd2009'!CQ$2),'Data - ValuesEnd2009'!CQ29/INDEX(F_MC_End2009,1,'Data - ValuesEnd2009'!CQ$2))</f>
        <v>1.0549547165044737</v>
      </c>
      <c r="CR29" s="193">
        <f>IF($C29="M",'Data - ValuesEnd2009'!CR29/INDEX(M_MC_End2009,1,'Data - ValuesEnd2009'!CR$2),'Data - ValuesEnd2009'!CR29/INDEX(F_MC_End2009,1,'Data - ValuesEnd2009'!CR$2))</f>
        <v>1.0581369232418547</v>
      </c>
      <c r="CS29" s="193">
        <f>IF($C29="M",'Data - ValuesEnd2009'!CS29/INDEX(M_MC_End2009,1,'Data - ValuesEnd2009'!CS$2),'Data - ValuesEnd2009'!CS29/INDEX(F_MC_End2009,1,'Data - ValuesEnd2009'!CS$2))</f>
        <v>1.0625090654987854</v>
      </c>
      <c r="CT29" s="194">
        <f>IF($C29="M",'Data - ValuesEnd2009'!CT29/INDEX(M_MC_End2009,1,'Data - ValuesEnd2009'!CT$2),'Data - ValuesEnd2009'!CT29/INDEX(F_MC_End2009,1,'Data - ValuesEnd2009'!CT$2))</f>
        <v>1.030196662037125</v>
      </c>
      <c r="CU29" s="190"/>
      <c r="CV29" s="191"/>
      <c r="CW29" s="192">
        <f>IF($C29="M",'Data - ValuesEnd2009'!CW29/INDEX(M_MC_End2009,1,'Data - ValuesEnd2009'!CW$2),'Data - ValuesEnd2009'!CW29/INDEX(F_MC_End2009,1,'Data - ValuesEnd2009'!CW$2))</f>
        <v>1.3886257872393355</v>
      </c>
      <c r="CX29" s="193">
        <f>IF($C29="M",'Data - ValuesEnd2009'!CX29/INDEX(M_MC_End2009,1,'Data - ValuesEnd2009'!CX$2),'Data - ValuesEnd2009'!CX29/INDEX(F_MC_End2009,1,'Data - ValuesEnd2009'!CX$2))</f>
        <v>1.304962836113232</v>
      </c>
      <c r="CY29" s="193">
        <f>IF($C29="M",'Data - ValuesEnd2009'!CY29/INDEX(M_MC_End2009,1,'Data - ValuesEnd2009'!CY$2),'Data - ValuesEnd2009'!CY29/INDEX(F_MC_End2009,1,'Data - ValuesEnd2009'!CY$2))</f>
        <v>1.2161266341509593</v>
      </c>
      <c r="CZ29" s="193">
        <f>IF($C29="M",'Data - ValuesEnd2009'!CZ29/INDEX(M_MC_End2009,1,'Data - ValuesEnd2009'!CZ$2),'Data - ValuesEnd2009'!CZ29/INDEX(F_MC_End2009,1,'Data - ValuesEnd2009'!CZ$2))</f>
        <v>1.21667683385495</v>
      </c>
      <c r="DA29" s="193">
        <f>IF($C29="M",'Data - ValuesEnd2009'!DA29/INDEX(M_MC_End2009,1,'Data - ValuesEnd2009'!DA$2),'Data - ValuesEnd2009'!DA29/INDEX(F_MC_End2009,1,'Data - ValuesEnd2009'!DA$2))</f>
        <v>1.2094589871679804</v>
      </c>
      <c r="DB29" s="194">
        <f>IF($C29="M",'Data - ValuesEnd2009'!DB29/INDEX(M_MC_End2009,1,'Data - ValuesEnd2009'!DB$2),'Data - ValuesEnd2009'!DB29/INDEX(F_MC_End2009,1,'Data - ValuesEnd2009'!DB$2))</f>
        <v>1.1569637120251328</v>
      </c>
      <c r="DC29" s="190"/>
      <c r="DD29" s="191"/>
      <c r="DE29" s="192">
        <f>IF($C29="M",'Data - ValuesEnd2009'!DE29/INDEX(M_MC_End2009,1,'Data - ValuesEnd2009'!DE$2),'Data - ValuesEnd2009'!DE29/INDEX(F_MC_End2009,1,'Data - ValuesEnd2009'!DE$2))</f>
        <v>1.1692141314560835</v>
      </c>
      <c r="DF29" s="193">
        <f>IF($C29="M",'Data - ValuesEnd2009'!DF29/INDEX(M_MC_End2009,1,'Data - ValuesEnd2009'!DF$2),'Data - ValuesEnd2009'!DF29/INDEX(F_MC_End2009,1,'Data - ValuesEnd2009'!DF$2))</f>
        <v>1.1343066833610462</v>
      </c>
      <c r="DG29" s="193">
        <f>IF($C29="M",'Data - ValuesEnd2009'!DG29/INDEX(M_MC_End2009,1,'Data - ValuesEnd2009'!DG$2),'Data - ValuesEnd2009'!DG29/INDEX(F_MC_End2009,1,'Data - ValuesEnd2009'!DG$2))</f>
        <v>1.0819326875839137</v>
      </c>
      <c r="DH29" s="193">
        <f>IF($C29="M",'Data - ValuesEnd2009'!DH29/INDEX(M_MC_End2009,1,'Data - ValuesEnd2009'!DH$2),'Data - ValuesEnd2009'!DH29/INDEX(F_MC_End2009,1,'Data - ValuesEnd2009'!DH$2))</f>
        <v>1.095820451966114</v>
      </c>
      <c r="DI29" s="193">
        <f>IF($C29="M",'Data - ValuesEnd2009'!DI29/INDEX(M_MC_End2009,1,'Data - ValuesEnd2009'!DI$2),'Data - ValuesEnd2009'!DI29/INDEX(F_MC_End2009,1,'Data - ValuesEnd2009'!DI$2))</f>
        <v>1.1056644132434401</v>
      </c>
      <c r="DJ29" s="194">
        <f>IF($C29="M",'Data - ValuesEnd2009'!DJ29/INDEX(M_MC_End2009,1,'Data - ValuesEnd2009'!DJ$2),'Data - ValuesEnd2009'!DJ29/INDEX(F_MC_End2009,1,'Data - ValuesEnd2009'!DJ$2))</f>
        <v>1.093772410365406</v>
      </c>
      <c r="DK29" s="190"/>
      <c r="DL29" s="191"/>
      <c r="DM29" s="192">
        <f>IF($C29="M",'Data - ValuesEnd2009'!DM29/INDEX(M_MC_End2009,1,'Data - ValuesEnd2009'!DM$2),'Data - ValuesEnd2009'!DM29/INDEX(F_MC_End2009,1,'Data - ValuesEnd2009'!DM$2))</f>
        <v>1.380942260273043</v>
      </c>
      <c r="DN29" s="193">
        <f>IF($C29="M",'Data - ValuesEnd2009'!DN29/INDEX(M_MC_End2009,1,'Data - ValuesEnd2009'!DN$2),'Data - ValuesEnd2009'!DN29/INDEX(F_MC_End2009,1,'Data - ValuesEnd2009'!DN$2))</f>
        <v>1.284884724283777</v>
      </c>
      <c r="DO29" s="193">
        <f>IF($C29="M",'Data - ValuesEnd2009'!DO29/INDEX(M_MC_End2009,1,'Data - ValuesEnd2009'!DO$2),'Data - ValuesEnd2009'!DO29/INDEX(F_MC_End2009,1,'Data - ValuesEnd2009'!DO$2))</f>
        <v>1.1922390860596765</v>
      </c>
      <c r="DP29" s="193">
        <f>IF($C29="M",'Data - ValuesEnd2009'!DP29/INDEX(M_MC_End2009,1,'Data - ValuesEnd2009'!DP$2),'Data - ValuesEnd2009'!DP29/INDEX(F_MC_End2009,1,'Data - ValuesEnd2009'!DP$2))</f>
        <v>1.176189567148715</v>
      </c>
      <c r="DQ29" s="193">
        <f>IF($C29="M",'Data - ValuesEnd2009'!DQ29/INDEX(M_MC_End2009,1,'Data - ValuesEnd2009'!DQ$2),'Data - ValuesEnd2009'!DQ29/INDEX(F_MC_End2009,1,'Data - ValuesEnd2009'!DQ$2))</f>
        <v>1.1621069067242378</v>
      </c>
      <c r="DR29" s="194">
        <f>IF($C29="M",'Data - ValuesEnd2009'!DR29/INDEX(M_MC_End2009,1,'Data - ValuesEnd2009'!DR$2),'Data - ValuesEnd2009'!DR29/INDEX(F_MC_End2009,1,'Data - ValuesEnd2009'!DR$2))</f>
        <v>1.0817453045458818</v>
      </c>
      <c r="DS29" s="190"/>
      <c r="DT29" s="191"/>
      <c r="DU29" s="192">
        <f>IF($C29="M",'Data - ValuesEnd2009'!DU29/INDEX(M_MC_End2009,1,'Data - ValuesEnd2009'!DU$2),'Data - ValuesEnd2009'!DU29/INDEX(F_MC_End2009,1,'Data - ValuesEnd2009'!DU$2))</f>
        <v>1.170673934275237</v>
      </c>
      <c r="DV29" s="193">
        <f>IF($C29="M",'Data - ValuesEnd2009'!DV29/INDEX(M_MC_End2009,1,'Data - ValuesEnd2009'!DV$2),'Data - ValuesEnd2009'!DV29/INDEX(F_MC_End2009,1,'Data - ValuesEnd2009'!DV$2))</f>
        <v>1.1280966711378517</v>
      </c>
      <c r="DW29" s="193">
        <f>IF($C29="M",'Data - ValuesEnd2009'!DW29/INDEX(M_MC_End2009,1,'Data - ValuesEnd2009'!DW$2),'Data - ValuesEnd2009'!DW29/INDEX(F_MC_End2009,1,'Data - ValuesEnd2009'!DW$2))</f>
        <v>1.0745852965130742</v>
      </c>
      <c r="DX29" s="193">
        <f>IF($C29="M",'Data - ValuesEnd2009'!DX29/INDEX(M_MC_End2009,1,'Data - ValuesEnd2009'!DX$2),'Data - ValuesEnd2009'!DX29/INDEX(F_MC_End2009,1,'Data - ValuesEnd2009'!DX$2))</f>
        <v>1.0778061982628786</v>
      </c>
      <c r="DY29" s="193">
        <f>IF($C29="M",'Data - ValuesEnd2009'!DY29/INDEX(M_MC_End2009,1,'Data - ValuesEnd2009'!DY$2),'Data - ValuesEnd2009'!DY29/INDEX(F_MC_End2009,1,'Data - ValuesEnd2009'!DY$2))</f>
        <v>1.0815736363179507</v>
      </c>
      <c r="DZ29" s="194">
        <f>IF($C29="M",'Data - ValuesEnd2009'!DZ29/INDEX(M_MC_End2009,1,'Data - ValuesEnd2009'!DZ$2),'Data - ValuesEnd2009'!DZ29/INDEX(F_MC_End2009,1,'Data - ValuesEnd2009'!DZ$2))</f>
        <v>1.045507014597042</v>
      </c>
      <c r="EA29" s="184"/>
      <c r="EB29" s="185"/>
      <c r="EC29" s="185"/>
    </row>
    <row r="30" spans="2:133" s="186" customFormat="1" ht="16.5" thickBot="1">
      <c r="B30" s="46"/>
      <c r="C30" s="46"/>
      <c r="D30" s="164"/>
      <c r="E30" s="76"/>
      <c r="F30" s="76"/>
      <c r="G30" s="76"/>
      <c r="H30" s="76"/>
      <c r="I30" s="76"/>
      <c r="J30" s="76"/>
      <c r="K30" s="174"/>
      <c r="L30" s="175"/>
      <c r="M30" s="76"/>
      <c r="N30" s="76"/>
      <c r="O30" s="76"/>
      <c r="P30" s="76"/>
      <c r="Q30" s="76"/>
      <c r="R30" s="76"/>
      <c r="S30" s="174"/>
      <c r="T30" s="175"/>
      <c r="U30" s="76"/>
      <c r="V30" s="76"/>
      <c r="W30" s="76"/>
      <c r="X30" s="76"/>
      <c r="Y30" s="76"/>
      <c r="Z30" s="76"/>
      <c r="AA30" s="174"/>
      <c r="AB30" s="175"/>
      <c r="AC30" s="76"/>
      <c r="AD30" s="76"/>
      <c r="AE30" s="76"/>
      <c r="AF30" s="76"/>
      <c r="AG30" s="76"/>
      <c r="AH30" s="76"/>
      <c r="AI30" s="174"/>
      <c r="AJ30" s="175"/>
      <c r="AK30" s="76"/>
      <c r="AL30" s="76"/>
      <c r="AM30" s="76"/>
      <c r="AN30" s="76"/>
      <c r="AO30" s="76"/>
      <c r="AP30" s="76"/>
      <c r="AQ30" s="174"/>
      <c r="AR30" s="175"/>
      <c r="AS30" s="76"/>
      <c r="AT30" s="76"/>
      <c r="AU30" s="76"/>
      <c r="AV30" s="76"/>
      <c r="AW30" s="76"/>
      <c r="AX30" s="76"/>
      <c r="AY30" s="174"/>
      <c r="AZ30" s="175"/>
      <c r="BA30" s="76"/>
      <c r="BB30" s="76"/>
      <c r="BC30" s="76"/>
      <c r="BD30" s="76"/>
      <c r="BE30" s="76"/>
      <c r="BF30" s="76"/>
      <c r="BG30" s="174"/>
      <c r="BH30" s="175"/>
      <c r="BI30" s="76"/>
      <c r="BJ30" s="76"/>
      <c r="BK30" s="76"/>
      <c r="BL30" s="76"/>
      <c r="BM30" s="76"/>
      <c r="BN30" s="76"/>
      <c r="BO30" s="174"/>
      <c r="BP30" s="175"/>
      <c r="BQ30" s="76"/>
      <c r="BR30" s="76"/>
      <c r="BS30" s="76"/>
      <c r="BT30" s="76"/>
      <c r="BU30" s="76"/>
      <c r="BV30" s="76"/>
      <c r="BW30" s="174"/>
      <c r="BX30" s="175"/>
      <c r="BY30" s="76"/>
      <c r="BZ30" s="76"/>
      <c r="CA30" s="76"/>
      <c r="CB30" s="76"/>
      <c r="CC30" s="76"/>
      <c r="CD30" s="76"/>
      <c r="CE30" s="174"/>
      <c r="CF30" s="175"/>
      <c r="CG30" s="76"/>
      <c r="CH30" s="76"/>
      <c r="CI30" s="76"/>
      <c r="CJ30" s="76"/>
      <c r="CK30" s="76"/>
      <c r="CL30" s="76"/>
      <c r="CM30" s="174"/>
      <c r="CN30" s="175"/>
      <c r="CO30" s="76"/>
      <c r="CP30" s="76"/>
      <c r="CQ30" s="76"/>
      <c r="CR30" s="76"/>
      <c r="CS30" s="76"/>
      <c r="CT30" s="76"/>
      <c r="CU30" s="174"/>
      <c r="CV30" s="175"/>
      <c r="CW30" s="76"/>
      <c r="CX30" s="76"/>
      <c r="CY30" s="76"/>
      <c r="CZ30" s="76"/>
      <c r="DA30" s="76"/>
      <c r="DB30" s="76"/>
      <c r="DC30" s="174"/>
      <c r="DD30" s="175"/>
      <c r="DE30" s="76"/>
      <c r="DF30" s="76"/>
      <c r="DG30" s="76"/>
      <c r="DH30" s="76"/>
      <c r="DI30" s="76"/>
      <c r="DJ30" s="76"/>
      <c r="DK30" s="174"/>
      <c r="DL30" s="175"/>
      <c r="DM30" s="76"/>
      <c r="DN30" s="76"/>
      <c r="DO30" s="76"/>
      <c r="DP30" s="76"/>
      <c r="DQ30" s="76"/>
      <c r="DR30" s="76"/>
      <c r="DS30" s="174"/>
      <c r="DT30" s="175"/>
      <c r="DU30" s="76"/>
      <c r="DV30" s="76"/>
      <c r="DW30" s="76"/>
      <c r="DX30" s="76"/>
      <c r="DY30" s="76"/>
      <c r="DZ30" s="76"/>
      <c r="EA30" s="206"/>
      <c r="EB30" s="207"/>
      <c r="EC30" s="207"/>
    </row>
    <row r="31" spans="2:133" s="186" customFormat="1" ht="15.75">
      <c r="B31" s="46"/>
      <c r="C31" s="46" t="s">
        <v>44</v>
      </c>
      <c r="D31" s="164" t="s">
        <v>122</v>
      </c>
      <c r="E31" s="195">
        <f>IF($C31="M",'Data - ValuesEnd2009'!E31/INDEX(M_MC_End2009,1,'Data - ValuesEnd2009'!E$2),'Data - ValuesEnd2009'!E31/INDEX(F_MC_End2009,1,'Data - ValuesEnd2009'!E$2))</f>
        <v>0.8987182860994577</v>
      </c>
      <c r="F31" s="196">
        <f>IF($C31="M",'Data - ValuesEnd2009'!F31/INDEX(M_MC_End2009,1,'Data - ValuesEnd2009'!F$2),'Data - ValuesEnd2009'!F31/INDEX(F_MC_End2009,1,'Data - ValuesEnd2009'!F$2))</f>
        <v>0.9168723684532193</v>
      </c>
      <c r="G31" s="196">
        <f>IF($C31="M",'Data - ValuesEnd2009'!G31/INDEX(M_MC_End2009,1,'Data - ValuesEnd2009'!G$2),'Data - ValuesEnd2009'!G31/INDEX(F_MC_End2009,1,'Data - ValuesEnd2009'!G$2))</f>
        <v>0.9405822422919065</v>
      </c>
      <c r="H31" s="196">
        <f>IF($C31="M",'Data - ValuesEnd2009'!H31/INDEX(M_MC_End2009,1,'Data - ValuesEnd2009'!H$2),'Data - ValuesEnd2009'!H31/INDEX(F_MC_End2009,1,'Data - ValuesEnd2009'!H$2))</f>
        <v>0.9443517617126123</v>
      </c>
      <c r="I31" s="196">
        <f>IF($C31="M",'Data - ValuesEnd2009'!I31/INDEX(M_MC_End2009,1,'Data - ValuesEnd2009'!I$2),'Data - ValuesEnd2009'!I31/INDEX(F_MC_End2009,1,'Data - ValuesEnd2009'!I$2))</f>
        <v>0.9449315670878241</v>
      </c>
      <c r="J31" s="197">
        <f>IF($C31="M",'Data - ValuesEnd2009'!J31/INDEX(M_MC_End2009,1,'Data - ValuesEnd2009'!J$2),'Data - ValuesEnd2009'!J31/INDEX(F_MC_End2009,1,'Data - ValuesEnd2009'!J$2))</f>
        <v>0.9223238226046518</v>
      </c>
      <c r="K31" s="190"/>
      <c r="L31" s="191"/>
      <c r="M31" s="195">
        <f>IF($C31="M",'Data - ValuesEnd2009'!M31/INDEX(M_MC_End2009,1,'Data - ValuesEnd2009'!M$2),'Data - ValuesEnd2009'!M31/INDEX(F_MC_End2009,1,'Data - ValuesEnd2009'!M$2))</f>
        <v>0.9189203879873891</v>
      </c>
      <c r="N31" s="196">
        <f>IF($C31="M",'Data - ValuesEnd2009'!N31/INDEX(M_MC_End2009,1,'Data - ValuesEnd2009'!N$2),'Data - ValuesEnd2009'!N31/INDEX(F_MC_End2009,1,'Data - ValuesEnd2009'!N$2))</f>
        <v>0.9466430214193429</v>
      </c>
      <c r="O31" s="196">
        <f>IF($C31="M",'Data - ValuesEnd2009'!O31/INDEX(M_MC_End2009,1,'Data - ValuesEnd2009'!O$2),'Data - ValuesEnd2009'!O31/INDEX(F_MC_End2009,1,'Data - ValuesEnd2009'!O$2))</f>
        <v>0.9723381571657609</v>
      </c>
      <c r="P31" s="196">
        <f>IF($C31="M",'Data - ValuesEnd2009'!P31/INDEX(M_MC_End2009,1,'Data - ValuesEnd2009'!P$2),'Data - ValuesEnd2009'!P31/INDEX(F_MC_End2009,1,'Data - ValuesEnd2009'!P$2))</f>
        <v>0.9724524624742712</v>
      </c>
      <c r="Q31" s="196">
        <f>IF($C31="M",'Data - ValuesEnd2009'!Q31/INDEX(M_MC_End2009,1,'Data - ValuesEnd2009'!Q$2),'Data - ValuesEnd2009'!Q31/INDEX(F_MC_End2009,1,'Data - ValuesEnd2009'!Q$2))</f>
        <v>0.9703651898986028</v>
      </c>
      <c r="R31" s="197">
        <f>IF($C31="M",'Data - ValuesEnd2009'!R31/INDEX(M_MC_End2009,1,'Data - ValuesEnd2009'!R$2),'Data - ValuesEnd2009'!R31/INDEX(F_MC_End2009,1,'Data - ValuesEnd2009'!R$2))</f>
        <v>0.945537924081688</v>
      </c>
      <c r="S31" s="190"/>
      <c r="T31" s="191"/>
      <c r="U31" s="195">
        <f>IF($C31="M",'Data - ValuesEnd2009'!U31/INDEX(M_MC_End2009,1,'Data - ValuesEnd2009'!U$2),'Data - ValuesEnd2009'!U31/INDEX(F_MC_End2009,1,'Data - ValuesEnd2009'!U$2))</f>
        <v>0.9032222026584336</v>
      </c>
      <c r="V31" s="196">
        <f>IF($C31="M",'Data - ValuesEnd2009'!V31/INDEX(M_MC_End2009,1,'Data - ValuesEnd2009'!V$2),'Data - ValuesEnd2009'!V31/INDEX(F_MC_End2009,1,'Data - ValuesEnd2009'!V$2))</f>
        <v>0.9274503067757338</v>
      </c>
      <c r="W31" s="196">
        <f>IF($C31="M",'Data - ValuesEnd2009'!W31/INDEX(M_MC_End2009,1,'Data - ValuesEnd2009'!W$2),'Data - ValuesEnd2009'!W31/INDEX(F_MC_End2009,1,'Data - ValuesEnd2009'!W$2))</f>
        <v>0.9535431320399979</v>
      </c>
      <c r="X31" s="196">
        <f>IF($C31="M",'Data - ValuesEnd2009'!X31/INDEX(M_MC_End2009,1,'Data - ValuesEnd2009'!X$2),'Data - ValuesEnd2009'!X31/INDEX(F_MC_End2009,1,'Data - ValuesEnd2009'!X$2))</f>
        <v>0.9576700125198001</v>
      </c>
      <c r="Y31" s="196">
        <f>IF($C31="M",'Data - ValuesEnd2009'!Y31/INDEX(M_MC_End2009,1,'Data - ValuesEnd2009'!Y$2),'Data - ValuesEnd2009'!Y31/INDEX(F_MC_End2009,1,'Data - ValuesEnd2009'!Y$2))</f>
        <v>0.9597061999785205</v>
      </c>
      <c r="Z31" s="197">
        <f>IF($C31="M",'Data - ValuesEnd2009'!Z31/INDEX(M_MC_End2009,1,'Data - ValuesEnd2009'!Z$2),'Data - ValuesEnd2009'!Z31/INDEX(F_MC_End2009,1,'Data - ValuesEnd2009'!Z$2))</f>
        <v>0.9425142701905616</v>
      </c>
      <c r="AA31" s="190"/>
      <c r="AB31" s="191"/>
      <c r="AC31" s="195">
        <f>IF($C31="M",'Data - ValuesEnd2009'!AC31/INDEX(M_MC_End2009,1,'Data - ValuesEnd2009'!AC$2),'Data - ValuesEnd2009'!AC31/INDEX(F_MC_End2009,1,'Data - ValuesEnd2009'!AC$2))</f>
        <v>0.926405257762284</v>
      </c>
      <c r="AD31" s="196">
        <f>IF($C31="M",'Data - ValuesEnd2009'!AD31/INDEX(M_MC_End2009,1,'Data - ValuesEnd2009'!AD$2),'Data - ValuesEnd2009'!AD31/INDEX(F_MC_End2009,1,'Data - ValuesEnd2009'!AD$2))</f>
        <v>0.9562194605603143</v>
      </c>
      <c r="AE31" s="196">
        <f>IF($C31="M",'Data - ValuesEnd2009'!AE31/INDEX(M_MC_End2009,1,'Data - ValuesEnd2009'!AE$2),'Data - ValuesEnd2009'!AE31/INDEX(F_MC_End2009,1,'Data - ValuesEnd2009'!AE$2))</f>
        <v>0.9796694425803171</v>
      </c>
      <c r="AF31" s="196">
        <f>IF($C31="M",'Data - ValuesEnd2009'!AF31/INDEX(M_MC_End2009,1,'Data - ValuesEnd2009'!AF$2),'Data - ValuesEnd2009'!AF31/INDEX(F_MC_End2009,1,'Data - ValuesEnd2009'!AF$2))</f>
        <v>0.9802955672211476</v>
      </c>
      <c r="AG31" s="196">
        <f>IF($C31="M",'Data - ValuesEnd2009'!AG31/INDEX(M_MC_End2009,1,'Data - ValuesEnd2009'!AG$2),'Data - ValuesEnd2009'!AG31/INDEX(F_MC_End2009,1,'Data - ValuesEnd2009'!AG$2))</f>
        <v>0.9796559176316962</v>
      </c>
      <c r="AH31" s="197">
        <f>IF($C31="M",'Data - ValuesEnd2009'!AH31/INDEX(M_MC_End2009,1,'Data - ValuesEnd2009'!AH$2),'Data - ValuesEnd2009'!AH31/INDEX(F_MC_End2009,1,'Data - ValuesEnd2009'!AH$2))</f>
        <v>0.9610652563094071</v>
      </c>
      <c r="AI31" s="190"/>
      <c r="AJ31" s="191"/>
      <c r="AK31" s="195">
        <f>IF($C31="M",'Data - ValuesEnd2009'!AK31/INDEX(M_MC_End2009,1,'Data - ValuesEnd2009'!AK$2),'Data - ValuesEnd2009'!AK31/INDEX(F_MC_End2009,1,'Data - ValuesEnd2009'!AK$2))</f>
        <v>1.0034954928175297</v>
      </c>
      <c r="AL31" s="196">
        <f>IF($C31="M",'Data - ValuesEnd2009'!AL31/INDEX(M_MC_End2009,1,'Data - ValuesEnd2009'!AL$2),'Data - ValuesEnd2009'!AL31/INDEX(F_MC_End2009,1,'Data - ValuesEnd2009'!AL$2))</f>
        <v>0.9912708239565102</v>
      </c>
      <c r="AM31" s="196">
        <f>IF($C31="M",'Data - ValuesEnd2009'!AM31/INDEX(M_MC_End2009,1,'Data - ValuesEnd2009'!AM$2),'Data - ValuesEnd2009'!AM31/INDEX(F_MC_End2009,1,'Data - ValuesEnd2009'!AM$2))</f>
        <v>0.9896648883989104</v>
      </c>
      <c r="AN31" s="196">
        <f>IF($C31="M",'Data - ValuesEnd2009'!AN31/INDEX(M_MC_End2009,1,'Data - ValuesEnd2009'!AN$2),'Data - ValuesEnd2009'!AN31/INDEX(F_MC_End2009,1,'Data - ValuesEnd2009'!AN$2))</f>
        <v>0.9896308439161523</v>
      </c>
      <c r="AO31" s="196">
        <f>IF($C31="M",'Data - ValuesEnd2009'!AO31/INDEX(M_MC_End2009,1,'Data - ValuesEnd2009'!AO$2),'Data - ValuesEnd2009'!AO31/INDEX(F_MC_End2009,1,'Data - ValuesEnd2009'!AO$2))</f>
        <v>0.9861860843381506</v>
      </c>
      <c r="AP31" s="197">
        <f>IF($C31="M",'Data - ValuesEnd2009'!AP31/INDEX(M_MC_End2009,1,'Data - ValuesEnd2009'!AP$2),'Data - ValuesEnd2009'!AP31/INDEX(F_MC_End2009,1,'Data - ValuesEnd2009'!AP$2))</f>
        <v>0.9555573045294797</v>
      </c>
      <c r="AQ31" s="190"/>
      <c r="AR31" s="191"/>
      <c r="AS31" s="195">
        <f>IF($C31="M",'Data - ValuesEnd2009'!AS31/INDEX(M_MC_End2009,1,'Data - ValuesEnd2009'!AS$2),'Data - ValuesEnd2009'!AS31/INDEX(F_MC_End2009,1,'Data - ValuesEnd2009'!AS$2))</f>
        <v>0.9756232486533811</v>
      </c>
      <c r="AT31" s="196">
        <f>IF($C31="M",'Data - ValuesEnd2009'!AT31/INDEX(M_MC_End2009,1,'Data - ValuesEnd2009'!AT$2),'Data - ValuesEnd2009'!AT31/INDEX(F_MC_End2009,1,'Data - ValuesEnd2009'!AT$2))</f>
        <v>0.9832408113960038</v>
      </c>
      <c r="AU31" s="196">
        <f>IF($C31="M",'Data - ValuesEnd2009'!AU31/INDEX(M_MC_End2009,1,'Data - ValuesEnd2009'!AU$2),'Data - ValuesEnd2009'!AU31/INDEX(F_MC_End2009,1,'Data - ValuesEnd2009'!AU$2))</f>
        <v>0.9920001484525455</v>
      </c>
      <c r="AV31" s="196">
        <f>IF($C31="M",'Data - ValuesEnd2009'!AV31/INDEX(M_MC_End2009,1,'Data - ValuesEnd2009'!AV$2),'Data - ValuesEnd2009'!AV31/INDEX(F_MC_End2009,1,'Data - ValuesEnd2009'!AV$2))</f>
        <v>0.9926950900432977</v>
      </c>
      <c r="AW31" s="196">
        <f>IF($C31="M",'Data - ValuesEnd2009'!AW31/INDEX(M_MC_End2009,1,'Data - ValuesEnd2009'!AW$2),'Data - ValuesEnd2009'!AW31/INDEX(F_MC_End2009,1,'Data - ValuesEnd2009'!AW$2))</f>
        <v>0.9908528761787001</v>
      </c>
      <c r="AX31" s="197">
        <f>IF($C31="M",'Data - ValuesEnd2009'!AX31/INDEX(M_MC_End2009,1,'Data - ValuesEnd2009'!AX$2),'Data - ValuesEnd2009'!AX31/INDEX(F_MC_End2009,1,'Data - ValuesEnd2009'!AX$2))</f>
        <v>0.9656610899308862</v>
      </c>
      <c r="AY31" s="190"/>
      <c r="AZ31" s="191"/>
      <c r="BA31" s="195">
        <f>IF($C31="M",'Data - ValuesEnd2009'!BA31/INDEX(M_MC_End2009,1,'Data - ValuesEnd2009'!BA$2),'Data - ValuesEnd2009'!BA31/INDEX(F_MC_End2009,1,'Data - ValuesEnd2009'!BA$2))</f>
        <v>1.0027629623822636</v>
      </c>
      <c r="BB31" s="196">
        <f>IF($C31="M",'Data - ValuesEnd2009'!BB31/INDEX(M_MC_End2009,1,'Data - ValuesEnd2009'!BB$2),'Data - ValuesEnd2009'!BB31/INDEX(F_MC_End2009,1,'Data - ValuesEnd2009'!BB$2))</f>
        <v>0.99450207800741</v>
      </c>
      <c r="BC31" s="196">
        <f>IF($C31="M",'Data - ValuesEnd2009'!BC31/INDEX(M_MC_End2009,1,'Data - ValuesEnd2009'!BC$2),'Data - ValuesEnd2009'!BC31/INDEX(F_MC_End2009,1,'Data - ValuesEnd2009'!BC$2))</f>
        <v>0.9956985963963852</v>
      </c>
      <c r="BD31" s="196">
        <f>IF($C31="M",'Data - ValuesEnd2009'!BD31/INDEX(M_MC_End2009,1,'Data - ValuesEnd2009'!BD$2),'Data - ValuesEnd2009'!BD31/INDEX(F_MC_End2009,1,'Data - ValuesEnd2009'!BD$2))</f>
        <v>0.9950745924814717</v>
      </c>
      <c r="BE31" s="196">
        <f>IF($C31="M",'Data - ValuesEnd2009'!BE31/INDEX(M_MC_End2009,1,'Data - ValuesEnd2009'!BE$2),'Data - ValuesEnd2009'!BE31/INDEX(F_MC_End2009,1,'Data - ValuesEnd2009'!BE$2))</f>
        <v>0.9923007372546538</v>
      </c>
      <c r="BF31" s="197">
        <f>IF($C31="M",'Data - ValuesEnd2009'!BF31/INDEX(M_MC_End2009,1,'Data - ValuesEnd2009'!BF$2),'Data - ValuesEnd2009'!BF31/INDEX(F_MC_End2009,1,'Data - ValuesEnd2009'!BF$2))</f>
        <v>0.9653421666738561</v>
      </c>
      <c r="BG31" s="190"/>
      <c r="BH31" s="191"/>
      <c r="BI31" s="195">
        <f>IF($C31="M",'Data - ValuesEnd2009'!BI31/INDEX(M_MC_End2009,1,'Data - ValuesEnd2009'!BI$2),'Data - ValuesEnd2009'!BI31/INDEX(F_MC_End2009,1,'Data - ValuesEnd2009'!BI$2))</f>
        <v>0.9797022080480048</v>
      </c>
      <c r="BJ31" s="196">
        <f>IF($C31="M",'Data - ValuesEnd2009'!BJ31/INDEX(M_MC_End2009,1,'Data - ValuesEnd2009'!BJ$2),'Data - ValuesEnd2009'!BJ31/INDEX(F_MC_End2009,1,'Data - ValuesEnd2009'!BJ$2))</f>
        <v>0.9887216482707737</v>
      </c>
      <c r="BK31" s="196">
        <f>IF($C31="M",'Data - ValuesEnd2009'!BK31/INDEX(M_MC_End2009,1,'Data - ValuesEnd2009'!BK$2),'Data - ValuesEnd2009'!BK31/INDEX(F_MC_End2009,1,'Data - ValuesEnd2009'!BK$2))</f>
        <v>0.9961917601687714</v>
      </c>
      <c r="BL31" s="196">
        <f>IF($C31="M",'Data - ValuesEnd2009'!BL31/INDEX(M_MC_End2009,1,'Data - ValuesEnd2009'!BL$2),'Data - ValuesEnd2009'!BL31/INDEX(F_MC_End2009,1,'Data - ValuesEnd2009'!BL$2))</f>
        <v>0.9965566648946503</v>
      </c>
      <c r="BM31" s="196">
        <f>IF($C31="M",'Data - ValuesEnd2009'!BM31/INDEX(M_MC_End2009,1,'Data - ValuesEnd2009'!BM$2),'Data - ValuesEnd2009'!BM31/INDEX(F_MC_End2009,1,'Data - ValuesEnd2009'!BM$2))</f>
        <v>0.9953027645641911</v>
      </c>
      <c r="BN31" s="197">
        <f>IF($C31="M",'Data - ValuesEnd2009'!BN31/INDEX(M_MC_End2009,1,'Data - ValuesEnd2009'!BN$2),'Data - ValuesEnd2009'!BN31/INDEX(F_MC_End2009,1,'Data - ValuesEnd2009'!BN$2))</f>
        <v>0.9742611370909089</v>
      </c>
      <c r="BO31" s="190"/>
      <c r="BP31" s="191"/>
      <c r="BQ31" s="195">
        <f>IF($C31="M",'Data - ValuesEnd2009'!BQ31/INDEX(M_MC_End2009,1,'Data - ValuesEnd2009'!BQ$2),'Data - ValuesEnd2009'!BQ31/INDEX(F_MC_End2009,1,'Data - ValuesEnd2009'!BQ$2))</f>
        <v>1.1226155850110724</v>
      </c>
      <c r="BR31" s="196">
        <f>IF($C31="M",'Data - ValuesEnd2009'!BR31/INDEX(M_MC_End2009,1,'Data - ValuesEnd2009'!BR$2),'Data - ValuesEnd2009'!BR31/INDEX(F_MC_End2009,1,'Data - ValuesEnd2009'!BR$2))</f>
        <v>1.0764355892518116</v>
      </c>
      <c r="BS31" s="196">
        <f>IF($C31="M",'Data - ValuesEnd2009'!BS31/INDEX(M_MC_End2009,1,'Data - ValuesEnd2009'!BS$2),'Data - ValuesEnd2009'!BS31/INDEX(F_MC_End2009,1,'Data - ValuesEnd2009'!BS$2))</f>
        <v>1.045838192619896</v>
      </c>
      <c r="BT31" s="196">
        <f>IF($C31="M",'Data - ValuesEnd2009'!BT31/INDEX(M_MC_End2009,1,'Data - ValuesEnd2009'!BT$2),'Data - ValuesEnd2009'!BT31/INDEX(F_MC_End2009,1,'Data - ValuesEnd2009'!BT$2))</f>
        <v>1.0412884780859721</v>
      </c>
      <c r="BU31" s="196">
        <f>IF($C31="M",'Data - ValuesEnd2009'!BU31/INDEX(M_MC_End2009,1,'Data - ValuesEnd2009'!BU$2),'Data - ValuesEnd2009'!BU31/INDEX(F_MC_End2009,1,'Data - ValuesEnd2009'!BU$2))</f>
        <v>1.03295409532221</v>
      </c>
      <c r="BV31" s="197">
        <f>IF($C31="M",'Data - ValuesEnd2009'!BV31/INDEX(M_MC_End2009,1,'Data - ValuesEnd2009'!BV$2),'Data - ValuesEnd2009'!BV31/INDEX(F_MC_End2009,1,'Data - ValuesEnd2009'!BV$2))</f>
        <v>0.9924307899933176</v>
      </c>
      <c r="BW31" s="190"/>
      <c r="BX31" s="191"/>
      <c r="BY31" s="195">
        <f>IF($C31="M",'Data - ValuesEnd2009'!BY31/INDEX(M_MC_End2009,1,'Data - ValuesEnd2009'!BY$2),'Data - ValuesEnd2009'!BY31/INDEX(F_MC_End2009,1,'Data - ValuesEnd2009'!BY$2))</f>
        <v>1.0331432486392278</v>
      </c>
      <c r="BZ31" s="196">
        <f>IF($C31="M",'Data - ValuesEnd2009'!BZ31/INDEX(M_MC_End2009,1,'Data - ValuesEnd2009'!BZ$2),'Data - ValuesEnd2009'!BZ31/INDEX(F_MC_End2009,1,'Data - ValuesEnd2009'!BZ$2))</f>
        <v>1.0215744000563962</v>
      </c>
      <c r="CA31" s="196">
        <f>IF($C31="M",'Data - ValuesEnd2009'!CA31/INDEX(M_MC_End2009,1,'Data - ValuesEnd2009'!CA$2),'Data - ValuesEnd2009'!CA31/INDEX(F_MC_End2009,1,'Data - ValuesEnd2009'!CA$2))</f>
        <v>1.0128530371703304</v>
      </c>
      <c r="CB31" s="196">
        <f>IF($C31="M",'Data - ValuesEnd2009'!CB31/INDEX(M_MC_End2009,1,'Data - ValuesEnd2009'!CB$2),'Data - ValuesEnd2009'!CB31/INDEX(F_MC_End2009,1,'Data - ValuesEnd2009'!CB$2))</f>
        <v>1.0143575549937074</v>
      </c>
      <c r="CC31" s="196">
        <f>IF($C31="M",'Data - ValuesEnd2009'!CC31/INDEX(M_MC_End2009,1,'Data - ValuesEnd2009'!CC$2),'Data - ValuesEnd2009'!CC31/INDEX(F_MC_End2009,1,'Data - ValuesEnd2009'!CC$2))</f>
        <v>1.0128860120991319</v>
      </c>
      <c r="CD31" s="197">
        <f>IF($C31="M",'Data - ValuesEnd2009'!CD31/INDEX(M_MC_End2009,1,'Data - ValuesEnd2009'!CD$2),'Data - ValuesEnd2009'!CD31/INDEX(F_MC_End2009,1,'Data - ValuesEnd2009'!CD$2))</f>
        <v>0.9872687498622117</v>
      </c>
      <c r="CE31" s="190"/>
      <c r="CF31" s="191"/>
      <c r="CG31" s="195">
        <f>IF($C31="M",'Data - ValuesEnd2009'!CG31/INDEX(M_MC_End2009,1,'Data - ValuesEnd2009'!CG$2),'Data - ValuesEnd2009'!CG31/INDEX(F_MC_End2009,1,'Data - ValuesEnd2009'!CG$2))</f>
        <v>1.1174030203908776</v>
      </c>
      <c r="CH31" s="196">
        <f>IF($C31="M",'Data - ValuesEnd2009'!CH31/INDEX(M_MC_End2009,1,'Data - ValuesEnd2009'!CH$2),'Data - ValuesEnd2009'!CH31/INDEX(F_MC_End2009,1,'Data - ValuesEnd2009'!CH$2))</f>
        <v>1.0718861303687026</v>
      </c>
      <c r="CI31" s="196">
        <f>IF($C31="M",'Data - ValuesEnd2009'!CI31/INDEX(M_MC_End2009,1,'Data - ValuesEnd2009'!CI$2),'Data - ValuesEnd2009'!CI31/INDEX(F_MC_End2009,1,'Data - ValuesEnd2009'!CI$2))</f>
        <v>1.0441926236021575</v>
      </c>
      <c r="CJ31" s="196">
        <f>IF($C31="M",'Data - ValuesEnd2009'!CJ31/INDEX(M_MC_End2009,1,'Data - ValuesEnd2009'!CJ$2),'Data - ValuesEnd2009'!CJ31/INDEX(F_MC_End2009,1,'Data - ValuesEnd2009'!CJ$2))</f>
        <v>1.03783237731026</v>
      </c>
      <c r="CK31" s="196">
        <f>IF($C31="M",'Data - ValuesEnd2009'!CK31/INDEX(M_MC_End2009,1,'Data - ValuesEnd2009'!CK$2),'Data - ValuesEnd2009'!CK31/INDEX(F_MC_End2009,1,'Data - ValuesEnd2009'!CK$2))</f>
        <v>1.029202581535047</v>
      </c>
      <c r="CL31" s="197">
        <f>IF($C31="M",'Data - ValuesEnd2009'!CL31/INDEX(M_MC_End2009,1,'Data - ValuesEnd2009'!CL$2),'Data - ValuesEnd2009'!CL31/INDEX(F_MC_End2009,1,'Data - ValuesEnd2009'!CL$2))</f>
        <v>0.990493284215619</v>
      </c>
      <c r="CM31" s="190"/>
      <c r="CN31" s="191"/>
      <c r="CO31" s="195">
        <f>IF($C31="M",'Data - ValuesEnd2009'!CO31/INDEX(M_MC_End2009,1,'Data - ValuesEnd2009'!CO$2),'Data - ValuesEnd2009'!CO31/INDEX(F_MC_End2009,1,'Data - ValuesEnd2009'!CO$2))</f>
        <v>1.0347519068092879</v>
      </c>
      <c r="CP31" s="196">
        <f>IF($C31="M",'Data - ValuesEnd2009'!CP31/INDEX(M_MC_End2009,1,'Data - ValuesEnd2009'!CP$2),'Data - ValuesEnd2009'!CP31/INDEX(F_MC_End2009,1,'Data - ValuesEnd2009'!CP$2))</f>
        <v>1.023254696002875</v>
      </c>
      <c r="CQ31" s="196">
        <f>IF($C31="M",'Data - ValuesEnd2009'!CQ31/INDEX(M_MC_End2009,1,'Data - ValuesEnd2009'!CQ$2),'Data - ValuesEnd2009'!CQ31/INDEX(F_MC_End2009,1,'Data - ValuesEnd2009'!CQ$2))</f>
        <v>1.0139158328896045</v>
      </c>
      <c r="CR31" s="196">
        <f>IF($C31="M",'Data - ValuesEnd2009'!CR31/INDEX(M_MC_End2009,1,'Data - ValuesEnd2009'!CR$2),'Data - ValuesEnd2009'!CR31/INDEX(F_MC_End2009,1,'Data - ValuesEnd2009'!CR$2))</f>
        <v>1.0140994922698905</v>
      </c>
      <c r="CS31" s="196">
        <f>IF($C31="M",'Data - ValuesEnd2009'!CS31/INDEX(M_MC_End2009,1,'Data - ValuesEnd2009'!CS$2),'Data - ValuesEnd2009'!CS31/INDEX(F_MC_End2009,1,'Data - ValuesEnd2009'!CS$2))</f>
        <v>1.0122062941561263</v>
      </c>
      <c r="CT31" s="197">
        <f>IF($C31="M",'Data - ValuesEnd2009'!CT31/INDEX(M_MC_End2009,1,'Data - ValuesEnd2009'!CT$2),'Data - ValuesEnd2009'!CT31/INDEX(F_MC_End2009,1,'Data - ValuesEnd2009'!CT$2))</f>
        <v>0.988403288086468</v>
      </c>
      <c r="CU31" s="190"/>
      <c r="CV31" s="191"/>
      <c r="CW31" s="195">
        <f>IF($C31="M",'Data - ValuesEnd2009'!CW31/INDEX(M_MC_End2009,1,'Data - ValuesEnd2009'!CW$2),'Data - ValuesEnd2009'!CW31/INDEX(F_MC_End2009,1,'Data - ValuesEnd2009'!CW$2))</f>
        <v>1.2512313850058692</v>
      </c>
      <c r="CX31" s="196">
        <f>IF($C31="M",'Data - ValuesEnd2009'!CX31/INDEX(M_MC_End2009,1,'Data - ValuesEnd2009'!CX$2),'Data - ValuesEnd2009'!CX31/INDEX(F_MC_End2009,1,'Data - ValuesEnd2009'!CX$2))</f>
        <v>1.170961168392506</v>
      </c>
      <c r="CY31" s="196">
        <f>IF($C31="M",'Data - ValuesEnd2009'!CY31/INDEX(M_MC_End2009,1,'Data - ValuesEnd2009'!CY$2),'Data - ValuesEnd2009'!CY31/INDEX(F_MC_End2009,1,'Data - ValuesEnd2009'!CY$2))</f>
        <v>1.108694839941765</v>
      </c>
      <c r="CZ31" s="196">
        <f>IF($C31="M",'Data - ValuesEnd2009'!CZ31/INDEX(M_MC_End2009,1,'Data - ValuesEnd2009'!CZ$2),'Data - ValuesEnd2009'!CZ31/INDEX(F_MC_End2009,1,'Data - ValuesEnd2009'!CZ$2))</f>
        <v>1.099307041384638</v>
      </c>
      <c r="DA31" s="196">
        <f>IF($C31="M",'Data - ValuesEnd2009'!DA31/INDEX(M_MC_End2009,1,'Data - ValuesEnd2009'!DA$2),'Data - ValuesEnd2009'!DA31/INDEX(F_MC_End2009,1,'Data - ValuesEnd2009'!DA$2))</f>
        <v>1.0854436621627812</v>
      </c>
      <c r="DB31" s="197">
        <f>IF($C31="M",'Data - ValuesEnd2009'!DB31/INDEX(M_MC_End2009,1,'Data - ValuesEnd2009'!DB$2),'Data - ValuesEnd2009'!DB31/INDEX(F_MC_End2009,1,'Data - ValuesEnd2009'!DB$2))</f>
        <v>1.0332434900126959</v>
      </c>
      <c r="DC31" s="190"/>
      <c r="DD31" s="191"/>
      <c r="DE31" s="195">
        <f>IF($C31="M",'Data - ValuesEnd2009'!DE31/INDEX(M_MC_End2009,1,'Data - ValuesEnd2009'!DE$2),'Data - ValuesEnd2009'!DE31/INDEX(F_MC_End2009,1,'Data - ValuesEnd2009'!DE$2))</f>
        <v>1.089142102862283</v>
      </c>
      <c r="DF31" s="196">
        <f>IF($C31="M",'Data - ValuesEnd2009'!DF31/INDEX(M_MC_End2009,1,'Data - ValuesEnd2009'!DF$2),'Data - ValuesEnd2009'!DF31/INDEX(F_MC_End2009,1,'Data - ValuesEnd2009'!DF$2))</f>
        <v>1.060644003441548</v>
      </c>
      <c r="DG31" s="196">
        <f>IF($C31="M",'Data - ValuesEnd2009'!DG31/INDEX(M_MC_End2009,1,'Data - ValuesEnd2009'!DG$2),'Data - ValuesEnd2009'!DG31/INDEX(F_MC_End2009,1,'Data - ValuesEnd2009'!DG$2))</f>
        <v>1.0345066786314343</v>
      </c>
      <c r="DH31" s="196">
        <f>IF($C31="M",'Data - ValuesEnd2009'!DH31/INDEX(M_MC_End2009,1,'Data - ValuesEnd2009'!DH$2),'Data - ValuesEnd2009'!DH31/INDEX(F_MC_End2009,1,'Data - ValuesEnd2009'!DH$2))</f>
        <v>1.0371809874319577</v>
      </c>
      <c r="DI31" s="196">
        <f>IF($C31="M",'Data - ValuesEnd2009'!DI31/INDEX(M_MC_End2009,1,'Data - ValuesEnd2009'!DI$2),'Data - ValuesEnd2009'!DI31/INDEX(F_MC_End2009,1,'Data - ValuesEnd2009'!DI$2))</f>
        <v>1.0363276920962567</v>
      </c>
      <c r="DJ31" s="197">
        <f>IF($C31="M",'Data - ValuesEnd2009'!DJ31/INDEX(M_MC_End2009,1,'Data - ValuesEnd2009'!DJ$2),'Data - ValuesEnd2009'!DJ31/INDEX(F_MC_End2009,1,'Data - ValuesEnd2009'!DJ$2))</f>
        <v>1.0103868318837241</v>
      </c>
      <c r="DK31" s="190"/>
      <c r="DL31" s="191"/>
      <c r="DM31" s="195">
        <f>IF($C31="M",'Data - ValuesEnd2009'!DM31/INDEX(M_MC_End2009,1,'Data - ValuesEnd2009'!DM$2),'Data - ValuesEnd2009'!DM31/INDEX(F_MC_End2009,1,'Data - ValuesEnd2009'!DM$2))</f>
        <v>1.2435830963565768</v>
      </c>
      <c r="DN31" s="196">
        <f>IF($C31="M",'Data - ValuesEnd2009'!DN31/INDEX(M_MC_End2009,1,'Data - ValuesEnd2009'!DN$2),'Data - ValuesEnd2009'!DN31/INDEX(F_MC_End2009,1,'Data - ValuesEnd2009'!DN$2))</f>
        <v>1.1589508183421375</v>
      </c>
      <c r="DO31" s="196">
        <f>IF($C31="M",'Data - ValuesEnd2009'!DO31/INDEX(M_MC_End2009,1,'Data - ValuesEnd2009'!DO$2),'Data - ValuesEnd2009'!DO31/INDEX(F_MC_End2009,1,'Data - ValuesEnd2009'!DO$2))</f>
        <v>1.098990310597095</v>
      </c>
      <c r="DP31" s="196">
        <f>IF($C31="M",'Data - ValuesEnd2009'!DP31/INDEX(M_MC_End2009,1,'Data - ValuesEnd2009'!DP$2),'Data - ValuesEnd2009'!DP31/INDEX(F_MC_End2009,1,'Data - ValuesEnd2009'!DP$2))</f>
        <v>1.0861393013806686</v>
      </c>
      <c r="DQ31" s="196">
        <f>IF($C31="M",'Data - ValuesEnd2009'!DQ31/INDEX(M_MC_End2009,1,'Data - ValuesEnd2009'!DQ$2),'Data - ValuesEnd2009'!DQ31/INDEX(F_MC_End2009,1,'Data - ValuesEnd2009'!DQ$2))</f>
        <v>1.070695035707869</v>
      </c>
      <c r="DR31" s="197">
        <f>IF($C31="M",'Data - ValuesEnd2009'!DR31/INDEX(M_MC_End2009,1,'Data - ValuesEnd2009'!DR$2),'Data - ValuesEnd2009'!DR31/INDEX(F_MC_End2009,1,'Data - ValuesEnd2009'!DR$2))</f>
        <v>1.0181791892629386</v>
      </c>
      <c r="DS31" s="190"/>
      <c r="DT31" s="191"/>
      <c r="DU31" s="195">
        <f>IF($C31="M",'Data - ValuesEnd2009'!DU31/INDEX(M_MC_End2009,1,'Data - ValuesEnd2009'!DU$2),'Data - ValuesEnd2009'!DU31/INDEX(F_MC_End2009,1,'Data - ValuesEnd2009'!DU$2))</f>
        <v>1.0895563708789153</v>
      </c>
      <c r="DV31" s="196">
        <f>IF($C31="M",'Data - ValuesEnd2009'!DV31/INDEX(M_MC_End2009,1,'Data - ValuesEnd2009'!DV$2),'Data - ValuesEnd2009'!DV31/INDEX(F_MC_End2009,1,'Data - ValuesEnd2009'!DV$2))</f>
        <v>1.0591069509703892</v>
      </c>
      <c r="DW31" s="196">
        <f>IF($C31="M",'Data - ValuesEnd2009'!DW31/INDEX(M_MC_End2009,1,'Data - ValuesEnd2009'!DW$2),'Data - ValuesEnd2009'!DW31/INDEX(F_MC_End2009,1,'Data - ValuesEnd2009'!DW$2))</f>
        <v>1.0326029489326813</v>
      </c>
      <c r="DX31" s="196">
        <f>IF($C31="M",'Data - ValuesEnd2009'!DX31/INDEX(M_MC_End2009,1,'Data - ValuesEnd2009'!DX$2),'Data - ValuesEnd2009'!DX31/INDEX(F_MC_End2009,1,'Data - ValuesEnd2009'!DX$2))</f>
        <v>1.03279510607584</v>
      </c>
      <c r="DY31" s="196">
        <f>IF($C31="M",'Data - ValuesEnd2009'!DY31/INDEX(M_MC_End2009,1,'Data - ValuesEnd2009'!DY$2),'Data - ValuesEnd2009'!DY31/INDEX(F_MC_End2009,1,'Data - ValuesEnd2009'!DY$2))</f>
        <v>1.030323213866759</v>
      </c>
      <c r="DZ31" s="197">
        <f>IF($C31="M",'Data - ValuesEnd2009'!DZ31/INDEX(M_MC_End2009,1,'Data - ValuesEnd2009'!DZ$2),'Data - ValuesEnd2009'!DZ31/INDEX(F_MC_End2009,1,'Data - ValuesEnd2009'!DZ$2))</f>
        <v>1.003529041204312</v>
      </c>
      <c r="EA31" s="184"/>
      <c r="EB31" s="185"/>
      <c r="EC31" s="185"/>
    </row>
    <row r="32" spans="1:133" s="186" customFormat="1" ht="16.5" thickBot="1">
      <c r="A32" s="224"/>
      <c r="B32" s="66"/>
      <c r="C32" s="66" t="s">
        <v>44</v>
      </c>
      <c r="D32" s="166" t="s">
        <v>123</v>
      </c>
      <c r="E32" s="201">
        <f>IF($C32="M",'Data - ValuesEnd2009'!E32/INDEX(M_MC_End2009,1,'Data - ValuesEnd2009'!E$2),'Data - ValuesEnd2009'!E32/INDEX(F_MC_End2009,1,'Data - ValuesEnd2009'!E$2))</f>
        <v>0.9965137186168143</v>
      </c>
      <c r="F32" s="202">
        <f>IF($C32="M",'Data - ValuesEnd2009'!F32/INDEX(M_MC_End2009,1,'Data - ValuesEnd2009'!F$2),'Data - ValuesEnd2009'!F32/INDEX(F_MC_End2009,1,'Data - ValuesEnd2009'!F$2))</f>
        <v>1.0108770369299003</v>
      </c>
      <c r="G32" s="202">
        <f>IF($C32="M",'Data - ValuesEnd2009'!G32/INDEX(M_MC_End2009,1,'Data - ValuesEnd2009'!G$2),'Data - ValuesEnd2009'!G32/INDEX(F_MC_End2009,1,'Data - ValuesEnd2009'!G$2))</f>
        <v>1.015787258068421</v>
      </c>
      <c r="H32" s="202">
        <f>IF($C32="M",'Data - ValuesEnd2009'!H32/INDEX(M_MC_End2009,1,'Data - ValuesEnd2009'!H$2),'Data - ValuesEnd2009'!H32/INDEX(F_MC_End2009,1,'Data - ValuesEnd2009'!H$2))</f>
        <v>1.0228980745660168</v>
      </c>
      <c r="I32" s="202">
        <f>IF($C32="M",'Data - ValuesEnd2009'!I32/INDEX(M_MC_End2009,1,'Data - ValuesEnd2009'!I$2),'Data - ValuesEnd2009'!I32/INDEX(F_MC_End2009,1,'Data - ValuesEnd2009'!I$2))</f>
        <v>1.0259719133389993</v>
      </c>
      <c r="J32" s="203">
        <f>IF($C32="M",'Data - ValuesEnd2009'!J32/INDEX(M_MC_End2009,1,'Data - ValuesEnd2009'!J$2),'Data - ValuesEnd2009'!J32/INDEX(F_MC_End2009,1,'Data - ValuesEnd2009'!J$2))</f>
        <v>1.0048132211996834</v>
      </c>
      <c r="K32" s="190"/>
      <c r="L32" s="191"/>
      <c r="M32" s="201">
        <f>IF($C32="M",'Data - ValuesEnd2009'!M32/INDEX(M_MC_End2009,1,'Data - ValuesEnd2009'!M$2),'Data - ValuesEnd2009'!M32/INDEX(F_MC_End2009,1,'Data - ValuesEnd2009'!M$2))</f>
        <v>0.9928336509480882</v>
      </c>
      <c r="N32" s="202">
        <f>IF($C32="M",'Data - ValuesEnd2009'!N32/INDEX(M_MC_End2009,1,'Data - ValuesEnd2009'!N$2),'Data - ValuesEnd2009'!N32/INDEX(F_MC_End2009,1,'Data - ValuesEnd2009'!N$2))</f>
        <v>1.0075265380638396</v>
      </c>
      <c r="O32" s="202">
        <f>IF($C32="M",'Data - ValuesEnd2009'!O32/INDEX(M_MC_End2009,1,'Data - ValuesEnd2009'!O$2),'Data - ValuesEnd2009'!O32/INDEX(F_MC_End2009,1,'Data - ValuesEnd2009'!O$2))</f>
        <v>1.0096894112789985</v>
      </c>
      <c r="P32" s="202">
        <f>IF($C32="M",'Data - ValuesEnd2009'!P32/INDEX(M_MC_End2009,1,'Data - ValuesEnd2009'!P$2),'Data - ValuesEnd2009'!P32/INDEX(F_MC_End2009,1,'Data - ValuesEnd2009'!P$2))</f>
        <v>1.0155858203605659</v>
      </c>
      <c r="Q32" s="202">
        <f>IF($C32="M",'Data - ValuesEnd2009'!Q32/INDEX(M_MC_End2009,1,'Data - ValuesEnd2009'!Q$2),'Data - ValuesEnd2009'!Q32/INDEX(F_MC_End2009,1,'Data - ValuesEnd2009'!Q$2))</f>
        <v>1.0193567713797815</v>
      </c>
      <c r="R32" s="203">
        <f>IF($C32="M",'Data - ValuesEnd2009'!R32/INDEX(M_MC_End2009,1,'Data - ValuesEnd2009'!R$2),'Data - ValuesEnd2009'!R32/INDEX(F_MC_End2009,1,'Data - ValuesEnd2009'!R$2))</f>
        <v>1.0042237975607216</v>
      </c>
      <c r="S32" s="190"/>
      <c r="T32" s="191"/>
      <c r="U32" s="201">
        <f>IF($C32="M",'Data - ValuesEnd2009'!U32/INDEX(M_MC_End2009,1,'Data - ValuesEnd2009'!U$2),'Data - ValuesEnd2009'!U32/INDEX(F_MC_End2009,1,'Data - ValuesEnd2009'!U$2))</f>
        <v>0.996693553676532</v>
      </c>
      <c r="V32" s="202">
        <f>IF($C32="M",'Data - ValuesEnd2009'!V32/INDEX(M_MC_End2009,1,'Data - ValuesEnd2009'!V$2),'Data - ValuesEnd2009'!V32/INDEX(F_MC_End2009,1,'Data - ValuesEnd2009'!V$2))</f>
        <v>1.0131301016274583</v>
      </c>
      <c r="W32" s="202">
        <f>IF($C32="M",'Data - ValuesEnd2009'!W32/INDEX(M_MC_End2009,1,'Data - ValuesEnd2009'!W$2),'Data - ValuesEnd2009'!W32/INDEX(F_MC_End2009,1,'Data - ValuesEnd2009'!W$2))</f>
        <v>1.0167516801009095</v>
      </c>
      <c r="X32" s="202">
        <f>IF($C32="M",'Data - ValuesEnd2009'!X32/INDEX(M_MC_End2009,1,'Data - ValuesEnd2009'!X$2),'Data - ValuesEnd2009'!X32/INDEX(F_MC_End2009,1,'Data - ValuesEnd2009'!X$2))</f>
        <v>1.0199453441560722</v>
      </c>
      <c r="Y32" s="202">
        <f>IF($C32="M",'Data - ValuesEnd2009'!Y32/INDEX(M_MC_End2009,1,'Data - ValuesEnd2009'!Y$2),'Data - ValuesEnd2009'!Y32/INDEX(F_MC_End2009,1,'Data - ValuesEnd2009'!Y$2))</f>
        <v>1.0193374419218153</v>
      </c>
      <c r="Z32" s="203">
        <f>IF($C32="M",'Data - ValuesEnd2009'!Z32/INDEX(M_MC_End2009,1,'Data - ValuesEnd2009'!Z$2),'Data - ValuesEnd2009'!Z32/INDEX(F_MC_End2009,1,'Data - ValuesEnd2009'!Z$2))</f>
        <v>0.9897389699485378</v>
      </c>
      <c r="AA32" s="190"/>
      <c r="AB32" s="191"/>
      <c r="AC32" s="201">
        <f>IF($C32="M",'Data - ValuesEnd2009'!AC32/INDEX(M_MC_End2009,1,'Data - ValuesEnd2009'!AC$2),'Data - ValuesEnd2009'!AC32/INDEX(F_MC_End2009,1,'Data - ValuesEnd2009'!AC$2))</f>
        <v>0.9950208047498502</v>
      </c>
      <c r="AD32" s="202">
        <f>IF($C32="M",'Data - ValuesEnd2009'!AD32/INDEX(M_MC_End2009,1,'Data - ValuesEnd2009'!AD$2),'Data - ValuesEnd2009'!AD32/INDEX(F_MC_End2009,1,'Data - ValuesEnd2009'!AD$2))</f>
        <v>1.0099318164467306</v>
      </c>
      <c r="AE32" s="202">
        <f>IF($C32="M",'Data - ValuesEnd2009'!AE32/INDEX(M_MC_End2009,1,'Data - ValuesEnd2009'!AE$2),'Data - ValuesEnd2009'!AE32/INDEX(F_MC_End2009,1,'Data - ValuesEnd2009'!AE$2))</f>
        <v>1.0103980955730631</v>
      </c>
      <c r="AF32" s="202">
        <f>IF($C32="M",'Data - ValuesEnd2009'!AF32/INDEX(M_MC_End2009,1,'Data - ValuesEnd2009'!AF$2),'Data - ValuesEnd2009'!AF32/INDEX(F_MC_End2009,1,'Data - ValuesEnd2009'!AF$2))</f>
        <v>1.0136945874374015</v>
      </c>
      <c r="AG32" s="202">
        <f>IF($C32="M",'Data - ValuesEnd2009'!AG32/INDEX(M_MC_End2009,1,'Data - ValuesEnd2009'!AG$2),'Data - ValuesEnd2009'!AG32/INDEX(F_MC_End2009,1,'Data - ValuesEnd2009'!AG$2))</f>
        <v>1.0146241352778993</v>
      </c>
      <c r="AH32" s="203">
        <f>IF($C32="M",'Data - ValuesEnd2009'!AH32/INDEX(M_MC_End2009,1,'Data - ValuesEnd2009'!AH$2),'Data - ValuesEnd2009'!AH32/INDEX(F_MC_End2009,1,'Data - ValuesEnd2009'!AH$2))</f>
        <v>0.9931634878236627</v>
      </c>
      <c r="AI32" s="190"/>
      <c r="AJ32" s="191"/>
      <c r="AK32" s="201">
        <f>IF($C32="M",'Data - ValuesEnd2009'!AK32/INDEX(M_MC_End2009,1,'Data - ValuesEnd2009'!AK$2),'Data - ValuesEnd2009'!AK32/INDEX(F_MC_End2009,1,'Data - ValuesEnd2009'!AK$2))</f>
        <v>1.102829190614733</v>
      </c>
      <c r="AL32" s="202">
        <f>IF($C32="M",'Data - ValuesEnd2009'!AL32/INDEX(M_MC_End2009,1,'Data - ValuesEnd2009'!AL$2),'Data - ValuesEnd2009'!AL32/INDEX(F_MC_End2009,1,'Data - ValuesEnd2009'!AL$2))</f>
        <v>1.0889075529394394</v>
      </c>
      <c r="AM32" s="202">
        <f>IF($C32="M",'Data - ValuesEnd2009'!AM32/INDEX(M_MC_End2009,1,'Data - ValuesEnd2009'!AM$2),'Data - ValuesEnd2009'!AM32/INDEX(F_MC_End2009,1,'Data - ValuesEnd2009'!AM$2))</f>
        <v>1.068496084335451</v>
      </c>
      <c r="AN32" s="202">
        <f>IF($C32="M",'Data - ValuesEnd2009'!AN32/INDEX(M_MC_End2009,1,'Data - ValuesEnd2009'!AN$2),'Data - ValuesEnd2009'!AN32/INDEX(F_MC_End2009,1,'Data - ValuesEnd2009'!AN$2))</f>
        <v>1.0724453970164753</v>
      </c>
      <c r="AO32" s="202">
        <f>IF($C32="M",'Data - ValuesEnd2009'!AO32/INDEX(M_MC_End2009,1,'Data - ValuesEnd2009'!AO$2),'Data - ValuesEnd2009'!AO32/INDEX(F_MC_End2009,1,'Data - ValuesEnd2009'!AO$2))</f>
        <v>1.0718665463319503</v>
      </c>
      <c r="AP32" s="203">
        <f>IF($C32="M",'Data - ValuesEnd2009'!AP32/INDEX(M_MC_End2009,1,'Data - ValuesEnd2009'!AP$2),'Data - ValuesEnd2009'!AP32/INDEX(F_MC_End2009,1,'Data - ValuesEnd2009'!AP$2))</f>
        <v>1.0424721965821935</v>
      </c>
      <c r="AQ32" s="190"/>
      <c r="AR32" s="191"/>
      <c r="AS32" s="201">
        <f>IF($C32="M",'Data - ValuesEnd2009'!AS32/INDEX(M_MC_End2009,1,'Data - ValuesEnd2009'!AS$2),'Data - ValuesEnd2009'!AS32/INDEX(F_MC_End2009,1,'Data - ValuesEnd2009'!AS$2))</f>
        <v>1.0457703866243517</v>
      </c>
      <c r="AT32" s="202">
        <f>IF($C32="M",'Data - ValuesEnd2009'!AT32/INDEX(M_MC_End2009,1,'Data - ValuesEnd2009'!AT$2),'Data - ValuesEnd2009'!AT32/INDEX(F_MC_End2009,1,'Data - ValuesEnd2009'!AT$2))</f>
        <v>1.0431200803453091</v>
      </c>
      <c r="AU32" s="202">
        <f>IF($C32="M",'Data - ValuesEnd2009'!AU32/INDEX(M_MC_End2009,1,'Data - ValuesEnd2009'!AU$2),'Data - ValuesEnd2009'!AU32/INDEX(F_MC_End2009,1,'Data - ValuesEnd2009'!AU$2))</f>
        <v>1.0293176959483794</v>
      </c>
      <c r="AV32" s="202">
        <f>IF($C32="M",'Data - ValuesEnd2009'!AV32/INDEX(M_MC_End2009,1,'Data - ValuesEnd2009'!AV$2),'Data - ValuesEnd2009'!AV32/INDEX(F_MC_End2009,1,'Data - ValuesEnd2009'!AV$2))</f>
        <v>1.0363692175878263</v>
      </c>
      <c r="AW32" s="202">
        <f>IF($C32="M",'Data - ValuesEnd2009'!AW32/INDEX(M_MC_End2009,1,'Data - ValuesEnd2009'!AW$2),'Data - ValuesEnd2009'!AW32/INDEX(F_MC_End2009,1,'Data - ValuesEnd2009'!AW$2))</f>
        <v>1.0409477983499535</v>
      </c>
      <c r="AX32" s="203">
        <f>IF($C32="M",'Data - ValuesEnd2009'!AX32/INDEX(M_MC_End2009,1,'Data - ValuesEnd2009'!AX$2),'Data - ValuesEnd2009'!AX32/INDEX(F_MC_End2009,1,'Data - ValuesEnd2009'!AX$2))</f>
        <v>1.0262045288713892</v>
      </c>
      <c r="AY32" s="190"/>
      <c r="AZ32" s="191"/>
      <c r="BA32" s="201">
        <f>IF($C32="M",'Data - ValuesEnd2009'!BA32/INDEX(M_MC_End2009,1,'Data - ValuesEnd2009'!BA$2),'Data - ValuesEnd2009'!BA32/INDEX(F_MC_End2009,1,'Data - ValuesEnd2009'!BA$2))</f>
        <v>1.098638877620182</v>
      </c>
      <c r="BB32" s="202">
        <f>IF($C32="M",'Data - ValuesEnd2009'!BB32/INDEX(M_MC_End2009,1,'Data - ValuesEnd2009'!BB$2),'Data - ValuesEnd2009'!BB32/INDEX(F_MC_End2009,1,'Data - ValuesEnd2009'!BB$2))</f>
        <v>1.0842356245687736</v>
      </c>
      <c r="BC32" s="202">
        <f>IF($C32="M",'Data - ValuesEnd2009'!BC32/INDEX(M_MC_End2009,1,'Data - ValuesEnd2009'!BC$2),'Data - ValuesEnd2009'!BC32/INDEX(F_MC_End2009,1,'Data - ValuesEnd2009'!BC$2))</f>
        <v>1.0623398716660677</v>
      </c>
      <c r="BD32" s="202">
        <f>IF($C32="M",'Data - ValuesEnd2009'!BD32/INDEX(M_MC_End2009,1,'Data - ValuesEnd2009'!BD$2),'Data - ValuesEnd2009'!BD32/INDEX(F_MC_End2009,1,'Data - ValuesEnd2009'!BD$2))</f>
        <v>1.060943107196496</v>
      </c>
      <c r="BE32" s="202">
        <f>IF($C32="M",'Data - ValuesEnd2009'!BE32/INDEX(M_MC_End2009,1,'Data - ValuesEnd2009'!BE$2),'Data - ValuesEnd2009'!BE32/INDEX(F_MC_End2009,1,'Data - ValuesEnd2009'!BE$2))</f>
        <v>1.0553529235002992</v>
      </c>
      <c r="BF32" s="203">
        <f>IF($C32="M",'Data - ValuesEnd2009'!BF32/INDEX(M_MC_End2009,1,'Data - ValuesEnd2009'!BF$2),'Data - ValuesEnd2009'!BF32/INDEX(F_MC_End2009,1,'Data - ValuesEnd2009'!BF$2))</f>
        <v>1.0148695419471498</v>
      </c>
      <c r="BG32" s="190"/>
      <c r="BH32" s="191"/>
      <c r="BI32" s="201">
        <f>IF($C32="M",'Data - ValuesEnd2009'!BI32/INDEX(M_MC_End2009,1,'Data - ValuesEnd2009'!BI$2),'Data - ValuesEnd2009'!BI32/INDEX(F_MC_End2009,1,'Data - ValuesEnd2009'!BI$2))</f>
        <v>1.0458741530121431</v>
      </c>
      <c r="BJ32" s="202">
        <f>IF($C32="M",'Data - ValuesEnd2009'!BJ32/INDEX(M_MC_End2009,1,'Data - ValuesEnd2009'!BJ$2),'Data - ValuesEnd2009'!BJ32/INDEX(F_MC_End2009,1,'Data - ValuesEnd2009'!BJ$2))</f>
        <v>1.0422984582261332</v>
      </c>
      <c r="BK32" s="202">
        <f>IF($C32="M",'Data - ValuesEnd2009'!BK32/INDEX(M_MC_End2009,1,'Data - ValuesEnd2009'!BK$2),'Data - ValuesEnd2009'!BK32/INDEX(F_MC_End2009,1,'Data - ValuesEnd2009'!BK$2))</f>
        <v>1.0272667522076073</v>
      </c>
      <c r="BL32" s="202">
        <f>IF($C32="M",'Data - ValuesEnd2009'!BL32/INDEX(M_MC_End2009,1,'Data - ValuesEnd2009'!BL$2),'Data - ValuesEnd2009'!BL32/INDEX(F_MC_End2009,1,'Data - ValuesEnd2009'!BL$2))</f>
        <v>1.0306874812309812</v>
      </c>
      <c r="BM32" s="202">
        <f>IF($C32="M",'Data - ValuesEnd2009'!BM32/INDEX(M_MC_End2009,1,'Data - ValuesEnd2009'!BM$2),'Data - ValuesEnd2009'!BM32/INDEX(F_MC_End2009,1,'Data - ValuesEnd2009'!BM$2))</f>
        <v>1.0312635400027803</v>
      </c>
      <c r="BN32" s="203">
        <f>IF($C32="M",'Data - ValuesEnd2009'!BN32/INDEX(M_MC_End2009,1,'Data - ValuesEnd2009'!BN$2),'Data - ValuesEnd2009'!BN32/INDEX(F_MC_End2009,1,'Data - ValuesEnd2009'!BN$2))</f>
        <v>1.0073779339280218</v>
      </c>
      <c r="BO32" s="190"/>
      <c r="BP32" s="191"/>
      <c r="BQ32" s="201">
        <f>IF($C32="M",'Data - ValuesEnd2009'!BQ32/INDEX(M_MC_End2009,1,'Data - ValuesEnd2009'!BQ$2),'Data - ValuesEnd2009'!BQ32/INDEX(F_MC_End2009,1,'Data - ValuesEnd2009'!BQ$2))</f>
        <v>1.21987158405187</v>
      </c>
      <c r="BR32" s="202">
        <f>IF($C32="M",'Data - ValuesEnd2009'!BR32/INDEX(M_MC_End2009,1,'Data - ValuesEnd2009'!BR$2),'Data - ValuesEnd2009'!BR32/INDEX(F_MC_End2009,1,'Data - ValuesEnd2009'!BR$2))</f>
        <v>1.17587237786435</v>
      </c>
      <c r="BS32" s="202">
        <f>IF($C32="M",'Data - ValuesEnd2009'!BS32/INDEX(M_MC_End2009,1,'Data - ValuesEnd2009'!BS$2),'Data - ValuesEnd2009'!BS32/INDEX(F_MC_End2009,1,'Data - ValuesEnd2009'!BS$2))</f>
        <v>1.1274295751686412</v>
      </c>
      <c r="BT32" s="202">
        <f>IF($C32="M",'Data - ValuesEnd2009'!BT32/INDEX(M_MC_End2009,1,'Data - ValuesEnd2009'!BT$2),'Data - ValuesEnd2009'!BT32/INDEX(F_MC_End2009,1,'Data - ValuesEnd2009'!BT$2))</f>
        <v>1.1278933749689732</v>
      </c>
      <c r="BU32" s="202">
        <f>IF($C32="M",'Data - ValuesEnd2009'!BU32/INDEX(M_MC_End2009,1,'Data - ValuesEnd2009'!BU$2),'Data - ValuesEnd2009'!BU32/INDEX(F_MC_End2009,1,'Data - ValuesEnd2009'!BU$2))</f>
        <v>1.1231269957983103</v>
      </c>
      <c r="BV32" s="203">
        <f>IF($C32="M",'Data - ValuesEnd2009'!BV32/INDEX(M_MC_End2009,1,'Data - ValuesEnd2009'!BV$2),'Data - ValuesEnd2009'!BV32/INDEX(F_MC_End2009,1,'Data - ValuesEnd2009'!BV$2))</f>
        <v>1.0839759880302908</v>
      </c>
      <c r="BW32" s="190"/>
      <c r="BX32" s="191"/>
      <c r="BY32" s="201">
        <f>IF($C32="M",'Data - ValuesEnd2009'!BY32/INDEX(M_MC_End2009,1,'Data - ValuesEnd2009'!BY$2),'Data - ValuesEnd2009'!BY32/INDEX(F_MC_End2009,1,'Data - ValuesEnd2009'!BY$2))</f>
        <v>1.0980507602191047</v>
      </c>
      <c r="BZ32" s="202">
        <f>IF($C32="M",'Data - ValuesEnd2009'!BZ32/INDEX(M_MC_End2009,1,'Data - ValuesEnd2009'!BZ$2),'Data - ValuesEnd2009'!BZ32/INDEX(F_MC_End2009,1,'Data - ValuesEnd2009'!BZ$2))</f>
        <v>1.079536646562389</v>
      </c>
      <c r="CA32" s="202">
        <f>IF($C32="M",'Data - ValuesEnd2009'!CA32/INDEX(M_MC_End2009,1,'Data - ValuesEnd2009'!CA$2),'Data - ValuesEnd2009'!CA32/INDEX(F_MC_End2009,1,'Data - ValuesEnd2009'!CA$2))</f>
        <v>1.0496997888987503</v>
      </c>
      <c r="CB32" s="202">
        <f>IF($C32="M",'Data - ValuesEnd2009'!CB32/INDEX(M_MC_End2009,1,'Data - ValuesEnd2009'!CB$2),'Data - ValuesEnd2009'!CB32/INDEX(F_MC_End2009,1,'Data - ValuesEnd2009'!CB$2))</f>
        <v>1.058214130526236</v>
      </c>
      <c r="CC32" s="202">
        <f>IF($C32="M",'Data - ValuesEnd2009'!CC32/INDEX(M_MC_End2009,1,'Data - ValuesEnd2009'!CC$2),'Data - ValuesEnd2009'!CC32/INDEX(F_MC_End2009,1,'Data - ValuesEnd2009'!CC$2))</f>
        <v>1.063837530593196</v>
      </c>
      <c r="CD32" s="203">
        <f>IF($C32="M",'Data - ValuesEnd2009'!CD32/INDEX(M_MC_End2009,1,'Data - ValuesEnd2009'!CD$2),'Data - ValuesEnd2009'!CD32/INDEX(F_MC_End2009,1,'Data - ValuesEnd2009'!CD$2))</f>
        <v>1.0496406231530837</v>
      </c>
      <c r="CE32" s="190"/>
      <c r="CF32" s="191"/>
      <c r="CG32" s="201">
        <f>IF($C32="M",'Data - ValuesEnd2009'!CG32/INDEX(M_MC_End2009,1,'Data - ValuesEnd2009'!CG$2),'Data - ValuesEnd2009'!CG32/INDEX(F_MC_End2009,1,'Data - ValuesEnd2009'!CG$2))</f>
        <v>1.2125289610840126</v>
      </c>
      <c r="CH32" s="202">
        <f>IF($C32="M",'Data - ValuesEnd2009'!CH32/INDEX(M_MC_End2009,1,'Data - ValuesEnd2009'!CH$2),'Data - ValuesEnd2009'!CH32/INDEX(F_MC_End2009,1,'Data - ValuesEnd2009'!CH$2))</f>
        <v>1.1643389571858789</v>
      </c>
      <c r="CI32" s="202">
        <f>IF($C32="M",'Data - ValuesEnd2009'!CI32/INDEX(M_MC_End2009,1,'Data - ValuesEnd2009'!CI$2),'Data - ValuesEnd2009'!CI32/INDEX(F_MC_End2009,1,'Data - ValuesEnd2009'!CI$2))</f>
        <v>1.1137334881522485</v>
      </c>
      <c r="CJ32" s="202">
        <f>IF($C32="M",'Data - ValuesEnd2009'!CJ32/INDEX(M_MC_End2009,1,'Data - ValuesEnd2009'!CJ$2),'Data - ValuesEnd2009'!CJ32/INDEX(F_MC_End2009,1,'Data - ValuesEnd2009'!CJ$2))</f>
        <v>1.1070749410488012</v>
      </c>
      <c r="CK32" s="202">
        <f>IF($C32="M",'Data - ValuesEnd2009'!CK32/INDEX(M_MC_End2009,1,'Data - ValuesEnd2009'!CK$2),'Data - ValuesEnd2009'!CK32/INDEX(F_MC_End2009,1,'Data - ValuesEnd2009'!CK$2))</f>
        <v>1.0956646484601553</v>
      </c>
      <c r="CL32" s="203">
        <f>IF($C32="M",'Data - ValuesEnd2009'!CL32/INDEX(M_MC_End2009,1,'Data - ValuesEnd2009'!CL$2),'Data - ValuesEnd2009'!CL32/INDEX(F_MC_End2009,1,'Data - ValuesEnd2009'!CL$2))</f>
        <v>1.0424433088578546</v>
      </c>
      <c r="CM32" s="190"/>
      <c r="CN32" s="191"/>
      <c r="CO32" s="201">
        <f>IF($C32="M",'Data - ValuesEnd2009'!CO32/INDEX(M_MC_End2009,1,'Data - ValuesEnd2009'!CO$2),'Data - ValuesEnd2009'!CO32/INDEX(F_MC_End2009,1,'Data - ValuesEnd2009'!CO$2))</f>
        <v>1.097109339845424</v>
      </c>
      <c r="CP32" s="202">
        <f>IF($C32="M",'Data - ValuesEnd2009'!CP32/INDEX(M_MC_End2009,1,'Data - ValuesEnd2009'!CP$2),'Data - ValuesEnd2009'!CP32/INDEX(F_MC_End2009,1,'Data - ValuesEnd2009'!CP$2))</f>
        <v>1.075977539020441</v>
      </c>
      <c r="CQ32" s="202">
        <f>IF($C32="M",'Data - ValuesEnd2009'!CQ32/INDEX(M_MC_End2009,1,'Data - ValuesEnd2009'!CQ$2),'Data - ValuesEnd2009'!CQ32/INDEX(F_MC_End2009,1,'Data - ValuesEnd2009'!CQ$2))</f>
        <v>1.045040171960074</v>
      </c>
      <c r="CR32" s="202">
        <f>IF($C32="M",'Data - ValuesEnd2009'!CR32/INDEX(M_MC_End2009,1,'Data - ValuesEnd2009'!CR$2),'Data - ValuesEnd2009'!CR32/INDEX(F_MC_End2009,1,'Data - ValuesEnd2009'!CR$2))</f>
        <v>1.0487575280553072</v>
      </c>
      <c r="CS32" s="202">
        <f>IF($C32="M",'Data - ValuesEnd2009'!CS32/INDEX(M_MC_End2009,1,'Data - ValuesEnd2009'!CS$2),'Data - ValuesEnd2009'!CS32/INDEX(F_MC_End2009,1,'Data - ValuesEnd2009'!CS$2))</f>
        <v>1.049047118642788</v>
      </c>
      <c r="CT32" s="203">
        <f>IF($C32="M",'Data - ValuesEnd2009'!CT32/INDEX(M_MC_End2009,1,'Data - ValuesEnd2009'!CT$2),'Data - ValuesEnd2009'!CT32/INDEX(F_MC_End2009,1,'Data - ValuesEnd2009'!CT$2))</f>
        <v>1.0225474932657892</v>
      </c>
      <c r="CU32" s="190"/>
      <c r="CV32" s="191"/>
      <c r="CW32" s="201">
        <f>IF($C32="M",'Data - ValuesEnd2009'!CW32/INDEX(M_MC_End2009,1,'Data - ValuesEnd2009'!CW$2),'Data - ValuesEnd2009'!CW32/INDEX(F_MC_End2009,1,'Data - ValuesEnd2009'!CW$2))</f>
        <v>1.3426616411943642</v>
      </c>
      <c r="CX32" s="202">
        <f>IF($C32="M",'Data - ValuesEnd2009'!CX32/INDEX(M_MC_End2009,1,'Data - ValuesEnd2009'!CX$2),'Data - ValuesEnd2009'!CX32/INDEX(F_MC_End2009,1,'Data - ValuesEnd2009'!CX$2))</f>
        <v>1.2699168551655429</v>
      </c>
      <c r="CY32" s="202">
        <f>IF($C32="M",'Data - ValuesEnd2009'!CY32/INDEX(M_MC_End2009,1,'Data - ValuesEnd2009'!CY$2),'Data - ValuesEnd2009'!CY32/INDEX(F_MC_End2009,1,'Data - ValuesEnd2009'!CY$2))</f>
        <v>1.19185286974719</v>
      </c>
      <c r="CZ32" s="202">
        <f>IF($C32="M",'Data - ValuesEnd2009'!CZ32/INDEX(M_MC_End2009,1,'Data - ValuesEnd2009'!CZ$2),'Data - ValuesEnd2009'!CZ32/INDEX(F_MC_End2009,1,'Data - ValuesEnd2009'!CZ$2))</f>
        <v>1.1889491217884296</v>
      </c>
      <c r="DA32" s="202">
        <f>IF($C32="M",'Data - ValuesEnd2009'!DA32/INDEX(M_MC_End2009,1,'Data - ValuesEnd2009'!DA$2),'Data - ValuesEnd2009'!DA32/INDEX(F_MC_End2009,1,'Data - ValuesEnd2009'!DA$2))</f>
        <v>1.1797676057398236</v>
      </c>
      <c r="DB32" s="203">
        <f>IF($C32="M",'Data - ValuesEnd2009'!DB32/INDEX(M_MC_End2009,1,'Data - ValuesEnd2009'!DB$2),'Data - ValuesEnd2009'!DB32/INDEX(F_MC_End2009,1,'Data - ValuesEnd2009'!DB$2))</f>
        <v>1.1295760401429624</v>
      </c>
      <c r="DC32" s="190"/>
      <c r="DD32" s="191"/>
      <c r="DE32" s="201">
        <f>IF($C32="M",'Data - ValuesEnd2009'!DE32/INDEX(M_MC_End2009,1,'Data - ValuesEnd2009'!DE$2),'Data - ValuesEnd2009'!DE32/INDEX(F_MC_End2009,1,'Data - ValuesEnd2009'!DE$2))</f>
        <v>1.1477083022470496</v>
      </c>
      <c r="DF32" s="202">
        <f>IF($C32="M",'Data - ValuesEnd2009'!DF32/INDEX(M_MC_End2009,1,'Data - ValuesEnd2009'!DF$2),'Data - ValuesEnd2009'!DF32/INDEX(F_MC_End2009,1,'Data - ValuesEnd2009'!DF$2))</f>
        <v>1.1158113471208877</v>
      </c>
      <c r="DG32" s="202">
        <f>IF($C32="M",'Data - ValuesEnd2009'!DG32/INDEX(M_MC_End2009,1,'Data - ValuesEnd2009'!DG$2),'Data - ValuesEnd2009'!DG32/INDEX(F_MC_End2009,1,'Data - ValuesEnd2009'!DG$2))</f>
        <v>1.0704236166555592</v>
      </c>
      <c r="DH32" s="202">
        <f>IF($C32="M",'Data - ValuesEnd2009'!DH32/INDEX(M_MC_End2009,1,'Data - ValuesEnd2009'!DH$2),'Data - ValuesEnd2009'!DH32/INDEX(F_MC_End2009,1,'Data - ValuesEnd2009'!DH$2))</f>
        <v>1.080813311639962</v>
      </c>
      <c r="DI32" s="202">
        <f>IF($C32="M",'Data - ValuesEnd2009'!DI32/INDEX(M_MC_End2009,1,'Data - ValuesEnd2009'!DI$2),'Data - ValuesEnd2009'!DI32/INDEX(F_MC_End2009,1,'Data - ValuesEnd2009'!DI$2))</f>
        <v>1.0878328680119194</v>
      </c>
      <c r="DJ32" s="203">
        <f>IF($C32="M",'Data - ValuesEnd2009'!DJ32/INDEX(M_MC_End2009,1,'Data - ValuesEnd2009'!DJ$2),'Data - ValuesEnd2009'!DJ32/INDEX(F_MC_End2009,1,'Data - ValuesEnd2009'!DJ$2))</f>
        <v>1.0745263384200334</v>
      </c>
      <c r="DK32" s="190"/>
      <c r="DL32" s="191"/>
      <c r="DM32" s="201">
        <f>IF($C32="M",'Data - ValuesEnd2009'!DM32/INDEX(M_MC_End2009,1,'Data - ValuesEnd2009'!DM$2),'Data - ValuesEnd2009'!DM32/INDEX(F_MC_End2009,1,'Data - ValuesEnd2009'!DM$2))</f>
        <v>1.3344725185269095</v>
      </c>
      <c r="DN32" s="202">
        <f>IF($C32="M",'Data - ValuesEnd2009'!DN32/INDEX(M_MC_End2009,1,'Data - ValuesEnd2009'!DN$2),'Data - ValuesEnd2009'!DN32/INDEX(F_MC_End2009,1,'Data - ValuesEnd2009'!DN$2))</f>
        <v>1.2523619527268872</v>
      </c>
      <c r="DO32" s="202">
        <f>IF($C32="M",'Data - ValuesEnd2009'!DO32/INDEX(M_MC_End2009,1,'Data - ValuesEnd2009'!DO$2),'Data - ValuesEnd2009'!DO32/INDEX(F_MC_End2009,1,'Data - ValuesEnd2009'!DO$2))</f>
        <v>1.1706456647830628</v>
      </c>
      <c r="DP32" s="202">
        <f>IF($C32="M",'Data - ValuesEnd2009'!DP32/INDEX(M_MC_End2009,1,'Data - ValuesEnd2009'!DP$2),'Data - ValuesEnd2009'!DP32/INDEX(F_MC_End2009,1,'Data - ValuesEnd2009'!DP$2))</f>
        <v>1.158361722352911</v>
      </c>
      <c r="DQ32" s="202">
        <f>IF($C32="M",'Data - ValuesEnd2009'!DQ32/INDEX(M_MC_End2009,1,'Data - ValuesEnd2009'!DQ$2),'Data - ValuesEnd2009'!DQ32/INDEX(F_MC_End2009,1,'Data - ValuesEnd2009'!DQ$2))</f>
        <v>1.140456757501766</v>
      </c>
      <c r="DR32" s="203">
        <f>IF($C32="M",'Data - ValuesEnd2009'!DR32/INDEX(M_MC_End2009,1,'Data - ValuesEnd2009'!DR$2),'Data - ValuesEnd2009'!DR32/INDEX(F_MC_End2009,1,'Data - ValuesEnd2009'!DR$2))</f>
        <v>1.0726616180735058</v>
      </c>
      <c r="DS32" s="190"/>
      <c r="DT32" s="191"/>
      <c r="DU32" s="201">
        <f>IF($C32="M",'Data - ValuesEnd2009'!DU32/INDEX(M_MC_End2009,1,'Data - ValuesEnd2009'!DU$2),'Data - ValuesEnd2009'!DU32/INDEX(F_MC_End2009,1,'Data - ValuesEnd2009'!DU$2))</f>
        <v>1.146940300379383</v>
      </c>
      <c r="DV32" s="202">
        <f>IF($C32="M",'Data - ValuesEnd2009'!DV32/INDEX(M_MC_End2009,1,'Data - ValuesEnd2009'!DV$2),'Data - ValuesEnd2009'!DV32/INDEX(F_MC_End2009,1,'Data - ValuesEnd2009'!DV$2))</f>
        <v>1.1102314855117394</v>
      </c>
      <c r="DW32" s="202">
        <f>IF($C32="M",'Data - ValuesEnd2009'!DW32/INDEX(M_MC_End2009,1,'Data - ValuesEnd2009'!DW$2),'Data - ValuesEnd2009'!DW32/INDEX(F_MC_End2009,1,'Data - ValuesEnd2009'!DW$2))</f>
        <v>1.0634448885896834</v>
      </c>
      <c r="DX32" s="202">
        <f>IF($C32="M",'Data - ValuesEnd2009'!DX32/INDEX(M_MC_End2009,1,'Data - ValuesEnd2009'!DX$2),'Data - ValuesEnd2009'!DX32/INDEX(F_MC_End2009,1,'Data - ValuesEnd2009'!DX$2))</f>
        <v>1.067734786379421</v>
      </c>
      <c r="DY32" s="202">
        <f>IF($C32="M",'Data - ValuesEnd2009'!DY32/INDEX(M_MC_End2009,1,'Data - ValuesEnd2009'!DY$2),'Data - ValuesEnd2009'!DY32/INDEX(F_MC_End2009,1,'Data - ValuesEnd2009'!DY$2))</f>
        <v>1.067897242125673</v>
      </c>
      <c r="DZ32" s="203">
        <f>IF($C32="M",'Data - ValuesEnd2009'!DZ32/INDEX(M_MC_End2009,1,'Data - ValuesEnd2009'!DZ$2),'Data - ValuesEnd2009'!DZ32/INDEX(F_MC_End2009,1,'Data - ValuesEnd2009'!DZ$2))</f>
        <v>1.0386999352189348</v>
      </c>
      <c r="EA32" s="184"/>
      <c r="EB32" s="185"/>
      <c r="EC32" s="185"/>
    </row>
    <row r="33" spans="2:133" s="186" customFormat="1" ht="19.5" thickBot="1">
      <c r="B33" s="20"/>
      <c r="C33" s="20"/>
      <c r="D33" s="168"/>
      <c r="K33" s="206"/>
      <c r="L33" s="207"/>
      <c r="S33" s="206"/>
      <c r="T33" s="207"/>
      <c r="AA33" s="206"/>
      <c r="AB33" s="207"/>
      <c r="AI33" s="206"/>
      <c r="AJ33" s="207"/>
      <c r="AQ33" s="206"/>
      <c r="AR33" s="207"/>
      <c r="AY33" s="206"/>
      <c r="AZ33" s="207"/>
      <c r="BG33" s="206"/>
      <c r="BH33" s="207"/>
      <c r="BO33" s="206"/>
      <c r="BP33" s="207"/>
      <c r="BW33" s="206"/>
      <c r="BX33" s="207"/>
      <c r="CE33" s="206"/>
      <c r="CF33" s="207"/>
      <c r="CM33" s="206"/>
      <c r="CN33" s="207"/>
      <c r="CU33" s="206"/>
      <c r="CV33" s="207"/>
      <c r="DC33" s="206"/>
      <c r="DD33" s="207"/>
      <c r="DK33" s="206"/>
      <c r="DL33" s="207"/>
      <c r="DS33" s="206"/>
      <c r="DT33" s="207"/>
      <c r="EA33" s="206"/>
      <c r="EB33" s="207"/>
      <c r="EC33" s="207"/>
    </row>
    <row r="34" spans="1:133" s="186" customFormat="1" ht="15.75">
      <c r="A34" s="223" t="s">
        <v>96</v>
      </c>
      <c r="B34" s="73" t="s">
        <v>147</v>
      </c>
      <c r="C34" s="73" t="s">
        <v>43</v>
      </c>
      <c r="D34" s="167" t="s">
        <v>122</v>
      </c>
      <c r="E34" s="177">
        <f>IF($C34="M",'Data - ValuesEnd2009'!E34/INDEX(M_MC_End2009,1,'Data - ValuesEnd2009'!E$2),'Data - ValuesEnd2009'!E34/INDEX(F_MC_End2009,1,'Data - ValuesEnd2009'!E$2))</f>
        <v>0.9155172737606121</v>
      </c>
      <c r="F34" s="178">
        <f>IF($C34="M",'Data - ValuesEnd2009'!F34/INDEX(M_MC_End2009,1,'Data - ValuesEnd2009'!F$2),'Data - ValuesEnd2009'!F34/INDEX(F_MC_End2009,1,'Data - ValuesEnd2009'!F$2))</f>
        <v>0.9378283833636135</v>
      </c>
      <c r="G34" s="178">
        <f>IF($C34="M",'Data - ValuesEnd2009'!G34/INDEX(M_MC_End2009,1,'Data - ValuesEnd2009'!G$2),'Data - ValuesEnd2009'!G34/INDEX(F_MC_End2009,1,'Data - ValuesEnd2009'!G$2))</f>
        <v>0.960896468023604</v>
      </c>
      <c r="H34" s="178">
        <f>IF($C34="M",'Data - ValuesEnd2009'!H34/INDEX(M_MC_End2009,1,'Data - ValuesEnd2009'!H$2),'Data - ValuesEnd2009'!H34/INDEX(F_MC_End2009,1,'Data - ValuesEnd2009'!H$2))</f>
        <v>0.9693242091264068</v>
      </c>
      <c r="I34" s="178">
        <f>IF($C34="M",'Data - ValuesEnd2009'!I34/INDEX(M_MC_End2009,1,'Data - ValuesEnd2009'!I$2),'Data - ValuesEnd2009'!I34/INDEX(F_MC_End2009,1,'Data - ValuesEnd2009'!I$2))</f>
        <v>0.9723397942730109</v>
      </c>
      <c r="J34" s="179">
        <f>IF($C34="M",'Data - ValuesEnd2009'!J34/INDEX(M_MC_End2009,1,'Data - ValuesEnd2009'!J$2),'Data - ValuesEnd2009'!J34/INDEX(F_MC_End2009,1,'Data - ValuesEnd2009'!J$2))</f>
        <v>0.9478238648643201</v>
      </c>
      <c r="K34" s="190"/>
      <c r="L34" s="191"/>
      <c r="M34" s="177">
        <f>IF($C34="M",'Data - ValuesEnd2009'!M34/INDEX(M_MC_End2009,1,'Data - ValuesEnd2009'!M$2),'Data - ValuesEnd2009'!M34/INDEX(F_MC_End2009,1,'Data - ValuesEnd2009'!M$2))</f>
        <v>0.914594512410603</v>
      </c>
      <c r="N34" s="178">
        <f>IF($C34="M",'Data - ValuesEnd2009'!N34/INDEX(M_MC_End2009,1,'Data - ValuesEnd2009'!N$2),'Data - ValuesEnd2009'!N34/INDEX(F_MC_End2009,1,'Data - ValuesEnd2009'!N$2))</f>
        <v>0.9529306913678858</v>
      </c>
      <c r="O34" s="178">
        <f>IF($C34="M",'Data - ValuesEnd2009'!O34/INDEX(M_MC_End2009,1,'Data - ValuesEnd2009'!O$2),'Data - ValuesEnd2009'!O34/INDEX(F_MC_End2009,1,'Data - ValuesEnd2009'!O$2))</f>
        <v>0.9809019661619534</v>
      </c>
      <c r="P34" s="178">
        <f>IF($C34="M",'Data - ValuesEnd2009'!P34/INDEX(M_MC_End2009,1,'Data - ValuesEnd2009'!P$2),'Data - ValuesEnd2009'!P34/INDEX(F_MC_End2009,1,'Data - ValuesEnd2009'!P$2))</f>
        <v>0.9852419888189065</v>
      </c>
      <c r="Q34" s="178">
        <f>IF($C34="M",'Data - ValuesEnd2009'!Q34/INDEX(M_MC_End2009,1,'Data - ValuesEnd2009'!Q$2),'Data - ValuesEnd2009'!Q34/INDEX(F_MC_End2009,1,'Data - ValuesEnd2009'!Q$2))</f>
        <v>0.9862296645641103</v>
      </c>
      <c r="R34" s="179">
        <f>IF($C34="M",'Data - ValuesEnd2009'!R34/INDEX(M_MC_End2009,1,'Data - ValuesEnd2009'!R$2),'Data - ValuesEnd2009'!R34/INDEX(F_MC_End2009,1,'Data - ValuesEnd2009'!R$2))</f>
        <v>0.9631304467363285</v>
      </c>
      <c r="S34" s="190"/>
      <c r="T34" s="191"/>
      <c r="U34" s="177">
        <f>IF($C34="M",'Data - ValuesEnd2009'!U34/INDEX(M_MC_End2009,1,'Data - ValuesEnd2009'!U$2),'Data - ValuesEnd2009'!U34/INDEX(F_MC_End2009,1,'Data - ValuesEnd2009'!U$2))</f>
        <v>0.9198538833378435</v>
      </c>
      <c r="V34" s="178">
        <f>IF($C34="M",'Data - ValuesEnd2009'!V34/INDEX(M_MC_End2009,1,'Data - ValuesEnd2009'!V$2),'Data - ValuesEnd2009'!V34/INDEX(F_MC_End2009,1,'Data - ValuesEnd2009'!V$2))</f>
        <v>0.9494770734698093</v>
      </c>
      <c r="W34" s="178">
        <f>IF($C34="M",'Data - ValuesEnd2009'!W34/INDEX(M_MC_End2009,1,'Data - ValuesEnd2009'!W$2),'Data - ValuesEnd2009'!W34/INDEX(F_MC_End2009,1,'Data - ValuesEnd2009'!W$2))</f>
        <v>0.9768601595078149</v>
      </c>
      <c r="X34" s="178">
        <f>IF($C34="M",'Data - ValuesEnd2009'!X34/INDEX(M_MC_End2009,1,'Data - ValuesEnd2009'!X$2),'Data - ValuesEnd2009'!X34/INDEX(F_MC_End2009,1,'Data - ValuesEnd2009'!X$2))</f>
        <v>0.9795682722778007</v>
      </c>
      <c r="Y34" s="178">
        <f>IF($C34="M",'Data - ValuesEnd2009'!Y34/INDEX(M_MC_End2009,1,'Data - ValuesEnd2009'!Y$2),'Data - ValuesEnd2009'!Y34/INDEX(F_MC_End2009,1,'Data - ValuesEnd2009'!Y$2))</f>
        <v>0.9863954451504219</v>
      </c>
      <c r="Z34" s="179">
        <f>IF($C34="M",'Data - ValuesEnd2009'!Z34/INDEX(M_MC_End2009,1,'Data - ValuesEnd2009'!Z$2),'Data - ValuesEnd2009'!Z34/INDEX(F_MC_End2009,1,'Data - ValuesEnd2009'!Z$2))</f>
        <v>0.9598683399217546</v>
      </c>
      <c r="AA34" s="190"/>
      <c r="AB34" s="191"/>
      <c r="AC34" s="177">
        <f>IF($C34="M",'Data - ValuesEnd2009'!AC34/INDEX(M_MC_End2009,1,'Data - ValuesEnd2009'!AC$2),'Data - ValuesEnd2009'!AC34/INDEX(F_MC_End2009,1,'Data - ValuesEnd2009'!AC$2))</f>
        <v>0.9240514820965829</v>
      </c>
      <c r="AD34" s="178">
        <f>IF($C34="M",'Data - ValuesEnd2009'!AD34/INDEX(M_MC_End2009,1,'Data - ValuesEnd2009'!AD$2),'Data - ValuesEnd2009'!AD34/INDEX(F_MC_End2009,1,'Data - ValuesEnd2009'!AD$2))</f>
        <v>0.9641608263677647</v>
      </c>
      <c r="AE34" s="178">
        <f>IF($C34="M",'Data - ValuesEnd2009'!AE34/INDEX(M_MC_End2009,1,'Data - ValuesEnd2009'!AE$2),'Data - ValuesEnd2009'!AE34/INDEX(F_MC_End2009,1,'Data - ValuesEnd2009'!AE$2))</f>
        <v>0.9902486964019043</v>
      </c>
      <c r="AF34" s="178">
        <f>IF($C34="M",'Data - ValuesEnd2009'!AF34/INDEX(M_MC_End2009,1,'Data - ValuesEnd2009'!AF$2),'Data - ValuesEnd2009'!AF34/INDEX(F_MC_End2009,1,'Data - ValuesEnd2009'!AF$2))</f>
        <v>0.9909601392215842</v>
      </c>
      <c r="AG34" s="178">
        <f>IF($C34="M",'Data - ValuesEnd2009'!AG34/INDEX(M_MC_End2009,1,'Data - ValuesEnd2009'!AG$2),'Data - ValuesEnd2009'!AG34/INDEX(F_MC_End2009,1,'Data - ValuesEnd2009'!AG$2))</f>
        <v>0.9949669181509664</v>
      </c>
      <c r="AH34" s="179">
        <f>IF($C34="M",'Data - ValuesEnd2009'!AH34/INDEX(M_MC_End2009,1,'Data - ValuesEnd2009'!AH$2),'Data - ValuesEnd2009'!AH34/INDEX(F_MC_End2009,1,'Data - ValuesEnd2009'!AH$2))</f>
        <v>0.972566221422575</v>
      </c>
      <c r="AI34" s="190"/>
      <c r="AJ34" s="191"/>
      <c r="AK34" s="177">
        <f>IF($C34="M",'Data - ValuesEnd2009'!AK34/INDEX(M_MC_End2009,1,'Data - ValuesEnd2009'!AK$2),'Data - ValuesEnd2009'!AK34/INDEX(F_MC_End2009,1,'Data - ValuesEnd2009'!AK$2))</f>
        <v>1.0291279711244619</v>
      </c>
      <c r="AL34" s="178">
        <f>IF($C34="M",'Data - ValuesEnd2009'!AL34/INDEX(M_MC_End2009,1,'Data - ValuesEnd2009'!AL$2),'Data - ValuesEnd2009'!AL34/INDEX(F_MC_End2009,1,'Data - ValuesEnd2009'!AL$2))</f>
        <v>1.0172425082471415</v>
      </c>
      <c r="AM34" s="178">
        <f>IF($C34="M",'Data - ValuesEnd2009'!AM34/INDEX(M_MC_End2009,1,'Data - ValuesEnd2009'!AM$2),'Data - ValuesEnd2009'!AM34/INDEX(F_MC_End2009,1,'Data - ValuesEnd2009'!AM$2))</f>
        <v>1.0118194474273292</v>
      </c>
      <c r="AN34" s="178">
        <f>IF($C34="M",'Data - ValuesEnd2009'!AN34/INDEX(M_MC_End2009,1,'Data - ValuesEnd2009'!AN$2),'Data - ValuesEnd2009'!AN34/INDEX(F_MC_End2009,1,'Data - ValuesEnd2009'!AN$2))</f>
        <v>1.0161491957682545</v>
      </c>
      <c r="AO34" s="178">
        <f>IF($C34="M",'Data - ValuesEnd2009'!AO34/INDEX(M_MC_End2009,1,'Data - ValuesEnd2009'!AO$2),'Data - ValuesEnd2009'!AO34/INDEX(F_MC_End2009,1,'Data - ValuesEnd2009'!AO$2))</f>
        <v>1.0147581318786785</v>
      </c>
      <c r="AP34" s="179">
        <f>IF($C34="M",'Data - ValuesEnd2009'!AP34/INDEX(M_MC_End2009,1,'Data - ValuesEnd2009'!AP$2),'Data - ValuesEnd2009'!AP34/INDEX(F_MC_End2009,1,'Data - ValuesEnd2009'!AP$2))</f>
        <v>0.9816197886405229</v>
      </c>
      <c r="AQ34" s="190"/>
      <c r="AR34" s="191"/>
      <c r="AS34" s="177">
        <f>IF($C34="M",'Data - ValuesEnd2009'!AS34/INDEX(M_MC_End2009,1,'Data - ValuesEnd2009'!AS$2),'Data - ValuesEnd2009'!AS34/INDEX(F_MC_End2009,1,'Data - ValuesEnd2009'!AS$2))</f>
        <v>0.978527266427655</v>
      </c>
      <c r="AT34" s="178">
        <f>IF($C34="M",'Data - ValuesEnd2009'!AT34/INDEX(M_MC_End2009,1,'Data - ValuesEnd2009'!AT$2),'Data - ValuesEnd2009'!AT34/INDEX(F_MC_End2009,1,'Data - ValuesEnd2009'!AT$2))</f>
        <v>0.9926479611964051</v>
      </c>
      <c r="AU34" s="178">
        <f>IF($C34="M",'Data - ValuesEnd2009'!AU34/INDEX(M_MC_End2009,1,'Data - ValuesEnd2009'!AU$2),'Data - ValuesEnd2009'!AU34/INDEX(F_MC_End2009,1,'Data - ValuesEnd2009'!AU$2))</f>
        <v>1.0014210931731578</v>
      </c>
      <c r="AV34" s="178">
        <f>IF($C34="M",'Data - ValuesEnd2009'!AV34/INDEX(M_MC_End2009,1,'Data - ValuesEnd2009'!AV$2),'Data - ValuesEnd2009'!AV34/INDEX(F_MC_End2009,1,'Data - ValuesEnd2009'!AV$2))</f>
        <v>1.006196919920285</v>
      </c>
      <c r="AW34" s="178">
        <f>IF($C34="M",'Data - ValuesEnd2009'!AW34/INDEX(M_MC_End2009,1,'Data - ValuesEnd2009'!AW$2),'Data - ValuesEnd2009'!AW34/INDEX(F_MC_End2009,1,'Data - ValuesEnd2009'!AW$2))</f>
        <v>1.0072501886916914</v>
      </c>
      <c r="AX34" s="179">
        <f>IF($C34="M",'Data - ValuesEnd2009'!AX34/INDEX(M_MC_End2009,1,'Data - ValuesEnd2009'!AX$2),'Data - ValuesEnd2009'!AX34/INDEX(F_MC_End2009,1,'Data - ValuesEnd2009'!AX$2))</f>
        <v>0.9834726288573084</v>
      </c>
      <c r="AY34" s="190"/>
      <c r="AZ34" s="191"/>
      <c r="BA34" s="177">
        <f>IF($C34="M",'Data - ValuesEnd2009'!BA34/INDEX(M_MC_End2009,1,'Data - ValuesEnd2009'!BA$2),'Data - ValuesEnd2009'!BA34/INDEX(F_MC_End2009,1,'Data - ValuesEnd2009'!BA$2))</f>
        <v>1.0276675509254602</v>
      </c>
      <c r="BB34" s="178">
        <f>IF($C34="M",'Data - ValuesEnd2009'!BB34/INDEX(M_MC_End2009,1,'Data - ValuesEnd2009'!BB$2),'Data - ValuesEnd2009'!BB34/INDEX(F_MC_End2009,1,'Data - ValuesEnd2009'!BB$2))</f>
        <v>1.0201474526058796</v>
      </c>
      <c r="BC34" s="178">
        <f>IF($C34="M",'Data - ValuesEnd2009'!BC34/INDEX(M_MC_End2009,1,'Data - ValuesEnd2009'!BC$2),'Data - ValuesEnd2009'!BC34/INDEX(F_MC_End2009,1,'Data - ValuesEnd2009'!BC$2))</f>
        <v>1.0194184449532635</v>
      </c>
      <c r="BD34" s="178">
        <f>IF($C34="M",'Data - ValuesEnd2009'!BD34/INDEX(M_MC_End2009,1,'Data - ValuesEnd2009'!BD$2),'Data - ValuesEnd2009'!BD34/INDEX(F_MC_End2009,1,'Data - ValuesEnd2009'!BD$2))</f>
        <v>1.016623921290308</v>
      </c>
      <c r="BE34" s="178">
        <f>IF($C34="M",'Data - ValuesEnd2009'!BE34/INDEX(M_MC_End2009,1,'Data - ValuesEnd2009'!BE$2),'Data - ValuesEnd2009'!BE34/INDEX(F_MC_End2009,1,'Data - ValuesEnd2009'!BE$2))</f>
        <v>1.018352684508767</v>
      </c>
      <c r="BF34" s="179">
        <f>IF($C34="M",'Data - ValuesEnd2009'!BF34/INDEX(M_MC_End2009,1,'Data - ValuesEnd2009'!BF$2),'Data - ValuesEnd2009'!BF34/INDEX(F_MC_End2009,1,'Data - ValuesEnd2009'!BF$2))</f>
        <v>0.981291238968172</v>
      </c>
      <c r="BG34" s="190"/>
      <c r="BH34" s="191"/>
      <c r="BI34" s="177">
        <f>IF($C34="M",'Data - ValuesEnd2009'!BI34/INDEX(M_MC_End2009,1,'Data - ValuesEnd2009'!BI$2),'Data - ValuesEnd2009'!BI34/INDEX(F_MC_End2009,1,'Data - ValuesEnd2009'!BI$2))</f>
        <v>0.9843270756914</v>
      </c>
      <c r="BJ34" s="178">
        <f>IF($C34="M",'Data - ValuesEnd2009'!BJ34/INDEX(M_MC_End2009,1,'Data - ValuesEnd2009'!BJ$2),'Data - ValuesEnd2009'!BJ34/INDEX(F_MC_End2009,1,'Data - ValuesEnd2009'!BJ$2))</f>
        <v>0.9991083916743133</v>
      </c>
      <c r="BK34" s="178">
        <f>IF($C34="M",'Data - ValuesEnd2009'!BK34/INDEX(M_MC_End2009,1,'Data - ValuesEnd2009'!BK$2),'Data - ValuesEnd2009'!BK34/INDEX(F_MC_End2009,1,'Data - ValuesEnd2009'!BK$2))</f>
        <v>1.0070714762699546</v>
      </c>
      <c r="BL34" s="178">
        <f>IF($C34="M",'Data - ValuesEnd2009'!BL34/INDEX(M_MC_End2009,1,'Data - ValuesEnd2009'!BL$2),'Data - ValuesEnd2009'!BL34/INDEX(F_MC_End2009,1,'Data - ValuesEnd2009'!BL$2))</f>
        <v>1.0071497402799428</v>
      </c>
      <c r="BM34" s="178">
        <f>IF($C34="M",'Data - ValuesEnd2009'!BM34/INDEX(M_MC_End2009,1,'Data - ValuesEnd2009'!BM$2),'Data - ValuesEnd2009'!BM34/INDEX(F_MC_End2009,1,'Data - ValuesEnd2009'!BM$2))</f>
        <v>1.0102942956270173</v>
      </c>
      <c r="BN34" s="179">
        <f>IF($C34="M",'Data - ValuesEnd2009'!BN34/INDEX(M_MC_End2009,1,'Data - ValuesEnd2009'!BN$2),'Data - ValuesEnd2009'!BN34/INDEX(F_MC_End2009,1,'Data - ValuesEnd2009'!BN$2))</f>
        <v>0.9848671767864112</v>
      </c>
      <c r="BO34" s="190"/>
      <c r="BP34" s="191"/>
      <c r="BQ34" s="177">
        <f>IF($C34="M",'Data - ValuesEnd2009'!BQ34/INDEX(M_MC_End2009,1,'Data - ValuesEnd2009'!BQ$2),'Data - ValuesEnd2009'!BQ34/INDEX(F_MC_End2009,1,'Data - ValuesEnd2009'!BQ$2))</f>
        <v>1.160101762613081</v>
      </c>
      <c r="BR34" s="178">
        <f>IF($C34="M",'Data - ValuesEnd2009'!BR34/INDEX(M_MC_End2009,1,'Data - ValuesEnd2009'!BR$2),'Data - ValuesEnd2009'!BR34/INDEX(F_MC_End2009,1,'Data - ValuesEnd2009'!BR$2))</f>
        <v>1.1091900966476032</v>
      </c>
      <c r="BS34" s="178">
        <f>IF($C34="M",'Data - ValuesEnd2009'!BS34/INDEX(M_MC_End2009,1,'Data - ValuesEnd2009'!BS$2),'Data - ValuesEnd2009'!BS34/INDEX(F_MC_End2009,1,'Data - ValuesEnd2009'!BS$2))</f>
        <v>1.0706716116174892</v>
      </c>
      <c r="BT34" s="178">
        <f>IF($C34="M",'Data - ValuesEnd2009'!BT34/INDEX(M_MC_End2009,1,'Data - ValuesEnd2009'!BT$2),'Data - ValuesEnd2009'!BT34/INDEX(F_MC_End2009,1,'Data - ValuesEnd2009'!BT$2))</f>
        <v>1.0700266219946488</v>
      </c>
      <c r="BU34" s="178">
        <f>IF($C34="M",'Data - ValuesEnd2009'!BU34/INDEX(M_MC_End2009,1,'Data - ValuesEnd2009'!BU$2),'Data - ValuesEnd2009'!BU34/INDEX(F_MC_End2009,1,'Data - ValuesEnd2009'!BU$2))</f>
        <v>1.0631944504043696</v>
      </c>
      <c r="BV34" s="179">
        <f>IF($C34="M",'Data - ValuesEnd2009'!BV34/INDEX(M_MC_End2009,1,'Data - ValuesEnd2009'!BV$2),'Data - ValuesEnd2009'!BV34/INDEX(F_MC_End2009,1,'Data - ValuesEnd2009'!BV$2))</f>
        <v>1.0192800626743048</v>
      </c>
      <c r="BW34" s="190"/>
      <c r="BX34" s="191"/>
      <c r="BY34" s="177">
        <f>IF($C34="M",'Data - ValuesEnd2009'!BY34/INDEX(M_MC_End2009,1,'Data - ValuesEnd2009'!BY$2),'Data - ValuesEnd2009'!BY34/INDEX(F_MC_End2009,1,'Data - ValuesEnd2009'!BY$2))</f>
        <v>1.0441266908514923</v>
      </c>
      <c r="BZ34" s="178">
        <f>IF($C34="M",'Data - ValuesEnd2009'!BZ34/INDEX(M_MC_End2009,1,'Data - ValuesEnd2009'!BZ$2),'Data - ValuesEnd2009'!BZ34/INDEX(F_MC_End2009,1,'Data - ValuesEnd2009'!BZ$2))</f>
        <v>1.0346359926588264</v>
      </c>
      <c r="CA34" s="178">
        <f>IF($C34="M",'Data - ValuesEnd2009'!CA34/INDEX(M_MC_End2009,1,'Data - ValuesEnd2009'!CA$2),'Data - ValuesEnd2009'!CA34/INDEX(F_MC_End2009,1,'Data - ValuesEnd2009'!CA$2))</f>
        <v>1.0233614349765079</v>
      </c>
      <c r="CB34" s="178">
        <f>IF($C34="M",'Data - ValuesEnd2009'!CB34/INDEX(M_MC_End2009,1,'Data - ValuesEnd2009'!CB$2),'Data - ValuesEnd2009'!CB34/INDEX(F_MC_End2009,1,'Data - ValuesEnd2009'!CB$2))</f>
        <v>1.028786604684371</v>
      </c>
      <c r="CC34" s="178">
        <f>IF($C34="M",'Data - ValuesEnd2009'!CC34/INDEX(M_MC_End2009,1,'Data - ValuesEnd2009'!CC$2),'Data - ValuesEnd2009'!CC34/INDEX(F_MC_End2009,1,'Data - ValuesEnd2009'!CC$2))</f>
        <v>1.030002059085611</v>
      </c>
      <c r="CD34" s="179">
        <f>IF($C34="M",'Data - ValuesEnd2009'!CD34/INDEX(M_MC_End2009,1,'Data - ValuesEnd2009'!CD$2),'Data - ValuesEnd2009'!CD34/INDEX(F_MC_End2009,1,'Data - ValuesEnd2009'!CD$2))</f>
        <v>1.0054038972974322</v>
      </c>
      <c r="CE34" s="190"/>
      <c r="CF34" s="191"/>
      <c r="CG34" s="177">
        <f>IF($C34="M",'Data - ValuesEnd2009'!CG34/INDEX(M_MC_End2009,1,'Data - ValuesEnd2009'!CG$2),'Data - ValuesEnd2009'!CG34/INDEX(F_MC_End2009,1,'Data - ValuesEnd2009'!CG$2))</f>
        <v>1.1543747210522755</v>
      </c>
      <c r="CH34" s="178">
        <f>IF($C34="M",'Data - ValuesEnd2009'!CH34/INDEX(M_MC_End2009,1,'Data - ValuesEnd2009'!CH$2),'Data - ValuesEnd2009'!CH34/INDEX(F_MC_End2009,1,'Data - ValuesEnd2009'!CH$2))</f>
        <v>1.1029968722607377</v>
      </c>
      <c r="CI34" s="178">
        <f>IF($C34="M",'Data - ValuesEnd2009'!CI34/INDEX(M_MC_End2009,1,'Data - ValuesEnd2009'!CI$2),'Data - ValuesEnd2009'!CI34/INDEX(F_MC_End2009,1,'Data - ValuesEnd2009'!CI$2))</f>
        <v>1.0690257472355669</v>
      </c>
      <c r="CJ34" s="178">
        <f>IF($C34="M",'Data - ValuesEnd2009'!CJ34/INDEX(M_MC_End2009,1,'Data - ValuesEnd2009'!CJ$2),'Data - ValuesEnd2009'!CJ34/INDEX(F_MC_End2009,1,'Data - ValuesEnd2009'!CJ$2))</f>
        <v>1.059474658548134</v>
      </c>
      <c r="CK34" s="178">
        <f>IF($C34="M",'Data - ValuesEnd2009'!CK34/INDEX(M_MC_End2009,1,'Data - ValuesEnd2009'!CK$2),'Data - ValuesEnd2009'!CK34/INDEX(F_MC_End2009,1,'Data - ValuesEnd2009'!CK$2))</f>
        <v>1.0548669674780788</v>
      </c>
      <c r="CL34" s="179">
        <f>IF($C34="M",'Data - ValuesEnd2009'!CL34/INDEX(M_MC_End2009,1,'Data - ValuesEnd2009'!CL$2),'Data - ValuesEnd2009'!CL34/INDEX(F_MC_End2009,1,'Data - ValuesEnd2009'!CL$2))</f>
        <v>1.0050085046101247</v>
      </c>
      <c r="CM34" s="190"/>
      <c r="CN34" s="191"/>
      <c r="CO34" s="177">
        <f>IF($C34="M",'Data - ValuesEnd2009'!CO34/INDEX(M_MC_End2009,1,'Data - ValuesEnd2009'!CO$2),'Data - ValuesEnd2009'!CO34/INDEX(F_MC_End2009,1,'Data - ValuesEnd2009'!CO$2))</f>
        <v>1.0475869667647715</v>
      </c>
      <c r="CP34" s="178">
        <f>IF($C34="M",'Data - ValuesEnd2009'!CP34/INDEX(M_MC_End2009,1,'Data - ValuesEnd2009'!CP$2),'Data - ValuesEnd2009'!CP34/INDEX(F_MC_End2009,1,'Data - ValuesEnd2009'!CP$2))</f>
        <v>1.0367176743913777</v>
      </c>
      <c r="CQ34" s="178">
        <f>IF($C34="M",'Data - ValuesEnd2009'!CQ34/INDEX(M_MC_End2009,1,'Data - ValuesEnd2009'!CQ$2),'Data - ValuesEnd2009'!CQ34/INDEX(F_MC_End2009,1,'Data - ValuesEnd2009'!CQ$2))</f>
        <v>1.0253202719711554</v>
      </c>
      <c r="CR34" s="178">
        <f>IF($C34="M",'Data - ValuesEnd2009'!CR34/INDEX(M_MC_End2009,1,'Data - ValuesEnd2009'!CR$2),'Data - ValuesEnd2009'!CR34/INDEX(F_MC_End2009,1,'Data - ValuesEnd2009'!CR$2))</f>
        <v>1.0247930180324167</v>
      </c>
      <c r="CS34" s="178">
        <f>IF($C34="M",'Data - ValuesEnd2009'!CS34/INDEX(M_MC_End2009,1,'Data - ValuesEnd2009'!CS$2),'Data - ValuesEnd2009'!CS34/INDEX(F_MC_End2009,1,'Data - ValuesEnd2009'!CS$2))</f>
        <v>1.0269908229519074</v>
      </c>
      <c r="CT34" s="179">
        <f>IF($C34="M",'Data - ValuesEnd2009'!CT34/INDEX(M_MC_End2009,1,'Data - ValuesEnd2009'!CT$2),'Data - ValuesEnd2009'!CT34/INDEX(F_MC_End2009,1,'Data - ValuesEnd2009'!CT$2))</f>
        <v>0.9981111915507875</v>
      </c>
      <c r="CU34" s="190"/>
      <c r="CV34" s="191"/>
      <c r="CW34" s="177">
        <f>IF($C34="M",'Data - ValuesEnd2009'!CW34/INDEX(M_MC_End2009,1,'Data - ValuesEnd2009'!CW$2),'Data - ValuesEnd2009'!CW34/INDEX(F_MC_End2009,1,'Data - ValuesEnd2009'!CW$2))</f>
        <v>1.3033229225242364</v>
      </c>
      <c r="CX34" s="178">
        <f>IF($C34="M",'Data - ValuesEnd2009'!CX34/INDEX(M_MC_End2009,1,'Data - ValuesEnd2009'!CX$2),'Data - ValuesEnd2009'!CX34/INDEX(F_MC_End2009,1,'Data - ValuesEnd2009'!CX$2))</f>
        <v>1.212414210205554</v>
      </c>
      <c r="CY34" s="178">
        <f>IF($C34="M",'Data - ValuesEnd2009'!CY34/INDEX(M_MC_End2009,1,'Data - ValuesEnd2009'!CY$2),'Data - ValuesEnd2009'!CY34/INDEX(F_MC_End2009,1,'Data - ValuesEnd2009'!CY$2))</f>
        <v>1.1371931954805323</v>
      </c>
      <c r="CZ34" s="178">
        <f>IF($C34="M",'Data - ValuesEnd2009'!CZ34/INDEX(M_MC_End2009,1,'Data - ValuesEnd2009'!CZ$2),'Data - ValuesEnd2009'!CZ34/INDEX(F_MC_End2009,1,'Data - ValuesEnd2009'!CZ$2))</f>
        <v>1.1310775364875474</v>
      </c>
      <c r="DA34" s="178">
        <f>IF($C34="M",'Data - ValuesEnd2009'!DA34/INDEX(M_MC_End2009,1,'Data - ValuesEnd2009'!DA$2),'Data - ValuesEnd2009'!DA34/INDEX(F_MC_End2009,1,'Data - ValuesEnd2009'!DA$2))</f>
        <v>1.117972355696951</v>
      </c>
      <c r="DB34" s="179">
        <f>IF($C34="M",'Data - ValuesEnd2009'!DB34/INDEX(M_MC_End2009,1,'Data - ValuesEnd2009'!DB$2),'Data - ValuesEnd2009'!DB34/INDEX(F_MC_End2009,1,'Data - ValuesEnd2009'!DB$2))</f>
        <v>1.0611570154569068</v>
      </c>
      <c r="DC34" s="190"/>
      <c r="DD34" s="191"/>
      <c r="DE34" s="177">
        <f>IF($C34="M",'Data - ValuesEnd2009'!DE34/INDEX(M_MC_End2009,1,'Data - ValuesEnd2009'!DE$2),'Data - ValuesEnd2009'!DE34/INDEX(F_MC_End2009,1,'Data - ValuesEnd2009'!DE$2))</f>
        <v>1.1087660232226242</v>
      </c>
      <c r="DF34" s="178">
        <f>IF($C34="M",'Data - ValuesEnd2009'!DF34/INDEX(M_MC_End2009,1,'Data - ValuesEnd2009'!DF$2),'Data - ValuesEnd2009'!DF34/INDEX(F_MC_End2009,1,'Data - ValuesEnd2009'!DF$2))</f>
        <v>1.077852379372174</v>
      </c>
      <c r="DG34" s="178">
        <f>IF($C34="M",'Data - ValuesEnd2009'!DG34/INDEX(M_MC_End2009,1,'Data - ValuesEnd2009'!DG$2),'Data - ValuesEnd2009'!DG34/INDEX(F_MC_End2009,1,'Data - ValuesEnd2009'!DG$2))</f>
        <v>1.0463418509109785</v>
      </c>
      <c r="DH34" s="178">
        <f>IF($C34="M",'Data - ValuesEnd2009'!DH34/INDEX(M_MC_End2009,1,'Data - ValuesEnd2009'!DH$2),'Data - ValuesEnd2009'!DH34/INDEX(F_MC_End2009,1,'Data - ValuesEnd2009'!DH$2))</f>
        <v>1.0527719720429278</v>
      </c>
      <c r="DI34" s="178">
        <f>IF($C34="M",'Data - ValuesEnd2009'!DI34/INDEX(M_MC_End2009,1,'Data - ValuesEnd2009'!DI$2),'Data - ValuesEnd2009'!DI34/INDEX(F_MC_End2009,1,'Data - ValuesEnd2009'!DI$2))</f>
        <v>1.0543736284475567</v>
      </c>
      <c r="DJ34" s="179">
        <f>IF($C34="M",'Data - ValuesEnd2009'!DJ34/INDEX(M_MC_End2009,1,'Data - ValuesEnd2009'!DJ$2),'Data - ValuesEnd2009'!DJ34/INDEX(F_MC_End2009,1,'Data - ValuesEnd2009'!DJ$2))</f>
        <v>1.0289693672280926</v>
      </c>
      <c r="DK34" s="190"/>
      <c r="DL34" s="191"/>
      <c r="DM34" s="177">
        <f>IF($C34="M",'Data - ValuesEnd2009'!DM34/INDEX(M_MC_End2009,1,'Data - ValuesEnd2009'!DM$2),'Data - ValuesEnd2009'!DM34/INDEX(F_MC_End2009,1,'Data - ValuesEnd2009'!DM$2))</f>
        <v>1.2967680164202278</v>
      </c>
      <c r="DN34" s="178">
        <f>IF($C34="M",'Data - ValuesEnd2009'!DN34/INDEX(M_MC_End2009,1,'Data - ValuesEnd2009'!DN$2),'Data - ValuesEnd2009'!DN34/INDEX(F_MC_End2009,1,'Data - ValuesEnd2009'!DN$2))</f>
        <v>1.1978284956228855</v>
      </c>
      <c r="DO34" s="178">
        <f>IF($C34="M",'Data - ValuesEnd2009'!DO34/INDEX(M_MC_End2009,1,'Data - ValuesEnd2009'!DO$2),'Data - ValuesEnd2009'!DO34/INDEX(F_MC_End2009,1,'Data - ValuesEnd2009'!DO$2))</f>
        <v>1.1259092749690836</v>
      </c>
      <c r="DP34" s="178">
        <f>IF($C34="M",'Data - ValuesEnd2009'!DP34/INDEX(M_MC_End2009,1,'Data - ValuesEnd2009'!DP$2),'Data - ValuesEnd2009'!DP34/INDEX(F_MC_End2009,1,'Data - ValuesEnd2009'!DP$2))</f>
        <v>1.1085142359975002</v>
      </c>
      <c r="DQ34" s="178">
        <f>IF($C34="M",'Data - ValuesEnd2009'!DQ34/INDEX(M_MC_End2009,1,'Data - ValuesEnd2009'!DQ$2),'Data - ValuesEnd2009'!DQ34/INDEX(F_MC_End2009,1,'Data - ValuesEnd2009'!DQ$2))</f>
        <v>1.0963472029588985</v>
      </c>
      <c r="DR34" s="179">
        <f>IF($C34="M",'Data - ValuesEnd2009'!DR34/INDEX(M_MC_End2009,1,'Data - ValuesEnd2009'!DR$2),'Data - ValuesEnd2009'!DR34/INDEX(F_MC_End2009,1,'Data - ValuesEnd2009'!DR$2))</f>
        <v>1.0312577664185805</v>
      </c>
      <c r="DS34" s="190"/>
      <c r="DT34" s="191"/>
      <c r="DU34" s="177">
        <f>IF($C34="M",'Data - ValuesEnd2009'!DU34/INDEX(M_MC_End2009,1,'Data - ValuesEnd2009'!DU$2),'Data - ValuesEnd2009'!DU34/INDEX(F_MC_End2009,1,'Data - ValuesEnd2009'!DU$2))</f>
        <v>1.1116814348415178</v>
      </c>
      <c r="DV34" s="178">
        <f>IF($C34="M",'Data - ValuesEnd2009'!DV34/INDEX(M_MC_End2009,1,'Data - ValuesEnd2009'!DV$2),'Data - ValuesEnd2009'!DV34/INDEX(F_MC_End2009,1,'Data - ValuesEnd2009'!DV$2))</f>
        <v>1.076325029682106</v>
      </c>
      <c r="DW34" s="178">
        <f>IF($C34="M",'Data - ValuesEnd2009'!DW34/INDEX(M_MC_End2009,1,'Data - ValuesEnd2009'!DW$2),'Data - ValuesEnd2009'!DW34/INDEX(F_MC_End2009,1,'Data - ValuesEnd2009'!DW$2))</f>
        <v>1.0448005486193257</v>
      </c>
      <c r="DX34" s="178">
        <f>IF($C34="M",'Data - ValuesEnd2009'!DX34/INDEX(M_MC_End2009,1,'Data - ValuesEnd2009'!DX$2),'Data - ValuesEnd2009'!DX34/INDEX(F_MC_End2009,1,'Data - ValuesEnd2009'!DX$2))</f>
        <v>1.0438074884035378</v>
      </c>
      <c r="DY34" s="178">
        <f>IF($C34="M",'Data - ValuesEnd2009'!DY34/INDEX(M_MC_End2009,1,'Data - ValuesEnd2009'!DY$2),'Data - ValuesEnd2009'!DY34/INDEX(F_MC_End2009,1,'Data - ValuesEnd2009'!DY$2))</f>
        <v>1.0450504831077194</v>
      </c>
      <c r="DZ34" s="179">
        <f>IF($C34="M",'Data - ValuesEnd2009'!DZ34/INDEX(M_MC_End2009,1,'Data - ValuesEnd2009'!DZ$2),'Data - ValuesEnd2009'!DZ34/INDEX(F_MC_End2009,1,'Data - ValuesEnd2009'!DZ$2))</f>
        <v>1.0123486331027152</v>
      </c>
      <c r="EA34" s="184"/>
      <c r="EB34" s="185"/>
      <c r="EC34" s="185"/>
    </row>
    <row r="35" spans="2:133" s="186" customFormat="1" ht="16.5" thickBot="1">
      <c r="B35" s="46"/>
      <c r="C35" s="46" t="s">
        <v>43</v>
      </c>
      <c r="D35" s="164" t="s">
        <v>123</v>
      </c>
      <c r="E35" s="192">
        <f>IF($C35="M",'Data - ValuesEnd2009'!E35/INDEX(M_MC_End2009,1,'Data - ValuesEnd2009'!E$2),'Data - ValuesEnd2009'!E35/INDEX(F_MC_End2009,1,'Data - ValuesEnd2009'!E$2))</f>
        <v>0.9729014975883268</v>
      </c>
      <c r="F35" s="193">
        <f>IF($C35="M",'Data - ValuesEnd2009'!F35/INDEX(M_MC_End2009,1,'Data - ValuesEnd2009'!F$2),'Data - ValuesEnd2009'!F35/INDEX(F_MC_End2009,1,'Data - ValuesEnd2009'!F$2))</f>
        <v>0.9961767736769839</v>
      </c>
      <c r="G35" s="193">
        <f>IF($C35="M",'Data - ValuesEnd2009'!G35/INDEX(M_MC_End2009,1,'Data - ValuesEnd2009'!G$2),'Data - ValuesEnd2009'!G35/INDEX(F_MC_End2009,1,'Data - ValuesEnd2009'!G$2))</f>
        <v>1.0115356274356417</v>
      </c>
      <c r="H35" s="193">
        <f>IF($C35="M",'Data - ValuesEnd2009'!H35/INDEX(M_MC_End2009,1,'Data - ValuesEnd2009'!H$2),'Data - ValuesEnd2009'!H35/INDEX(F_MC_End2009,1,'Data - ValuesEnd2009'!H$2))</f>
        <v>1.0248631751357138</v>
      </c>
      <c r="I35" s="193">
        <f>IF($C35="M",'Data - ValuesEnd2009'!I35/INDEX(M_MC_End2009,1,'Data - ValuesEnd2009'!I$2),'Data - ValuesEnd2009'!I35/INDEX(F_MC_End2009,1,'Data - ValuesEnd2009'!I$2))</f>
        <v>1.033292970101873</v>
      </c>
      <c r="J35" s="194">
        <f>IF($C35="M",'Data - ValuesEnd2009'!J35/INDEX(M_MC_End2009,1,'Data - ValuesEnd2009'!J$2),'Data - ValuesEnd2009'!J35/INDEX(F_MC_End2009,1,'Data - ValuesEnd2009'!J$2))</f>
        <v>1.0158783071377657</v>
      </c>
      <c r="K35" s="190"/>
      <c r="L35" s="191"/>
      <c r="M35" s="192">
        <f>IF($C35="M",'Data - ValuesEnd2009'!M35/INDEX(M_MC_End2009,1,'Data - ValuesEnd2009'!M$2),'Data - ValuesEnd2009'!M35/INDEX(F_MC_End2009,1,'Data - ValuesEnd2009'!M$2))</f>
        <v>0.9658878719900601</v>
      </c>
      <c r="N35" s="193">
        <f>IF($C35="M",'Data - ValuesEnd2009'!N35/INDEX(M_MC_End2009,1,'Data - ValuesEnd2009'!N$2),'Data - ValuesEnd2009'!N35/INDEX(F_MC_End2009,1,'Data - ValuesEnd2009'!N$2))</f>
        <v>0.9979670498424489</v>
      </c>
      <c r="O35" s="193">
        <f>IF($C35="M",'Data - ValuesEnd2009'!O35/INDEX(M_MC_End2009,1,'Data - ValuesEnd2009'!O$2),'Data - ValuesEnd2009'!O35/INDEX(F_MC_End2009,1,'Data - ValuesEnd2009'!O$2))</f>
        <v>1.0087066436491614</v>
      </c>
      <c r="P35" s="193">
        <f>IF($C35="M",'Data - ValuesEnd2009'!P35/INDEX(M_MC_End2009,1,'Data - ValuesEnd2009'!P$2),'Data - ValuesEnd2009'!P35/INDEX(F_MC_End2009,1,'Data - ValuesEnd2009'!P$2))</f>
        <v>1.018395473236861</v>
      </c>
      <c r="Q35" s="193">
        <f>IF($C35="M",'Data - ValuesEnd2009'!Q35/INDEX(M_MC_End2009,1,'Data - ValuesEnd2009'!Q$2),'Data - ValuesEnd2009'!Q35/INDEX(F_MC_End2009,1,'Data - ValuesEnd2009'!Q$2))</f>
        <v>1.0257169115957108</v>
      </c>
      <c r="R35" s="194">
        <f>IF($C35="M",'Data - ValuesEnd2009'!R35/INDEX(M_MC_End2009,1,'Data - ValuesEnd2009'!R$2),'Data - ValuesEnd2009'!R35/INDEX(F_MC_End2009,1,'Data - ValuesEnd2009'!R$2))</f>
        <v>1.0136081199945934</v>
      </c>
      <c r="S35" s="190"/>
      <c r="T35" s="191"/>
      <c r="U35" s="192">
        <f>IF($C35="M",'Data - ValuesEnd2009'!U35/INDEX(M_MC_End2009,1,'Data - ValuesEnd2009'!U$2),'Data - ValuesEnd2009'!U35/INDEX(F_MC_End2009,1,'Data - ValuesEnd2009'!U$2))</f>
        <v>0.9697318402343981</v>
      </c>
      <c r="V35" s="193">
        <f>IF($C35="M",'Data - ValuesEnd2009'!V35/INDEX(M_MC_End2009,1,'Data - ValuesEnd2009'!V$2),'Data - ValuesEnd2009'!V35/INDEX(F_MC_End2009,1,'Data - ValuesEnd2009'!V$2))</f>
        <v>0.9999372493837553</v>
      </c>
      <c r="W35" s="193">
        <f>IF($C35="M",'Data - ValuesEnd2009'!W35/INDEX(M_MC_End2009,1,'Data - ValuesEnd2009'!W$2),'Data - ValuesEnd2009'!W35/INDEX(F_MC_End2009,1,'Data - ValuesEnd2009'!W$2))</f>
        <v>1.0168810648606814</v>
      </c>
      <c r="X35" s="193">
        <f>IF($C35="M",'Data - ValuesEnd2009'!X35/INDEX(M_MC_End2009,1,'Data - ValuesEnd2009'!X$2),'Data - ValuesEnd2009'!X35/INDEX(F_MC_End2009,1,'Data - ValuesEnd2009'!X$2))</f>
        <v>1.02186283969456</v>
      </c>
      <c r="Y35" s="193">
        <f>IF($C35="M",'Data - ValuesEnd2009'!Y35/INDEX(M_MC_End2009,1,'Data - ValuesEnd2009'!Y$2),'Data - ValuesEnd2009'!Y35/INDEX(F_MC_End2009,1,'Data - ValuesEnd2009'!Y$2))</f>
        <v>1.0290313141665277</v>
      </c>
      <c r="Z35" s="194">
        <f>IF($C35="M",'Data - ValuesEnd2009'!Z35/INDEX(M_MC_End2009,1,'Data - ValuesEnd2009'!Z$2),'Data - ValuesEnd2009'!Z35/INDEX(F_MC_End2009,1,'Data - ValuesEnd2009'!Z$2))</f>
        <v>0.9948391654195081</v>
      </c>
      <c r="AA35" s="190"/>
      <c r="AB35" s="191"/>
      <c r="AC35" s="192">
        <f>IF($C35="M",'Data - ValuesEnd2009'!AC35/INDEX(M_MC_End2009,1,'Data - ValuesEnd2009'!AC$2),'Data - ValuesEnd2009'!AC35/INDEX(F_MC_End2009,1,'Data - ValuesEnd2009'!AC$2))</f>
        <v>0.9688162192930408</v>
      </c>
      <c r="AD35" s="193">
        <f>IF($C35="M",'Data - ValuesEnd2009'!AD35/INDEX(M_MC_End2009,1,'Data - ValuesEnd2009'!AD$2),'Data - ValuesEnd2009'!AD35/INDEX(F_MC_End2009,1,'Data - ValuesEnd2009'!AD$2))</f>
        <v>1.0020102653512517</v>
      </c>
      <c r="AE35" s="193">
        <f>IF($C35="M",'Data - ValuesEnd2009'!AE35/INDEX(M_MC_End2009,1,'Data - ValuesEnd2009'!AE$2),'Data - ValuesEnd2009'!AE35/INDEX(F_MC_End2009,1,'Data - ValuesEnd2009'!AE$2))</f>
        <v>1.0119279700465968</v>
      </c>
      <c r="AF35" s="193">
        <f>IF($C35="M",'Data - ValuesEnd2009'!AF35/INDEX(M_MC_End2009,1,'Data - ValuesEnd2009'!AF$2),'Data - ValuesEnd2009'!AF35/INDEX(F_MC_End2009,1,'Data - ValuesEnd2009'!AF$2))</f>
        <v>1.015904837719549</v>
      </c>
      <c r="AG35" s="193">
        <f>IF($C35="M",'Data - ValuesEnd2009'!AG35/INDEX(M_MC_End2009,1,'Data - ValuesEnd2009'!AG$2),'Data - ValuesEnd2009'!AG35/INDEX(F_MC_End2009,1,'Data - ValuesEnd2009'!AG$2))</f>
        <v>1.022037174060596</v>
      </c>
      <c r="AH35" s="194">
        <f>IF($C35="M",'Data - ValuesEnd2009'!AH35/INDEX(M_MC_End2009,1,'Data - ValuesEnd2009'!AH$2),'Data - ValuesEnd2009'!AH35/INDEX(F_MC_End2009,1,'Data - ValuesEnd2009'!AH$2))</f>
        <v>0.9975214286212863</v>
      </c>
      <c r="AI35" s="190"/>
      <c r="AJ35" s="191"/>
      <c r="AK35" s="192">
        <f>IF($C35="M",'Data - ValuesEnd2009'!AK35/INDEX(M_MC_End2009,1,'Data - ValuesEnd2009'!AK$2),'Data - ValuesEnd2009'!AK35/INDEX(F_MC_End2009,1,'Data - ValuesEnd2009'!AK$2))</f>
        <v>1.0885364562200668</v>
      </c>
      <c r="AL35" s="193">
        <f>IF($C35="M",'Data - ValuesEnd2009'!AL35/INDEX(M_MC_End2009,1,'Data - ValuesEnd2009'!AL$2),'Data - ValuesEnd2009'!AL35/INDEX(F_MC_End2009,1,'Data - ValuesEnd2009'!AL$2))</f>
        <v>1.0786124556608767</v>
      </c>
      <c r="AM35" s="193">
        <f>IF($C35="M",'Data - ValuesEnd2009'!AM35/INDEX(M_MC_End2009,1,'Data - ValuesEnd2009'!AM$2),'Data - ValuesEnd2009'!AM35/INDEX(F_MC_End2009,1,'Data - ValuesEnd2009'!AM$2))</f>
        <v>1.0653730695273829</v>
      </c>
      <c r="AN35" s="193">
        <f>IF($C35="M",'Data - ValuesEnd2009'!AN35/INDEX(M_MC_End2009,1,'Data - ValuesEnd2009'!AN$2),'Data - ValuesEnd2009'!AN35/INDEX(F_MC_End2009,1,'Data - ValuesEnd2009'!AN$2))</f>
        <v>1.075060938289667</v>
      </c>
      <c r="AO35" s="193">
        <f>IF($C35="M",'Data - ValuesEnd2009'!AO35/INDEX(M_MC_End2009,1,'Data - ValuesEnd2009'!AO$2),'Data - ValuesEnd2009'!AO35/INDEX(F_MC_End2009,1,'Data - ValuesEnd2009'!AO$2))</f>
        <v>1.079456600324852</v>
      </c>
      <c r="AP35" s="194">
        <f>IF($C35="M",'Data - ValuesEnd2009'!AP35/INDEX(M_MC_End2009,1,'Data - ValuesEnd2009'!AP$2),'Data - ValuesEnd2009'!AP35/INDEX(F_MC_End2009,1,'Data - ValuesEnd2009'!AP$2))</f>
        <v>1.0534108912837494</v>
      </c>
      <c r="AQ35" s="190"/>
      <c r="AR35" s="191"/>
      <c r="AS35" s="192">
        <f>IF($C35="M",'Data - ValuesEnd2009'!AS35/INDEX(M_MC_End2009,1,'Data - ValuesEnd2009'!AS$2),'Data - ValuesEnd2009'!AS35/INDEX(F_MC_End2009,1,'Data - ValuesEnd2009'!AS$2))</f>
        <v>1.0280144663240938</v>
      </c>
      <c r="AT35" s="193">
        <f>IF($C35="M",'Data - ValuesEnd2009'!AT35/INDEX(M_MC_End2009,1,'Data - ValuesEnd2009'!AT$2),'Data - ValuesEnd2009'!AT35/INDEX(F_MC_End2009,1,'Data - ValuesEnd2009'!AT$2))</f>
        <v>1.0374676546655481</v>
      </c>
      <c r="AU35" s="193">
        <f>IF($C35="M",'Data - ValuesEnd2009'!AU35/INDEX(M_MC_End2009,1,'Data - ValuesEnd2009'!AU$2),'Data - ValuesEnd2009'!AU35/INDEX(F_MC_End2009,1,'Data - ValuesEnd2009'!AU$2))</f>
        <v>1.0294261596467473</v>
      </c>
      <c r="AV35" s="193">
        <f>IF($C35="M",'Data - ValuesEnd2009'!AV35/INDEX(M_MC_End2009,1,'Data - ValuesEnd2009'!AV$2),'Data - ValuesEnd2009'!AV35/INDEX(F_MC_End2009,1,'Data - ValuesEnd2009'!AV$2))</f>
        <v>1.0399508187719302</v>
      </c>
      <c r="AW35" s="193">
        <f>IF($C35="M",'Data - ValuesEnd2009'!AW35/INDEX(M_MC_End2009,1,'Data - ValuesEnd2009'!AW$2),'Data - ValuesEnd2009'!AW35/INDEX(F_MC_End2009,1,'Data - ValuesEnd2009'!AW$2))</f>
        <v>1.047778388390884</v>
      </c>
      <c r="AX35" s="194">
        <f>IF($C35="M",'Data - ValuesEnd2009'!AX35/INDEX(M_MC_End2009,1,'Data - ValuesEnd2009'!AX$2),'Data - ValuesEnd2009'!AX35/INDEX(F_MC_End2009,1,'Data - ValuesEnd2009'!AX$2))</f>
        <v>1.035611346233931</v>
      </c>
      <c r="AY35" s="190"/>
      <c r="AZ35" s="191"/>
      <c r="BA35" s="192">
        <f>IF($C35="M",'Data - ValuesEnd2009'!BA35/INDEX(M_MC_End2009,1,'Data - ValuesEnd2009'!BA$2),'Data - ValuesEnd2009'!BA35/INDEX(F_MC_End2009,1,'Data - ValuesEnd2009'!BA$2))</f>
        <v>1.079344821515972</v>
      </c>
      <c r="BB35" s="193">
        <f>IF($C35="M",'Data - ValuesEnd2009'!BB35/INDEX(M_MC_End2009,1,'Data - ValuesEnd2009'!BB$2),'Data - ValuesEnd2009'!BB35/INDEX(F_MC_End2009,1,'Data - ValuesEnd2009'!BB$2))</f>
        <v>1.0732598994678604</v>
      </c>
      <c r="BC35" s="193">
        <f>IF($C35="M",'Data - ValuesEnd2009'!BC35/INDEX(M_MC_End2009,1,'Data - ValuesEnd2009'!BC$2),'Data - ValuesEnd2009'!BC35/INDEX(F_MC_End2009,1,'Data - ValuesEnd2009'!BC$2))</f>
        <v>1.0616993439958746</v>
      </c>
      <c r="BD35" s="193">
        <f>IF($C35="M",'Data - ValuesEnd2009'!BD35/INDEX(M_MC_End2009,1,'Data - ValuesEnd2009'!BD$2),'Data - ValuesEnd2009'!BD35/INDEX(F_MC_End2009,1,'Data - ValuesEnd2009'!BD$2))</f>
        <v>1.0613806678480446</v>
      </c>
      <c r="BE35" s="193">
        <f>IF($C35="M",'Data - ValuesEnd2009'!BE35/INDEX(M_MC_End2009,1,'Data - ValuesEnd2009'!BE$2),'Data - ValuesEnd2009'!BE35/INDEX(F_MC_End2009,1,'Data - ValuesEnd2009'!BE$2))</f>
        <v>1.0633915559088518</v>
      </c>
      <c r="BF35" s="194">
        <f>IF($C35="M",'Data - ValuesEnd2009'!BF35/INDEX(M_MC_End2009,1,'Data - ValuesEnd2009'!BF$2),'Data - ValuesEnd2009'!BF35/INDEX(F_MC_End2009,1,'Data - ValuesEnd2009'!BF$2))</f>
        <v>1.0178899184580155</v>
      </c>
      <c r="BG35" s="190"/>
      <c r="BH35" s="191"/>
      <c r="BI35" s="192">
        <f>IF($C35="M",'Data - ValuesEnd2009'!BI35/INDEX(M_MC_End2009,1,'Data - ValuesEnd2009'!BI$2),'Data - ValuesEnd2009'!BI35/INDEX(F_MC_End2009,1,'Data - ValuesEnd2009'!BI$2))</f>
        <v>1.0281198062629504</v>
      </c>
      <c r="BJ35" s="193">
        <f>IF($C35="M",'Data - ValuesEnd2009'!BJ35/INDEX(M_MC_End2009,1,'Data - ValuesEnd2009'!BJ$2),'Data - ValuesEnd2009'!BJ35/INDEX(F_MC_End2009,1,'Data - ValuesEnd2009'!BJ$2))</f>
        <v>1.0371668875412117</v>
      </c>
      <c r="BK35" s="193">
        <f>IF($C35="M",'Data - ValuesEnd2009'!BK35/INDEX(M_MC_End2009,1,'Data - ValuesEnd2009'!BK$2),'Data - ValuesEnd2009'!BK35/INDEX(F_MC_End2009,1,'Data - ValuesEnd2009'!BK$2))</f>
        <v>1.029090113515089</v>
      </c>
      <c r="BL35" s="193">
        <f>IF($C35="M",'Data - ValuesEnd2009'!BL35/INDEX(M_MC_End2009,1,'Data - ValuesEnd2009'!BL$2),'Data - ValuesEnd2009'!BL35/INDEX(F_MC_End2009,1,'Data - ValuesEnd2009'!BL$2))</f>
        <v>1.0327066110041354</v>
      </c>
      <c r="BM35" s="193">
        <f>IF($C35="M",'Data - ValuesEnd2009'!BM35/INDEX(M_MC_End2009,1,'Data - ValuesEnd2009'!BM$2),'Data - ValuesEnd2009'!BM35/INDEX(F_MC_End2009,1,'Data - ValuesEnd2009'!BM$2))</f>
        <v>1.0381580940709971</v>
      </c>
      <c r="BN35" s="194">
        <f>IF($C35="M",'Data - ValuesEnd2009'!BN35/INDEX(M_MC_End2009,1,'Data - ValuesEnd2009'!BN$2),'Data - ValuesEnd2009'!BN35/INDEX(F_MC_End2009,1,'Data - ValuesEnd2009'!BN$2))</f>
        <v>1.0105862469943157</v>
      </c>
      <c r="BO35" s="190"/>
      <c r="BP35" s="191"/>
      <c r="BQ35" s="192">
        <f>IF($C35="M",'Data - ValuesEnd2009'!BQ35/INDEX(M_MC_End2009,1,'Data - ValuesEnd2009'!BQ$2),'Data - ValuesEnd2009'!BQ35/INDEX(F_MC_End2009,1,'Data - ValuesEnd2009'!BQ$2))</f>
        <v>1.2201034997171767</v>
      </c>
      <c r="BR35" s="193">
        <f>IF($C35="M",'Data - ValuesEnd2009'!BR35/INDEX(M_MC_End2009,1,'Data - ValuesEnd2009'!BR$2),'Data - ValuesEnd2009'!BR35/INDEX(F_MC_End2009,1,'Data - ValuesEnd2009'!BR$2))</f>
        <v>1.1730774383998723</v>
      </c>
      <c r="BS35" s="193">
        <f>IF($C35="M",'Data - ValuesEnd2009'!BS35/INDEX(M_MC_End2009,1,'Data - ValuesEnd2009'!BS$2),'Data - ValuesEnd2009'!BS35/INDEX(F_MC_End2009,1,'Data - ValuesEnd2009'!BS$2))</f>
        <v>1.1270532900941057</v>
      </c>
      <c r="BT35" s="193">
        <f>IF($C35="M",'Data - ValuesEnd2009'!BT35/INDEX(M_MC_End2009,1,'Data - ValuesEnd2009'!BT$2),'Data - ValuesEnd2009'!BT35/INDEX(F_MC_End2009,1,'Data - ValuesEnd2009'!BT$2))</f>
        <v>1.132406824189435</v>
      </c>
      <c r="BU35" s="193">
        <f>IF($C35="M",'Data - ValuesEnd2009'!BU35/INDEX(M_MC_End2009,1,'Data - ValuesEnd2009'!BU$2),'Data - ValuesEnd2009'!BU35/INDEX(F_MC_End2009,1,'Data - ValuesEnd2009'!BU$2))</f>
        <v>1.131878945982235</v>
      </c>
      <c r="BV35" s="194">
        <f>IF($C35="M",'Data - ValuesEnd2009'!BV35/INDEX(M_MC_End2009,1,'Data - ValuesEnd2009'!BV$2),'Data - ValuesEnd2009'!BV35/INDEX(F_MC_End2009,1,'Data - ValuesEnd2009'!BV$2))</f>
        <v>1.0951367889730304</v>
      </c>
      <c r="BW35" s="190"/>
      <c r="BX35" s="191"/>
      <c r="BY35" s="192">
        <f>IF($C35="M",'Data - ValuesEnd2009'!BY35/INDEX(M_MC_End2009,1,'Data - ValuesEnd2009'!BY$2),'Data - ValuesEnd2009'!BY35/INDEX(F_MC_End2009,1,'Data - ValuesEnd2009'!BY$2))</f>
        <v>1.0910173281188906</v>
      </c>
      <c r="BZ35" s="193">
        <f>IF($C35="M",'Data - ValuesEnd2009'!BZ35/INDEX(M_MC_End2009,1,'Data - ValuesEnd2009'!BZ$2),'Data - ValuesEnd2009'!BZ35/INDEX(F_MC_End2009,1,'Data - ValuesEnd2009'!BZ$2))</f>
        <v>1.0788247181691</v>
      </c>
      <c r="CA35" s="193">
        <f>IF($C35="M",'Data - ValuesEnd2009'!CA35/INDEX(M_MC_End2009,1,'Data - ValuesEnd2009'!CA$2),'Data - ValuesEnd2009'!CA35/INDEX(F_MC_End2009,1,'Data - ValuesEnd2009'!CA$2))</f>
        <v>1.0513923396789502</v>
      </c>
      <c r="CB35" s="193">
        <f>IF($C35="M",'Data - ValuesEnd2009'!CB35/INDEX(M_MC_End2009,1,'Data - ValuesEnd2009'!CB$2),'Data - ValuesEnd2009'!CB35/INDEX(F_MC_End2009,1,'Data - ValuesEnd2009'!CB$2))</f>
        <v>1.0630177960374312</v>
      </c>
      <c r="CC35" s="193">
        <f>IF($C35="M",'Data - ValuesEnd2009'!CC35/INDEX(M_MC_End2009,1,'Data - ValuesEnd2009'!CC$2),'Data - ValuesEnd2009'!CC35/INDEX(F_MC_End2009,1,'Data - ValuesEnd2009'!CC$2))</f>
        <v>1.071515000069709</v>
      </c>
      <c r="CD35" s="194">
        <f>IF($C35="M",'Data - ValuesEnd2009'!CD35/INDEX(M_MC_End2009,1,'Data - ValuesEnd2009'!CD$2),'Data - ValuesEnd2009'!CD35/INDEX(F_MC_End2009,1,'Data - ValuesEnd2009'!CD$2))</f>
        <v>1.0592624447678625</v>
      </c>
      <c r="CE35" s="190"/>
      <c r="CF35" s="191"/>
      <c r="CG35" s="192">
        <f>IF($C35="M",'Data - ValuesEnd2009'!CG35/INDEX(M_MC_End2009,1,'Data - ValuesEnd2009'!CG$2),'Data - ValuesEnd2009'!CG35/INDEX(F_MC_End2009,1,'Data - ValuesEnd2009'!CG$2))</f>
        <v>1.2068300729431756</v>
      </c>
      <c r="CH35" s="193">
        <f>IF($C35="M",'Data - ValuesEnd2009'!CH35/INDEX(M_MC_End2009,1,'Data - ValuesEnd2009'!CH$2),'Data - ValuesEnd2009'!CH35/INDEX(F_MC_End2009,1,'Data - ValuesEnd2009'!CH$2))</f>
        <v>1.158564005130706</v>
      </c>
      <c r="CI35" s="193">
        <f>IF($C35="M",'Data - ValuesEnd2009'!CI35/INDEX(M_MC_End2009,1,'Data - ValuesEnd2009'!CI$2),'Data - ValuesEnd2009'!CI35/INDEX(F_MC_End2009,1,'Data - ValuesEnd2009'!CI$2))</f>
        <v>1.1136205797383005</v>
      </c>
      <c r="CJ35" s="193">
        <f>IF($C35="M",'Data - ValuesEnd2009'!CJ35/INDEX(M_MC_End2009,1,'Data - ValuesEnd2009'!CJ$2),'Data - ValuesEnd2009'!CJ35/INDEX(F_MC_End2009,1,'Data - ValuesEnd2009'!CJ$2))</f>
        <v>1.1068611954019898</v>
      </c>
      <c r="CK35" s="193">
        <f>IF($C35="M",'Data - ValuesEnd2009'!CK35/INDEX(M_MC_End2009,1,'Data - ValuesEnd2009'!CK$2),'Data - ValuesEnd2009'!CK35/INDEX(F_MC_End2009,1,'Data - ValuesEnd2009'!CK$2))</f>
        <v>1.1025207238521395</v>
      </c>
      <c r="CL35" s="194">
        <f>IF($C35="M",'Data - ValuesEnd2009'!CL35/INDEX(M_MC_End2009,1,'Data - ValuesEnd2009'!CL$2),'Data - ValuesEnd2009'!CL35/INDEX(F_MC_End2009,1,'Data - ValuesEnd2009'!CL$2))</f>
        <v>1.0433859941552868</v>
      </c>
      <c r="CM35" s="190"/>
      <c r="CN35" s="191"/>
      <c r="CO35" s="192">
        <f>IF($C35="M",'Data - ValuesEnd2009'!CO35/INDEX(M_MC_End2009,1,'Data - ValuesEnd2009'!CO$2),'Data - ValuesEnd2009'!CO35/INDEX(F_MC_End2009,1,'Data - ValuesEnd2009'!CO$2))</f>
        <v>1.0898008574436957</v>
      </c>
      <c r="CP35" s="193">
        <f>IF($C35="M",'Data - ValuesEnd2009'!CP35/INDEX(M_MC_End2009,1,'Data - ValuesEnd2009'!CP$2),'Data - ValuesEnd2009'!CP35/INDEX(F_MC_End2009,1,'Data - ValuesEnd2009'!CP$2))</f>
        <v>1.0747392339643425</v>
      </c>
      <c r="CQ35" s="193">
        <f>IF($C35="M",'Data - ValuesEnd2009'!CQ35/INDEX(M_MC_End2009,1,'Data - ValuesEnd2009'!CQ$2),'Data - ValuesEnd2009'!CQ35/INDEX(F_MC_End2009,1,'Data - ValuesEnd2009'!CQ$2))</f>
        <v>1.0475985253923563</v>
      </c>
      <c r="CR35" s="193">
        <f>IF($C35="M",'Data - ValuesEnd2009'!CR35/INDEX(M_MC_End2009,1,'Data - ValuesEnd2009'!CR$2),'Data - ValuesEnd2009'!CR35/INDEX(F_MC_End2009,1,'Data - ValuesEnd2009'!CR$2))</f>
        <v>1.0509305763364205</v>
      </c>
      <c r="CS35" s="193">
        <f>IF($C35="M",'Data - ValuesEnd2009'!CS35/INDEX(M_MC_End2009,1,'Data - ValuesEnd2009'!CS$2),'Data - ValuesEnd2009'!CS35/INDEX(F_MC_End2009,1,'Data - ValuesEnd2009'!CS$2))</f>
        <v>1.0556577718344322</v>
      </c>
      <c r="CT35" s="194">
        <f>IF($C35="M",'Data - ValuesEnd2009'!CT35/INDEX(M_MC_End2009,1,'Data - ValuesEnd2009'!CT$2),'Data - ValuesEnd2009'!CT35/INDEX(F_MC_End2009,1,'Data - ValuesEnd2009'!CT$2))</f>
        <v>1.024635794927007</v>
      </c>
      <c r="CU35" s="190"/>
      <c r="CV35" s="191"/>
      <c r="CW35" s="192">
        <f>IF($C35="M",'Data - ValuesEnd2009'!CW35/INDEX(M_MC_End2009,1,'Data - ValuesEnd2009'!CW$2),'Data - ValuesEnd2009'!CW35/INDEX(F_MC_End2009,1,'Data - ValuesEnd2009'!CW$2))</f>
        <v>1.3619416949113865</v>
      </c>
      <c r="CX35" s="193">
        <f>IF($C35="M",'Data - ValuesEnd2009'!CX35/INDEX(M_MC_End2009,1,'Data - ValuesEnd2009'!CX$2),'Data - ValuesEnd2009'!CX35/INDEX(F_MC_End2009,1,'Data - ValuesEnd2009'!CX$2))</f>
        <v>1.2778550010135692</v>
      </c>
      <c r="CY35" s="193">
        <f>IF($C35="M",'Data - ValuesEnd2009'!CY35/INDEX(M_MC_End2009,1,'Data - ValuesEnd2009'!CY$2),'Data - ValuesEnd2009'!CY35/INDEX(F_MC_End2009,1,'Data - ValuesEnd2009'!CY$2))</f>
        <v>1.1960451141086113</v>
      </c>
      <c r="CZ35" s="193">
        <f>IF($C35="M",'Data - ValuesEnd2009'!CZ35/INDEX(M_MC_End2009,1,'Data - ValuesEnd2009'!CZ$2),'Data - ValuesEnd2009'!CZ35/INDEX(F_MC_End2009,1,'Data - ValuesEnd2009'!CZ$2))</f>
        <v>1.196822306256917</v>
      </c>
      <c r="DA35" s="193">
        <f>IF($C35="M",'Data - ValuesEnd2009'!DA35/INDEX(M_MC_End2009,1,'Data - ValuesEnd2009'!DA$2),'Data - ValuesEnd2009'!DA35/INDEX(F_MC_End2009,1,'Data - ValuesEnd2009'!DA$2))</f>
        <v>1.1907597220134218</v>
      </c>
      <c r="DB35" s="194">
        <f>IF($C35="M",'Data - ValuesEnd2009'!DB35/INDEX(M_MC_End2009,1,'Data - ValuesEnd2009'!DB$2),'Data - ValuesEnd2009'!DB35/INDEX(F_MC_End2009,1,'Data - ValuesEnd2009'!DB$2))</f>
        <v>1.1413907826659702</v>
      </c>
      <c r="DC35" s="190"/>
      <c r="DD35" s="191"/>
      <c r="DE35" s="192">
        <f>IF($C35="M",'Data - ValuesEnd2009'!DE35/INDEX(M_MC_End2009,1,'Data - ValuesEnd2009'!DE$2),'Data - ValuesEnd2009'!DE35/INDEX(F_MC_End2009,1,'Data - ValuesEnd2009'!DE$2))</f>
        <v>1.1523198207286685</v>
      </c>
      <c r="DF35" s="193">
        <f>IF($C35="M",'Data - ValuesEnd2009'!DF35/INDEX(M_MC_End2009,1,'Data - ValuesEnd2009'!DF$2),'Data - ValuesEnd2009'!DF35/INDEX(F_MC_End2009,1,'Data - ValuesEnd2009'!DF$2))</f>
        <v>1.1209282851776254</v>
      </c>
      <c r="DG35" s="193">
        <f>IF($C35="M",'Data - ValuesEnd2009'!DG35/INDEX(M_MC_End2009,1,'Data - ValuesEnd2009'!DG$2),'Data - ValuesEnd2009'!DG35/INDEX(F_MC_End2009,1,'Data - ValuesEnd2009'!DG$2))</f>
        <v>1.0741755409981242</v>
      </c>
      <c r="DH35" s="193">
        <f>IF($C35="M",'Data - ValuesEnd2009'!DH35/INDEX(M_MC_End2009,1,'Data - ValuesEnd2009'!DH$2),'Data - ValuesEnd2009'!DH35/INDEX(F_MC_End2009,1,'Data - ValuesEnd2009'!DH$2))</f>
        <v>1.0873030323230406</v>
      </c>
      <c r="DI35" s="193">
        <f>IF($C35="M",'Data - ValuesEnd2009'!DI35/INDEX(M_MC_End2009,1,'Data - ValuesEnd2009'!DI$2),'Data - ValuesEnd2009'!DI35/INDEX(F_MC_End2009,1,'Data - ValuesEnd2009'!DI$2))</f>
        <v>1.0967657428012403</v>
      </c>
      <c r="DJ35" s="194">
        <f>IF($C35="M",'Data - ValuesEnd2009'!DJ35/INDEX(M_MC_End2009,1,'Data - ValuesEnd2009'!DJ$2),'Data - ValuesEnd2009'!DJ35/INDEX(F_MC_End2009,1,'Data - ValuesEnd2009'!DJ$2))</f>
        <v>1.0845853988652148</v>
      </c>
      <c r="DK35" s="190"/>
      <c r="DL35" s="191"/>
      <c r="DM35" s="192">
        <f>IF($C35="M",'Data - ValuesEnd2009'!DM35/INDEX(M_MC_End2009,1,'Data - ValuesEnd2009'!DM$2),'Data - ValuesEnd2009'!DM35/INDEX(F_MC_End2009,1,'Data - ValuesEnd2009'!DM$2))</f>
        <v>1.3485312137060252</v>
      </c>
      <c r="DN35" s="193">
        <f>IF($C35="M",'Data - ValuesEnd2009'!DN35/INDEX(M_MC_End2009,1,'Data - ValuesEnd2009'!DN$2),'Data - ValuesEnd2009'!DN35/INDEX(F_MC_End2009,1,'Data - ValuesEnd2009'!DN$2))</f>
        <v>1.2553576520484815</v>
      </c>
      <c r="DO35" s="193">
        <f>IF($C35="M",'Data - ValuesEnd2009'!DO35/INDEX(M_MC_End2009,1,'Data - ValuesEnd2009'!DO$2),'Data - ValuesEnd2009'!DO35/INDEX(F_MC_End2009,1,'Data - ValuesEnd2009'!DO$2))</f>
        <v>1.1727326064220989</v>
      </c>
      <c r="DP35" s="193">
        <f>IF($C35="M",'Data - ValuesEnd2009'!DP35/INDEX(M_MC_End2009,1,'Data - ValuesEnd2009'!DP$2),'Data - ValuesEnd2009'!DP35/INDEX(F_MC_End2009,1,'Data - ValuesEnd2009'!DP$2))</f>
        <v>1.1586186385835842</v>
      </c>
      <c r="DQ35" s="193">
        <f>IF($C35="M",'Data - ValuesEnd2009'!DQ35/INDEX(M_MC_End2009,1,'Data - ValuesEnd2009'!DQ$2),'Data - ValuesEnd2009'!DQ35/INDEX(F_MC_End2009,1,'Data - ValuesEnd2009'!DQ$2))</f>
        <v>1.14679504350993</v>
      </c>
      <c r="DR35" s="194">
        <f>IF($C35="M",'Data - ValuesEnd2009'!DR35/INDEX(M_MC_End2009,1,'Data - ValuesEnd2009'!DR$2),'Data - ValuesEnd2009'!DR35/INDEX(F_MC_End2009,1,'Data - ValuesEnd2009'!DR$2))</f>
        <v>1.0715699757212007</v>
      </c>
      <c r="DS35" s="190"/>
      <c r="DT35" s="191"/>
      <c r="DU35" s="192">
        <f>IF($C35="M",'Data - ValuesEnd2009'!DU35/INDEX(M_MC_End2009,1,'Data - ValuesEnd2009'!DU$2),'Data - ValuesEnd2009'!DU35/INDEX(F_MC_End2009,1,'Data - ValuesEnd2009'!DU$2))</f>
        <v>1.151693365377387</v>
      </c>
      <c r="DV35" s="193">
        <f>IF($C35="M",'Data - ValuesEnd2009'!DV35/INDEX(M_MC_End2009,1,'Data - ValuesEnd2009'!DV$2),'Data - ValuesEnd2009'!DV35/INDEX(F_MC_End2009,1,'Data - ValuesEnd2009'!DV$2))</f>
        <v>1.1139987260401778</v>
      </c>
      <c r="DW35" s="193">
        <f>IF($C35="M",'Data - ValuesEnd2009'!DW35/INDEX(M_MC_End2009,1,'Data - ValuesEnd2009'!DW$2),'Data - ValuesEnd2009'!DW35/INDEX(F_MC_End2009,1,'Data - ValuesEnd2009'!DW$2))</f>
        <v>1.0672248501648813</v>
      </c>
      <c r="DX35" s="193">
        <f>IF($C35="M",'Data - ValuesEnd2009'!DX35/INDEX(M_MC_End2009,1,'Data - ValuesEnd2009'!DX$2),'Data - ValuesEnd2009'!DX35/INDEX(F_MC_End2009,1,'Data - ValuesEnd2009'!DX$2))</f>
        <v>1.070464901990261</v>
      </c>
      <c r="DY35" s="193">
        <f>IF($C35="M",'Data - ValuesEnd2009'!DY35/INDEX(M_MC_End2009,1,'Data - ValuesEnd2009'!DY$2),'Data - ValuesEnd2009'!DY35/INDEX(F_MC_End2009,1,'Data - ValuesEnd2009'!DY$2))</f>
        <v>1.0745106299228053</v>
      </c>
      <c r="DZ35" s="194">
        <f>IF($C35="M",'Data - ValuesEnd2009'!DZ35/INDEX(M_MC_End2009,1,'Data - ValuesEnd2009'!DZ$2),'Data - ValuesEnd2009'!DZ35/INDEX(F_MC_End2009,1,'Data - ValuesEnd2009'!DZ$2))</f>
        <v>1.039717581632327</v>
      </c>
      <c r="EA35" s="184"/>
      <c r="EB35" s="185"/>
      <c r="EC35" s="185"/>
    </row>
    <row r="36" spans="2:133" s="186" customFormat="1" ht="16.5" thickBot="1">
      <c r="B36" s="46"/>
      <c r="C36" s="46"/>
      <c r="D36" s="164"/>
      <c r="E36" s="76"/>
      <c r="F36" s="76"/>
      <c r="G36" s="76"/>
      <c r="H36" s="76"/>
      <c r="I36" s="76"/>
      <c r="J36" s="76"/>
      <c r="K36" s="174"/>
      <c r="L36" s="175"/>
      <c r="M36" s="76"/>
      <c r="N36" s="76"/>
      <c r="O36" s="76"/>
      <c r="P36" s="76"/>
      <c r="Q36" s="76"/>
      <c r="R36" s="76"/>
      <c r="S36" s="174"/>
      <c r="T36" s="175"/>
      <c r="U36" s="76"/>
      <c r="V36" s="76"/>
      <c r="W36" s="76"/>
      <c r="X36" s="76"/>
      <c r="Y36" s="76"/>
      <c r="Z36" s="76"/>
      <c r="AA36" s="174"/>
      <c r="AB36" s="175"/>
      <c r="AC36" s="76"/>
      <c r="AD36" s="76"/>
      <c r="AE36" s="76"/>
      <c r="AF36" s="76"/>
      <c r="AG36" s="76"/>
      <c r="AH36" s="76"/>
      <c r="AI36" s="174"/>
      <c r="AJ36" s="175"/>
      <c r="AK36" s="76"/>
      <c r="AL36" s="76"/>
      <c r="AM36" s="76"/>
      <c r="AN36" s="76"/>
      <c r="AO36" s="76"/>
      <c r="AP36" s="76"/>
      <c r="AQ36" s="174"/>
      <c r="AR36" s="175"/>
      <c r="AS36" s="76"/>
      <c r="AT36" s="76"/>
      <c r="AU36" s="76"/>
      <c r="AV36" s="76"/>
      <c r="AW36" s="76"/>
      <c r="AX36" s="76"/>
      <c r="AY36" s="174"/>
      <c r="AZ36" s="175"/>
      <c r="BA36" s="76"/>
      <c r="BB36" s="76"/>
      <c r="BC36" s="76"/>
      <c r="BD36" s="76"/>
      <c r="BE36" s="76"/>
      <c r="BF36" s="76"/>
      <c r="BG36" s="174"/>
      <c r="BH36" s="175"/>
      <c r="BI36" s="76"/>
      <c r="BJ36" s="76"/>
      <c r="BK36" s="76"/>
      <c r="BL36" s="76"/>
      <c r="BM36" s="76"/>
      <c r="BN36" s="76"/>
      <c r="BO36" s="174"/>
      <c r="BP36" s="175"/>
      <c r="BQ36" s="76"/>
      <c r="BR36" s="76"/>
      <c r="BS36" s="76"/>
      <c r="BT36" s="76"/>
      <c r="BU36" s="76"/>
      <c r="BV36" s="76"/>
      <c r="BW36" s="174"/>
      <c r="BX36" s="175"/>
      <c r="BY36" s="76"/>
      <c r="BZ36" s="76"/>
      <c r="CA36" s="76"/>
      <c r="CB36" s="76"/>
      <c r="CC36" s="76"/>
      <c r="CD36" s="76"/>
      <c r="CE36" s="174"/>
      <c r="CF36" s="175"/>
      <c r="CG36" s="76"/>
      <c r="CH36" s="76"/>
      <c r="CI36" s="76"/>
      <c r="CJ36" s="76"/>
      <c r="CK36" s="76"/>
      <c r="CL36" s="76"/>
      <c r="CM36" s="174"/>
      <c r="CN36" s="175"/>
      <c r="CO36" s="76"/>
      <c r="CP36" s="76"/>
      <c r="CQ36" s="76"/>
      <c r="CR36" s="76"/>
      <c r="CS36" s="76"/>
      <c r="CT36" s="76"/>
      <c r="CU36" s="174"/>
      <c r="CV36" s="175"/>
      <c r="CW36" s="76"/>
      <c r="CX36" s="76"/>
      <c r="CY36" s="76"/>
      <c r="CZ36" s="76"/>
      <c r="DA36" s="76"/>
      <c r="DB36" s="76"/>
      <c r="DC36" s="174"/>
      <c r="DD36" s="175"/>
      <c r="DE36" s="76"/>
      <c r="DF36" s="76"/>
      <c r="DG36" s="76"/>
      <c r="DH36" s="76"/>
      <c r="DI36" s="76"/>
      <c r="DJ36" s="76"/>
      <c r="DK36" s="174"/>
      <c r="DL36" s="175"/>
      <c r="DM36" s="76"/>
      <c r="DN36" s="76"/>
      <c r="DO36" s="76"/>
      <c r="DP36" s="76"/>
      <c r="DQ36" s="76"/>
      <c r="DR36" s="76"/>
      <c r="DS36" s="174"/>
      <c r="DT36" s="175"/>
      <c r="DU36" s="76"/>
      <c r="DV36" s="76"/>
      <c r="DW36" s="76"/>
      <c r="DX36" s="76"/>
      <c r="DY36" s="76"/>
      <c r="DZ36" s="76"/>
      <c r="EA36" s="206"/>
      <c r="EB36" s="207"/>
      <c r="EC36" s="207"/>
    </row>
    <row r="37" spans="2:133" s="186" customFormat="1" ht="15.75">
      <c r="B37" s="46"/>
      <c r="C37" s="46" t="s">
        <v>44</v>
      </c>
      <c r="D37" s="164" t="s">
        <v>122</v>
      </c>
      <c r="E37" s="195">
        <f>IF($C37="M",'Data - ValuesEnd2009'!E37/INDEX(M_MC_End2009,1,'Data - ValuesEnd2009'!E$2),'Data - ValuesEnd2009'!E37/INDEX(F_MC_End2009,1,'Data - ValuesEnd2009'!E$2))</f>
        <v>0.9242719280424431</v>
      </c>
      <c r="F37" s="196">
        <f>IF($C37="M",'Data - ValuesEnd2009'!F37/INDEX(M_MC_End2009,1,'Data - ValuesEnd2009'!F$2),'Data - ValuesEnd2009'!F37/INDEX(F_MC_End2009,1,'Data - ValuesEnd2009'!F$2))</f>
        <v>0.9397643694770078</v>
      </c>
      <c r="G37" s="196">
        <f>IF($C37="M",'Data - ValuesEnd2009'!G37/INDEX(M_MC_End2009,1,'Data - ValuesEnd2009'!G$2),'Data - ValuesEnd2009'!G37/INDEX(F_MC_End2009,1,'Data - ValuesEnd2009'!G$2))</f>
        <v>0.956956962597751</v>
      </c>
      <c r="H37" s="196">
        <f>IF($C37="M",'Data - ValuesEnd2009'!H37/INDEX(M_MC_End2009,1,'Data - ValuesEnd2009'!H$2),'Data - ValuesEnd2009'!H37/INDEX(F_MC_End2009,1,'Data - ValuesEnd2009'!H$2))</f>
        <v>0.9598600295438832</v>
      </c>
      <c r="I37" s="196">
        <f>IF($C37="M",'Data - ValuesEnd2009'!I37/INDEX(M_MC_End2009,1,'Data - ValuesEnd2009'!I$2),'Data - ValuesEnd2009'!I37/INDEX(F_MC_End2009,1,'Data - ValuesEnd2009'!I$2))</f>
        <v>0.9590866248014671</v>
      </c>
      <c r="J37" s="197">
        <f>IF($C37="M",'Data - ValuesEnd2009'!J37/INDEX(M_MC_End2009,1,'Data - ValuesEnd2009'!J$2),'Data - ValuesEnd2009'!J37/INDEX(F_MC_End2009,1,'Data - ValuesEnd2009'!J$2))</f>
        <v>0.9339516194883033</v>
      </c>
      <c r="K37" s="190"/>
      <c r="L37" s="191"/>
      <c r="M37" s="195">
        <f>IF($C37="M",'Data - ValuesEnd2009'!M37/INDEX(M_MC_End2009,1,'Data - ValuesEnd2009'!M$2),'Data - ValuesEnd2009'!M37/INDEX(F_MC_End2009,1,'Data - ValuesEnd2009'!M$2))</f>
        <v>0.9372645419890123</v>
      </c>
      <c r="N37" s="196">
        <f>IF($C37="M",'Data - ValuesEnd2009'!N37/INDEX(M_MC_End2009,1,'Data - ValuesEnd2009'!N$2),'Data - ValuesEnd2009'!N37/INDEX(F_MC_End2009,1,'Data - ValuesEnd2009'!N$2))</f>
        <v>0.9600016618722326</v>
      </c>
      <c r="O37" s="196">
        <f>IF($C37="M",'Data - ValuesEnd2009'!O37/INDEX(M_MC_End2009,1,'Data - ValuesEnd2009'!O$2),'Data - ValuesEnd2009'!O37/INDEX(F_MC_End2009,1,'Data - ValuesEnd2009'!O$2))</f>
        <v>0.9798629658371442</v>
      </c>
      <c r="P37" s="196">
        <f>IF($C37="M",'Data - ValuesEnd2009'!P37/INDEX(M_MC_End2009,1,'Data - ValuesEnd2009'!P$2),'Data - ValuesEnd2009'!P37/INDEX(F_MC_End2009,1,'Data - ValuesEnd2009'!P$2))</f>
        <v>0.9802290528634718</v>
      </c>
      <c r="Q37" s="196">
        <f>IF($C37="M",'Data - ValuesEnd2009'!Q37/INDEX(M_MC_End2009,1,'Data - ValuesEnd2009'!Q$2),'Data - ValuesEnd2009'!Q37/INDEX(F_MC_End2009,1,'Data - ValuesEnd2009'!Q$2))</f>
        <v>0.9780829447194015</v>
      </c>
      <c r="R37" s="197">
        <f>IF($C37="M",'Data - ValuesEnd2009'!R37/INDEX(M_MC_End2009,1,'Data - ValuesEnd2009'!R$2),'Data - ValuesEnd2009'!R37/INDEX(F_MC_End2009,1,'Data - ValuesEnd2009'!R$2))</f>
        <v>0.9530708160434515</v>
      </c>
      <c r="S37" s="190"/>
      <c r="T37" s="191"/>
      <c r="U37" s="195">
        <f>IF($C37="M",'Data - ValuesEnd2009'!U37/INDEX(M_MC_End2009,1,'Data - ValuesEnd2009'!U$2),'Data - ValuesEnd2009'!U37/INDEX(F_MC_End2009,1,'Data - ValuesEnd2009'!U$2))</f>
        <v>0.9303058952459067</v>
      </c>
      <c r="V37" s="196">
        <f>IF($C37="M",'Data - ValuesEnd2009'!V37/INDEX(M_MC_End2009,1,'Data - ValuesEnd2009'!V$2),'Data - ValuesEnd2009'!V37/INDEX(F_MC_End2009,1,'Data - ValuesEnd2009'!V$2))</f>
        <v>0.9499376545531009</v>
      </c>
      <c r="W37" s="196">
        <f>IF($C37="M",'Data - ValuesEnd2009'!W37/INDEX(M_MC_End2009,1,'Data - ValuesEnd2009'!W$2),'Data - ValuesEnd2009'!W37/INDEX(F_MC_End2009,1,'Data - ValuesEnd2009'!W$2))</f>
        <v>0.9683922070949317</v>
      </c>
      <c r="X37" s="196">
        <f>IF($C37="M",'Data - ValuesEnd2009'!X37/INDEX(M_MC_End2009,1,'Data - ValuesEnd2009'!X$2),'Data - ValuesEnd2009'!X37/INDEX(F_MC_End2009,1,'Data - ValuesEnd2009'!X$2))</f>
        <v>0.9708362719031937</v>
      </c>
      <c r="Y37" s="196">
        <f>IF($C37="M",'Data - ValuesEnd2009'!Y37/INDEX(M_MC_End2009,1,'Data - ValuesEnd2009'!Y$2),'Data - ValuesEnd2009'!Y37/INDEX(F_MC_End2009,1,'Data - ValuesEnd2009'!Y$2))</f>
        <v>0.9711798791481673</v>
      </c>
      <c r="Z37" s="197">
        <f>IF($C37="M",'Data - ValuesEnd2009'!Z37/INDEX(M_MC_End2009,1,'Data - ValuesEnd2009'!Z$2),'Data - ValuesEnd2009'!Z37/INDEX(F_MC_End2009,1,'Data - ValuesEnd2009'!Z$2))</f>
        <v>0.9506749920850359</v>
      </c>
      <c r="AA37" s="190"/>
      <c r="AB37" s="191"/>
      <c r="AC37" s="195">
        <f>IF($C37="M",'Data - ValuesEnd2009'!AC37/INDEX(M_MC_End2009,1,'Data - ValuesEnd2009'!AC$2),'Data - ValuesEnd2009'!AC37/INDEX(F_MC_End2009,1,'Data - ValuesEnd2009'!AC$2))</f>
        <v>0.9447962491271501</v>
      </c>
      <c r="AD37" s="196">
        <f>IF($C37="M",'Data - ValuesEnd2009'!AD37/INDEX(M_MC_End2009,1,'Data - ValuesEnd2009'!AD$2),'Data - ValuesEnd2009'!AD37/INDEX(F_MC_End2009,1,'Data - ValuesEnd2009'!AD$2))</f>
        <v>0.9688757762876345</v>
      </c>
      <c r="AE37" s="196">
        <f>IF($C37="M",'Data - ValuesEnd2009'!AE37/INDEX(M_MC_End2009,1,'Data - ValuesEnd2009'!AE$2),'Data - ValuesEnd2009'!AE37/INDEX(F_MC_End2009,1,'Data - ValuesEnd2009'!AE$2))</f>
        <v>0.9862455547911619</v>
      </c>
      <c r="AF37" s="196">
        <f>IF($C37="M",'Data - ValuesEnd2009'!AF37/INDEX(M_MC_End2009,1,'Data - ValuesEnd2009'!AF$2),'Data - ValuesEnd2009'!AF37/INDEX(F_MC_End2009,1,'Data - ValuesEnd2009'!AF$2))</f>
        <v>0.9866179472547725</v>
      </c>
      <c r="AG37" s="196">
        <f>IF($C37="M",'Data - ValuesEnd2009'!AG37/INDEX(M_MC_End2009,1,'Data - ValuesEnd2009'!AG$2),'Data - ValuesEnd2009'!AG37/INDEX(F_MC_End2009,1,'Data - ValuesEnd2009'!AG$2))</f>
        <v>0.9856225642907973</v>
      </c>
      <c r="AH37" s="197">
        <f>IF($C37="M",'Data - ValuesEnd2009'!AH37/INDEX(M_MC_End2009,1,'Data - ValuesEnd2009'!AH$2),'Data - ValuesEnd2009'!AH37/INDEX(F_MC_End2009,1,'Data - ValuesEnd2009'!AH$2))</f>
        <v>0.9660891615379015</v>
      </c>
      <c r="AI37" s="190"/>
      <c r="AJ37" s="191"/>
      <c r="AK37" s="195">
        <f>IF($C37="M",'Data - ValuesEnd2009'!AK37/INDEX(M_MC_End2009,1,'Data - ValuesEnd2009'!AK$2),'Data - ValuesEnd2009'!AK37/INDEX(F_MC_End2009,1,'Data - ValuesEnd2009'!AK$2))</f>
        <v>1.029894719573481</v>
      </c>
      <c r="AL37" s="196">
        <f>IF($C37="M",'Data - ValuesEnd2009'!AL37/INDEX(M_MC_End2009,1,'Data - ValuesEnd2009'!AL$2),'Data - ValuesEnd2009'!AL37/INDEX(F_MC_End2009,1,'Data - ValuesEnd2009'!AL$2))</f>
        <v>1.0154092832030717</v>
      </c>
      <c r="AM37" s="196">
        <f>IF($C37="M",'Data - ValuesEnd2009'!AM37/INDEX(M_MC_End2009,1,'Data - ValuesEnd2009'!AM$2),'Data - ValuesEnd2009'!AM37/INDEX(F_MC_End2009,1,'Data - ValuesEnd2009'!AM$2))</f>
        <v>1.0070704249473728</v>
      </c>
      <c r="AN37" s="196">
        <f>IF($C37="M",'Data - ValuesEnd2009'!AN37/INDEX(M_MC_End2009,1,'Data - ValuesEnd2009'!AN$2),'Data - ValuesEnd2009'!AN37/INDEX(F_MC_End2009,1,'Data - ValuesEnd2009'!AN$2))</f>
        <v>1.0061990134318817</v>
      </c>
      <c r="AO37" s="196">
        <f>IF($C37="M",'Data - ValuesEnd2009'!AO37/INDEX(M_MC_End2009,1,'Data - ValuesEnd2009'!AO$2),'Data - ValuesEnd2009'!AO37/INDEX(F_MC_End2009,1,'Data - ValuesEnd2009'!AO$2))</f>
        <v>1.0013292918559795</v>
      </c>
      <c r="AP37" s="197">
        <f>IF($C37="M",'Data - ValuesEnd2009'!AP37/INDEX(M_MC_End2009,1,'Data - ValuesEnd2009'!AP$2),'Data - ValuesEnd2009'!AP37/INDEX(F_MC_End2009,1,'Data - ValuesEnd2009'!AP$2))</f>
        <v>0.967899434218725</v>
      </c>
      <c r="AQ37" s="190"/>
      <c r="AR37" s="191"/>
      <c r="AS37" s="195">
        <f>IF($C37="M",'Data - ValuesEnd2009'!AS37/INDEX(M_MC_End2009,1,'Data - ValuesEnd2009'!AS$2),'Data - ValuesEnd2009'!AS37/INDEX(F_MC_End2009,1,'Data - ValuesEnd2009'!AS$2))</f>
        <v>0.9932777894029954</v>
      </c>
      <c r="AT37" s="196">
        <f>IF($C37="M",'Data - ValuesEnd2009'!AT37/INDEX(M_MC_End2009,1,'Data - ValuesEnd2009'!AT$2),'Data - ValuesEnd2009'!AT37/INDEX(F_MC_End2009,1,'Data - ValuesEnd2009'!AT$2))</f>
        <v>0.9965415155245311</v>
      </c>
      <c r="AU37" s="196">
        <f>IF($C37="M",'Data - ValuesEnd2009'!AU37/INDEX(M_MC_End2009,1,'Data - ValuesEnd2009'!AU$2),'Data - ValuesEnd2009'!AU37/INDEX(F_MC_End2009,1,'Data - ValuesEnd2009'!AU$2))</f>
        <v>0.999613719405973</v>
      </c>
      <c r="AV37" s="196">
        <f>IF($C37="M",'Data - ValuesEnd2009'!AV37/INDEX(M_MC_End2009,1,'Data - ValuesEnd2009'!AV$2),'Data - ValuesEnd2009'!AV37/INDEX(F_MC_End2009,1,'Data - ValuesEnd2009'!AV$2))</f>
        <v>1.0006682724696132</v>
      </c>
      <c r="AW37" s="196">
        <f>IF($C37="M",'Data - ValuesEnd2009'!AW37/INDEX(M_MC_End2009,1,'Data - ValuesEnd2009'!AW$2),'Data - ValuesEnd2009'!AW37/INDEX(F_MC_End2009,1,'Data - ValuesEnd2009'!AW$2))</f>
        <v>0.9988369102946528</v>
      </c>
      <c r="AX37" s="197">
        <f>IF($C37="M",'Data - ValuesEnd2009'!AX37/INDEX(M_MC_End2009,1,'Data - ValuesEnd2009'!AX$2),'Data - ValuesEnd2009'!AX37/INDEX(F_MC_End2009,1,'Data - ValuesEnd2009'!AX$2))</f>
        <v>0.9734990844542222</v>
      </c>
      <c r="AY37" s="190"/>
      <c r="AZ37" s="191"/>
      <c r="BA37" s="195">
        <f>IF($C37="M",'Data - ValuesEnd2009'!BA37/INDEX(M_MC_End2009,1,'Data - ValuesEnd2009'!BA$2),'Data - ValuesEnd2009'!BA37/INDEX(F_MC_End2009,1,'Data - ValuesEnd2009'!BA$2))</f>
        <v>1.0312808429487306</v>
      </c>
      <c r="BB37" s="196">
        <f>IF($C37="M",'Data - ValuesEnd2009'!BB37/INDEX(M_MC_End2009,1,'Data - ValuesEnd2009'!BB$2),'Data - ValuesEnd2009'!BB37/INDEX(F_MC_End2009,1,'Data - ValuesEnd2009'!BB$2))</f>
        <v>1.0185777886283789</v>
      </c>
      <c r="BC37" s="196">
        <f>IF($C37="M",'Data - ValuesEnd2009'!BC37/INDEX(M_MC_End2009,1,'Data - ValuesEnd2009'!BC$2),'Data - ValuesEnd2009'!BC37/INDEX(F_MC_End2009,1,'Data - ValuesEnd2009'!BC$2))</f>
        <v>1.011676338820014</v>
      </c>
      <c r="BD37" s="196">
        <f>IF($C37="M",'Data - ValuesEnd2009'!BD37/INDEX(M_MC_End2009,1,'Data - ValuesEnd2009'!BD$2),'Data - ValuesEnd2009'!BD37/INDEX(F_MC_End2009,1,'Data - ValuesEnd2009'!BD$2))</f>
        <v>1.0092646425160712</v>
      </c>
      <c r="BE37" s="196">
        <f>IF($C37="M",'Data - ValuesEnd2009'!BE37/INDEX(M_MC_End2009,1,'Data - ValuesEnd2009'!BE$2),'Data - ValuesEnd2009'!BE37/INDEX(F_MC_End2009,1,'Data - ValuesEnd2009'!BE$2))</f>
        <v>1.0046346216057465</v>
      </c>
      <c r="BF37" s="197">
        <f>IF($C37="M",'Data - ValuesEnd2009'!BF37/INDEX(M_MC_End2009,1,'Data - ValuesEnd2009'!BF$2),'Data - ValuesEnd2009'!BF37/INDEX(F_MC_End2009,1,'Data - ValuesEnd2009'!BF$2))</f>
        <v>0.9739842728405904</v>
      </c>
      <c r="BG37" s="190"/>
      <c r="BH37" s="191"/>
      <c r="BI37" s="195">
        <f>IF($C37="M",'Data - ValuesEnd2009'!BI37/INDEX(M_MC_End2009,1,'Data - ValuesEnd2009'!BI$2),'Data - ValuesEnd2009'!BI37/INDEX(F_MC_End2009,1,'Data - ValuesEnd2009'!BI$2))</f>
        <v>0.997747185560999</v>
      </c>
      <c r="BJ37" s="196">
        <f>IF($C37="M",'Data - ValuesEnd2009'!BJ37/INDEX(M_MC_End2009,1,'Data - ValuesEnd2009'!BJ$2),'Data - ValuesEnd2009'!BJ37/INDEX(F_MC_End2009,1,'Data - ValuesEnd2009'!BJ$2))</f>
        <v>1.0015540652710122</v>
      </c>
      <c r="BK37" s="196">
        <f>IF($C37="M",'Data - ValuesEnd2009'!BK37/INDEX(M_MC_End2009,1,'Data - ValuesEnd2009'!BK$2),'Data - ValuesEnd2009'!BK37/INDEX(F_MC_End2009,1,'Data - ValuesEnd2009'!BK$2))</f>
        <v>1.0029512266563434</v>
      </c>
      <c r="BL37" s="196">
        <f>IF($C37="M",'Data - ValuesEnd2009'!BL37/INDEX(M_MC_End2009,1,'Data - ValuesEnd2009'!BL$2),'Data - ValuesEnd2009'!BL37/INDEX(F_MC_End2009,1,'Data - ValuesEnd2009'!BL$2))</f>
        <v>1.003119487074245</v>
      </c>
      <c r="BM37" s="196">
        <f>IF($C37="M",'Data - ValuesEnd2009'!BM37/INDEX(M_MC_End2009,1,'Data - ValuesEnd2009'!BM$2),'Data - ValuesEnd2009'!BM37/INDEX(F_MC_End2009,1,'Data - ValuesEnd2009'!BM$2))</f>
        <v>1.00152749010928</v>
      </c>
      <c r="BN37" s="197">
        <f>IF($C37="M",'Data - ValuesEnd2009'!BN37/INDEX(M_MC_End2009,1,'Data - ValuesEnd2009'!BN$2),'Data - ValuesEnd2009'!BN37/INDEX(F_MC_End2009,1,'Data - ValuesEnd2009'!BN$2))</f>
        <v>0.9794943051064802</v>
      </c>
      <c r="BO37" s="190"/>
      <c r="BP37" s="191"/>
      <c r="BQ37" s="195">
        <f>IF($C37="M",'Data - ValuesEnd2009'!BQ37/INDEX(M_MC_End2009,1,'Data - ValuesEnd2009'!BQ$2),'Data - ValuesEnd2009'!BQ37/INDEX(F_MC_End2009,1,'Data - ValuesEnd2009'!BQ$2))</f>
        <v>1.1485543385273262</v>
      </c>
      <c r="BR37" s="196">
        <f>IF($C37="M",'Data - ValuesEnd2009'!BR37/INDEX(M_MC_End2009,1,'Data - ValuesEnd2009'!BR$2),'Data - ValuesEnd2009'!BR37/INDEX(F_MC_End2009,1,'Data - ValuesEnd2009'!BR$2))</f>
        <v>1.1011544187129405</v>
      </c>
      <c r="BS37" s="196">
        <f>IF($C37="M",'Data - ValuesEnd2009'!BS37/INDEX(M_MC_End2009,1,'Data - ValuesEnd2009'!BS$2),'Data - ValuesEnd2009'!BS37/INDEX(F_MC_End2009,1,'Data - ValuesEnd2009'!BS$2))</f>
        <v>1.0639372754304106</v>
      </c>
      <c r="BT37" s="196">
        <f>IF($C37="M",'Data - ValuesEnd2009'!BT37/INDEX(M_MC_End2009,1,'Data - ValuesEnd2009'!BT$2),'Data - ValuesEnd2009'!BT37/INDEX(F_MC_End2009,1,'Data - ValuesEnd2009'!BT$2))</f>
        <v>1.0587001921196837</v>
      </c>
      <c r="BU37" s="196">
        <f>IF($C37="M",'Data - ValuesEnd2009'!BU37/INDEX(M_MC_End2009,1,'Data - ValuesEnd2009'!BU$2),'Data - ValuesEnd2009'!BU37/INDEX(F_MC_End2009,1,'Data - ValuesEnd2009'!BU$2))</f>
        <v>1.048965972296157</v>
      </c>
      <c r="BV37" s="197">
        <f>IF($C37="M",'Data - ValuesEnd2009'!BV37/INDEX(M_MC_End2009,1,'Data - ValuesEnd2009'!BV$2),'Data - ValuesEnd2009'!BV37/INDEX(F_MC_End2009,1,'Data - ValuesEnd2009'!BV$2))</f>
        <v>1.0054761078273038</v>
      </c>
      <c r="BW37" s="190"/>
      <c r="BX37" s="191"/>
      <c r="BY37" s="195">
        <f>IF($C37="M",'Data - ValuesEnd2009'!BY37/INDEX(M_MC_End2009,1,'Data - ValuesEnd2009'!BY$2),'Data - ValuesEnd2009'!BY37/INDEX(F_MC_End2009,1,'Data - ValuesEnd2009'!BY$2))</f>
        <v>1.0495778071697344</v>
      </c>
      <c r="BZ37" s="196">
        <f>IF($C37="M",'Data - ValuesEnd2009'!BZ37/INDEX(M_MC_End2009,1,'Data - ValuesEnd2009'!BZ$2),'Data - ValuesEnd2009'!BZ37/INDEX(F_MC_End2009,1,'Data - ValuesEnd2009'!BZ$2))</f>
        <v>1.0345074279288646</v>
      </c>
      <c r="CA37" s="196">
        <f>IF($C37="M",'Data - ValuesEnd2009'!CA37/INDEX(M_MC_End2009,1,'Data - ValuesEnd2009'!CA$2),'Data - ValuesEnd2009'!CA37/INDEX(F_MC_End2009,1,'Data - ValuesEnd2009'!CA$2))</f>
        <v>1.0204106337148475</v>
      </c>
      <c r="CB37" s="196">
        <f>IF($C37="M",'Data - ValuesEnd2009'!CB37/INDEX(M_MC_End2009,1,'Data - ValuesEnd2009'!CB$2),'Data - ValuesEnd2009'!CB37/INDEX(F_MC_End2009,1,'Data - ValuesEnd2009'!CB$2))</f>
        <v>1.0224104437054973</v>
      </c>
      <c r="CC37" s="196">
        <f>IF($C37="M",'Data - ValuesEnd2009'!CC37/INDEX(M_MC_End2009,1,'Data - ValuesEnd2009'!CC$2),'Data - ValuesEnd2009'!CC37/INDEX(F_MC_End2009,1,'Data - ValuesEnd2009'!CC$2))</f>
        <v>1.0210529450074362</v>
      </c>
      <c r="CD37" s="197">
        <f>IF($C37="M",'Data - ValuesEnd2009'!CD37/INDEX(M_MC_End2009,1,'Data - ValuesEnd2009'!CD$2),'Data - ValuesEnd2009'!CD37/INDEX(F_MC_End2009,1,'Data - ValuesEnd2009'!CD$2))</f>
        <v>0.9953862014307215</v>
      </c>
      <c r="CE37" s="190"/>
      <c r="CF37" s="191"/>
      <c r="CG37" s="195">
        <f>IF($C37="M",'Data - ValuesEnd2009'!CG37/INDEX(M_MC_End2009,1,'Data - ValuesEnd2009'!CG$2),'Data - ValuesEnd2009'!CG37/INDEX(F_MC_End2009,1,'Data - ValuesEnd2009'!CG$2))</f>
        <v>1.1461941553777921</v>
      </c>
      <c r="CH37" s="196">
        <f>IF($C37="M",'Data - ValuesEnd2009'!CH37/INDEX(M_MC_End2009,1,'Data - ValuesEnd2009'!CH$2),'Data - ValuesEnd2009'!CH37/INDEX(F_MC_End2009,1,'Data - ValuesEnd2009'!CH$2))</f>
        <v>1.0970533055470686</v>
      </c>
      <c r="CI37" s="196">
        <f>IF($C37="M",'Data - ValuesEnd2009'!CI37/INDEX(M_MC_End2009,1,'Data - ValuesEnd2009'!CI$2),'Data - ValuesEnd2009'!CI37/INDEX(F_MC_End2009,1,'Data - ValuesEnd2009'!CI$2))</f>
        <v>1.0610804551744766</v>
      </c>
      <c r="CJ37" s="196">
        <f>IF($C37="M",'Data - ValuesEnd2009'!CJ37/INDEX(M_MC_End2009,1,'Data - ValuesEnd2009'!CJ$2),'Data - ValuesEnd2009'!CJ37/INDEX(F_MC_End2009,1,'Data - ValuesEnd2009'!CJ$2))</f>
        <v>1.0529278794624402</v>
      </c>
      <c r="CK37" s="196">
        <f>IF($C37="M",'Data - ValuesEnd2009'!CK37/INDEX(M_MC_End2009,1,'Data - ValuesEnd2009'!CK$2),'Data - ValuesEnd2009'!CK37/INDEX(F_MC_End2009,1,'Data - ValuesEnd2009'!CK$2))</f>
        <v>1.0423448978275685</v>
      </c>
      <c r="CL37" s="197">
        <f>IF($C37="M",'Data - ValuesEnd2009'!CL37/INDEX(M_MC_End2009,1,'Data - ValuesEnd2009'!CL$2),'Data - ValuesEnd2009'!CL37/INDEX(F_MC_End2009,1,'Data - ValuesEnd2009'!CL$2))</f>
        <v>0.9996229082021201</v>
      </c>
      <c r="CM37" s="190"/>
      <c r="CN37" s="191"/>
      <c r="CO37" s="195">
        <f>IF($C37="M",'Data - ValuesEnd2009'!CO37/INDEX(M_MC_End2009,1,'Data - ValuesEnd2009'!CO$2),'Data - ValuesEnd2009'!CO37/INDEX(F_MC_End2009,1,'Data - ValuesEnd2009'!CO$2))</f>
        <v>1.0519363339104613</v>
      </c>
      <c r="CP37" s="196">
        <f>IF($C37="M",'Data - ValuesEnd2009'!CP37/INDEX(M_MC_End2009,1,'Data - ValuesEnd2009'!CP$2),'Data - ValuesEnd2009'!CP37/INDEX(F_MC_End2009,1,'Data - ValuesEnd2009'!CP$2))</f>
        <v>1.0360059600348976</v>
      </c>
      <c r="CQ37" s="196">
        <f>IF($C37="M",'Data - ValuesEnd2009'!CQ37/INDEX(M_MC_End2009,1,'Data - ValuesEnd2009'!CQ$2),'Data - ValuesEnd2009'!CQ37/INDEX(F_MC_End2009,1,'Data - ValuesEnd2009'!CQ$2))</f>
        <v>1.0207534741613289</v>
      </c>
      <c r="CR37" s="196">
        <f>IF($C37="M",'Data - ValuesEnd2009'!CR37/INDEX(M_MC_End2009,1,'Data - ValuesEnd2009'!CR$2),'Data - ValuesEnd2009'!CR37/INDEX(F_MC_End2009,1,'Data - ValuesEnd2009'!CR$2))</f>
        <v>1.0208285456382409</v>
      </c>
      <c r="CS37" s="196">
        <f>IF($C37="M",'Data - ValuesEnd2009'!CS37/INDEX(M_MC_End2009,1,'Data - ValuesEnd2009'!CS$2),'Data - ValuesEnd2009'!CS37/INDEX(F_MC_End2009,1,'Data - ValuesEnd2009'!CS$2))</f>
        <v>1.0186430581639623</v>
      </c>
      <c r="CT37" s="197">
        <f>IF($C37="M",'Data - ValuesEnd2009'!CT37/INDEX(M_MC_End2009,1,'Data - ValuesEnd2009'!CT$2),'Data - ValuesEnd2009'!CT37/INDEX(F_MC_End2009,1,'Data - ValuesEnd2009'!CT$2))</f>
        <v>0.9938382441349138</v>
      </c>
      <c r="CU37" s="190"/>
      <c r="CV37" s="191"/>
      <c r="CW37" s="195">
        <f>IF($C37="M",'Data - ValuesEnd2009'!CW37/INDEX(M_MC_End2009,1,'Data - ValuesEnd2009'!CW$2),'Data - ValuesEnd2009'!CW37/INDEX(F_MC_End2009,1,'Data - ValuesEnd2009'!CW$2))</f>
        <v>1.275382202413238</v>
      </c>
      <c r="CX37" s="196">
        <f>IF($C37="M",'Data - ValuesEnd2009'!CX37/INDEX(M_MC_End2009,1,'Data - ValuesEnd2009'!CX$2),'Data - ValuesEnd2009'!CX37/INDEX(F_MC_End2009,1,'Data - ValuesEnd2009'!CX$2))</f>
        <v>1.1954644155897551</v>
      </c>
      <c r="CY37" s="196">
        <f>IF($C37="M",'Data - ValuesEnd2009'!CY37/INDEX(M_MC_End2009,1,'Data - ValuesEnd2009'!CY$2),'Data - ValuesEnd2009'!CY37/INDEX(F_MC_End2009,1,'Data - ValuesEnd2009'!CY$2))</f>
        <v>1.1270578012985693</v>
      </c>
      <c r="CZ37" s="196">
        <f>IF($C37="M",'Data - ValuesEnd2009'!CZ37/INDEX(M_MC_End2009,1,'Data - ValuesEnd2009'!CZ$2),'Data - ValuesEnd2009'!CZ37/INDEX(F_MC_End2009,1,'Data - ValuesEnd2009'!CZ$2))</f>
        <v>1.1172704708196914</v>
      </c>
      <c r="DA37" s="196">
        <f>IF($C37="M",'Data - ValuesEnd2009'!DA37/INDEX(M_MC_End2009,1,'Data - ValuesEnd2009'!DA$2),'Data - ValuesEnd2009'!DA37/INDEX(F_MC_End2009,1,'Data - ValuesEnd2009'!DA$2))</f>
        <v>1.10215301833483</v>
      </c>
      <c r="DB37" s="197">
        <f>IF($C37="M",'Data - ValuesEnd2009'!DB37/INDEX(M_MC_End2009,1,'Data - ValuesEnd2009'!DB$2),'Data - ValuesEnd2009'!DB37/INDEX(F_MC_End2009,1,'Data - ValuesEnd2009'!DB$2))</f>
        <v>1.0469672626804276</v>
      </c>
      <c r="DC37" s="190"/>
      <c r="DD37" s="191"/>
      <c r="DE37" s="195">
        <f>IF($C37="M",'Data - ValuesEnd2009'!DE37/INDEX(M_MC_End2009,1,'Data - ValuesEnd2009'!DE$2),'Data - ValuesEnd2009'!DE37/INDEX(F_MC_End2009,1,'Data - ValuesEnd2009'!DE$2))</f>
        <v>1.10393987967815</v>
      </c>
      <c r="DF37" s="196">
        <f>IF($C37="M",'Data - ValuesEnd2009'!DF37/INDEX(M_MC_End2009,1,'Data - ValuesEnd2009'!DF$2),'Data - ValuesEnd2009'!DF37/INDEX(F_MC_End2009,1,'Data - ValuesEnd2009'!DF$2))</f>
        <v>1.0729096327371583</v>
      </c>
      <c r="DG37" s="196">
        <f>IF($C37="M",'Data - ValuesEnd2009'!DG37/INDEX(M_MC_End2009,1,'Data - ValuesEnd2009'!DG$2),'Data - ValuesEnd2009'!DG37/INDEX(F_MC_End2009,1,'Data - ValuesEnd2009'!DG$2))</f>
        <v>1.0418574788815969</v>
      </c>
      <c r="DH37" s="196">
        <f>IF($C37="M",'Data - ValuesEnd2009'!DH37/INDEX(M_MC_End2009,1,'Data - ValuesEnd2009'!DH$2),'Data - ValuesEnd2009'!DH37/INDEX(F_MC_End2009,1,'Data - ValuesEnd2009'!DH$2))</f>
        <v>1.0451842321751657</v>
      </c>
      <c r="DI37" s="196">
        <f>IF($C37="M",'Data - ValuesEnd2009'!DI37/INDEX(M_MC_End2009,1,'Data - ValuesEnd2009'!DI$2),'Data - ValuesEnd2009'!DI37/INDEX(F_MC_End2009,1,'Data - ValuesEnd2009'!DI$2))</f>
        <v>1.044580671617207</v>
      </c>
      <c r="DJ37" s="197">
        <f>IF($C37="M",'Data - ValuesEnd2009'!DJ37/INDEX(M_MC_End2009,1,'Data - ValuesEnd2009'!DJ$2),'Data - ValuesEnd2009'!DJ37/INDEX(F_MC_End2009,1,'Data - ValuesEnd2009'!DJ$2))</f>
        <v>1.0187513108127686</v>
      </c>
      <c r="DK37" s="190"/>
      <c r="DL37" s="191"/>
      <c r="DM37" s="195">
        <f>IF($C37="M",'Data - ValuesEnd2009'!DM37/INDEX(M_MC_End2009,1,'Data - ValuesEnd2009'!DM$2),'Data - ValuesEnd2009'!DM37/INDEX(F_MC_End2009,1,'Data - ValuesEnd2009'!DM$2))</f>
        <v>1.2713123472552024</v>
      </c>
      <c r="DN37" s="196">
        <f>IF($C37="M",'Data - ValuesEnd2009'!DN37/INDEX(M_MC_End2009,1,'Data - ValuesEnd2009'!DN$2),'Data - ValuesEnd2009'!DN37/INDEX(F_MC_End2009,1,'Data - ValuesEnd2009'!DN$2))</f>
        <v>1.1845462115253156</v>
      </c>
      <c r="DO37" s="196">
        <f>IF($C37="M",'Data - ValuesEnd2009'!DO37/INDEX(M_MC_End2009,1,'Data - ValuesEnd2009'!DO$2),'Data - ValuesEnd2009'!DO37/INDEX(F_MC_End2009,1,'Data - ValuesEnd2009'!DO$2))</f>
        <v>1.1164770767285837</v>
      </c>
      <c r="DP37" s="196">
        <f>IF($C37="M",'Data - ValuesEnd2009'!DP37/INDEX(M_MC_End2009,1,'Data - ValuesEnd2009'!DP$2),'Data - ValuesEnd2009'!DP37/INDEX(F_MC_End2009,1,'Data - ValuesEnd2009'!DP$2))</f>
        <v>1.1019597177218756</v>
      </c>
      <c r="DQ37" s="196">
        <f>IF($C37="M",'Data - ValuesEnd2009'!DQ37/INDEX(M_MC_End2009,1,'Data - ValuesEnd2009'!DQ$2),'Data - ValuesEnd2009'!DQ37/INDEX(F_MC_End2009,1,'Data - ValuesEnd2009'!DQ$2))</f>
        <v>1.0845584129317327</v>
      </c>
      <c r="DR37" s="197">
        <f>IF($C37="M",'Data - ValuesEnd2009'!DR37/INDEX(M_MC_End2009,1,'Data - ValuesEnd2009'!DR$2),'Data - ValuesEnd2009'!DR37/INDEX(F_MC_End2009,1,'Data - ValuesEnd2009'!DR$2))</f>
        <v>1.0277971498526135</v>
      </c>
      <c r="DS37" s="190"/>
      <c r="DT37" s="191"/>
      <c r="DU37" s="195">
        <f>IF($C37="M",'Data - ValuesEnd2009'!DU37/INDEX(M_MC_End2009,1,'Data - ValuesEnd2009'!DU$2),'Data - ValuesEnd2009'!DU37/INDEX(F_MC_End2009,1,'Data - ValuesEnd2009'!DU$2))</f>
        <v>1.1054161801751046</v>
      </c>
      <c r="DV37" s="196">
        <f>IF($C37="M",'Data - ValuesEnd2009'!DV37/INDEX(M_MC_End2009,1,'Data - ValuesEnd2009'!DV$2),'Data - ValuesEnd2009'!DV37/INDEX(F_MC_End2009,1,'Data - ValuesEnd2009'!DV$2))</f>
        <v>1.0715029989710636</v>
      </c>
      <c r="DW37" s="196">
        <f>IF($C37="M",'Data - ValuesEnd2009'!DW37/INDEX(M_MC_End2009,1,'Data - ValuesEnd2009'!DW$2),'Data - ValuesEnd2009'!DW37/INDEX(F_MC_End2009,1,'Data - ValuesEnd2009'!DW$2))</f>
        <v>1.0393997747556434</v>
      </c>
      <c r="DX37" s="196">
        <f>IF($C37="M",'Data - ValuesEnd2009'!DX37/INDEX(M_MC_End2009,1,'Data - ValuesEnd2009'!DX$2),'Data - ValuesEnd2009'!DX37/INDEX(F_MC_End2009,1,'Data - ValuesEnd2009'!DX$2))</f>
        <v>1.0396021513843754</v>
      </c>
      <c r="DY37" s="196">
        <f>IF($C37="M",'Data - ValuesEnd2009'!DY37/INDEX(M_MC_End2009,1,'Data - ValuesEnd2009'!DY$2),'Data - ValuesEnd2009'!DY37/INDEX(F_MC_End2009,1,'Data - ValuesEnd2009'!DY$2))</f>
        <v>1.0369149591825062</v>
      </c>
      <c r="DZ37" s="197">
        <f>IF($C37="M",'Data - ValuesEnd2009'!DZ37/INDEX(M_MC_End2009,1,'Data - ValuesEnd2009'!DZ$2),'Data - ValuesEnd2009'!DZ37/INDEX(F_MC_End2009,1,'Data - ValuesEnd2009'!DZ$2))</f>
        <v>1.0091552635150542</v>
      </c>
      <c r="EA37" s="184"/>
      <c r="EB37" s="185"/>
      <c r="EC37" s="185"/>
    </row>
    <row r="38" spans="1:133" s="186" customFormat="1" ht="16.5" thickBot="1">
      <c r="A38" s="224"/>
      <c r="B38" s="66"/>
      <c r="C38" s="66" t="s">
        <v>44</v>
      </c>
      <c r="D38" s="166" t="s">
        <v>123</v>
      </c>
      <c r="E38" s="201">
        <f>IF($C38="M",'Data - ValuesEnd2009'!E38/INDEX(M_MC_End2009,1,'Data - ValuesEnd2009'!E$2),'Data - ValuesEnd2009'!E38/INDEX(F_MC_End2009,1,'Data - ValuesEnd2009'!E$2))</f>
        <v>0.9722913842517029</v>
      </c>
      <c r="F38" s="202">
        <f>IF($C38="M",'Data - ValuesEnd2009'!F38/INDEX(M_MC_End2009,1,'Data - ValuesEnd2009'!F$2),'Data - ValuesEnd2009'!F38/INDEX(F_MC_End2009,1,'Data - ValuesEnd2009'!F$2))</f>
        <v>0.9887187107748815</v>
      </c>
      <c r="G38" s="202">
        <f>IF($C38="M",'Data - ValuesEnd2009'!G38/INDEX(M_MC_End2009,1,'Data - ValuesEnd2009'!G$2),'Data - ValuesEnd2009'!G38/INDEX(F_MC_End2009,1,'Data - ValuesEnd2009'!G$2))</f>
        <v>0.9995801596483787</v>
      </c>
      <c r="H38" s="202">
        <f>IF($C38="M",'Data - ValuesEnd2009'!H38/INDEX(M_MC_End2009,1,'Data - ValuesEnd2009'!H$2),'Data - ValuesEnd2009'!H38/INDEX(F_MC_End2009,1,'Data - ValuesEnd2009'!H$2))</f>
        <v>1.0072101899043866</v>
      </c>
      <c r="I38" s="202">
        <f>IF($C38="M",'Data - ValuesEnd2009'!I38/INDEX(M_MC_End2009,1,'Data - ValuesEnd2009'!I$2),'Data - ValuesEnd2009'!I38/INDEX(F_MC_End2009,1,'Data - ValuesEnd2009'!I$2))</f>
        <v>1.011337361805882</v>
      </c>
      <c r="J38" s="203">
        <f>IF($C38="M",'Data - ValuesEnd2009'!J38/INDEX(M_MC_End2009,1,'Data - ValuesEnd2009'!J$2),'Data - ValuesEnd2009'!J38/INDEX(F_MC_End2009,1,'Data - ValuesEnd2009'!J$2))</f>
        <v>0.9924594665796878</v>
      </c>
      <c r="K38" s="190"/>
      <c r="L38" s="191"/>
      <c r="M38" s="201">
        <f>IF($C38="M",'Data - ValuesEnd2009'!M38/INDEX(M_MC_End2009,1,'Data - ValuesEnd2009'!M$2),'Data - ValuesEnd2009'!M38/INDEX(F_MC_End2009,1,'Data - ValuesEnd2009'!M$2))</f>
        <v>0.9763810505077499</v>
      </c>
      <c r="N38" s="202">
        <f>IF($C38="M",'Data - ValuesEnd2009'!N38/INDEX(M_MC_End2009,1,'Data - ValuesEnd2009'!N$2),'Data - ValuesEnd2009'!N38/INDEX(F_MC_End2009,1,'Data - ValuesEnd2009'!N$2))</f>
        <v>0.9951909704006031</v>
      </c>
      <c r="O38" s="202">
        <f>IF($C38="M",'Data - ValuesEnd2009'!O38/INDEX(M_MC_End2009,1,'Data - ValuesEnd2009'!O$2),'Data - ValuesEnd2009'!O38/INDEX(F_MC_End2009,1,'Data - ValuesEnd2009'!O$2))</f>
        <v>1.0025781580832545</v>
      </c>
      <c r="P38" s="202">
        <f>IF($C38="M",'Data - ValuesEnd2009'!P38/INDEX(M_MC_End2009,1,'Data - ValuesEnd2009'!P$2),'Data - ValuesEnd2009'!P38/INDEX(F_MC_End2009,1,'Data - ValuesEnd2009'!P$2))</f>
        <v>1.0080268545966529</v>
      </c>
      <c r="Q38" s="202">
        <f>IF($C38="M",'Data - ValuesEnd2009'!Q38/INDEX(M_MC_End2009,1,'Data - ValuesEnd2009'!Q$2),'Data - ValuesEnd2009'!Q38/INDEX(F_MC_End2009,1,'Data - ValuesEnd2009'!Q$2))</f>
        <v>1.01163675430661</v>
      </c>
      <c r="R38" s="203">
        <f>IF($C38="M",'Data - ValuesEnd2009'!R38/INDEX(M_MC_End2009,1,'Data - ValuesEnd2009'!R$2),'Data - ValuesEnd2009'!R38/INDEX(F_MC_End2009,1,'Data - ValuesEnd2009'!R$2))</f>
        <v>0.9963838623845573</v>
      </c>
      <c r="S38" s="190"/>
      <c r="T38" s="191"/>
      <c r="U38" s="201">
        <f>IF($C38="M",'Data - ValuesEnd2009'!U38/INDEX(M_MC_End2009,1,'Data - ValuesEnd2009'!U$2),'Data - ValuesEnd2009'!U38/INDEX(F_MC_End2009,1,'Data - ValuesEnd2009'!U$2))</f>
        <v>0.9706274089311663</v>
      </c>
      <c r="V38" s="202">
        <f>IF($C38="M",'Data - ValuesEnd2009'!V38/INDEX(M_MC_End2009,1,'Data - ValuesEnd2009'!V$2),'Data - ValuesEnd2009'!V38/INDEX(F_MC_End2009,1,'Data - ValuesEnd2009'!V$2))</f>
        <v>0.9909060818547141</v>
      </c>
      <c r="W38" s="202">
        <f>IF($C38="M",'Data - ValuesEnd2009'!W38/INDEX(M_MC_End2009,1,'Data - ValuesEnd2009'!W$2),'Data - ValuesEnd2009'!W38/INDEX(F_MC_End2009,1,'Data - ValuesEnd2009'!W$2))</f>
        <v>1.0017639761959014</v>
      </c>
      <c r="X38" s="202">
        <f>IF($C38="M",'Data - ValuesEnd2009'!X38/INDEX(M_MC_End2009,1,'Data - ValuesEnd2009'!X$2),'Data - ValuesEnd2009'!X38/INDEX(F_MC_End2009,1,'Data - ValuesEnd2009'!X$2))</f>
        <v>1.0064036803866465</v>
      </c>
      <c r="Y38" s="202">
        <f>IF($C38="M",'Data - ValuesEnd2009'!Y38/INDEX(M_MC_End2009,1,'Data - ValuesEnd2009'!Y$2),'Data - ValuesEnd2009'!Y38/INDEX(F_MC_End2009,1,'Data - ValuesEnd2009'!Y$2))</f>
        <v>1.0073685415964388</v>
      </c>
      <c r="Z38" s="203">
        <f>IF($C38="M",'Data - ValuesEnd2009'!Z38/INDEX(M_MC_End2009,1,'Data - ValuesEnd2009'!Z$2),'Data - ValuesEnd2009'!Z38/INDEX(F_MC_End2009,1,'Data - ValuesEnd2009'!Z$2))</f>
        <v>0.981163984272596</v>
      </c>
      <c r="AA38" s="190"/>
      <c r="AB38" s="191"/>
      <c r="AC38" s="201">
        <f>IF($C38="M",'Data - ValuesEnd2009'!AC38/INDEX(M_MC_End2009,1,'Data - ValuesEnd2009'!AC$2),'Data - ValuesEnd2009'!AC38/INDEX(F_MC_End2009,1,'Data - ValuesEnd2009'!AC$2))</f>
        <v>0.9780762118181721</v>
      </c>
      <c r="AD38" s="202">
        <f>IF($C38="M",'Data - ValuesEnd2009'!AD38/INDEX(M_MC_End2009,1,'Data - ValuesEnd2009'!AD$2),'Data - ValuesEnd2009'!AD38/INDEX(F_MC_End2009,1,'Data - ValuesEnd2009'!AD$2))</f>
        <v>0.9978851717687415</v>
      </c>
      <c r="AE38" s="202">
        <f>IF($C38="M",'Data - ValuesEnd2009'!AE38/INDEX(M_MC_End2009,1,'Data - ValuesEnd2009'!AE$2),'Data - ValuesEnd2009'!AE38/INDEX(F_MC_End2009,1,'Data - ValuesEnd2009'!AE$2))</f>
        <v>1.0039900101861943</v>
      </c>
      <c r="AF38" s="202">
        <f>IF($C38="M",'Data - ValuesEnd2009'!AF38/INDEX(M_MC_End2009,1,'Data - ValuesEnd2009'!AF$2),'Data - ValuesEnd2009'!AF38/INDEX(F_MC_End2009,1,'Data - ValuesEnd2009'!AF$2))</f>
        <v>1.0073752441206165</v>
      </c>
      <c r="AG38" s="202">
        <f>IF($C38="M",'Data - ValuesEnd2009'!AG38/INDEX(M_MC_End2009,1,'Data - ValuesEnd2009'!AG$2),'Data - ValuesEnd2009'!AG38/INDEX(F_MC_End2009,1,'Data - ValuesEnd2009'!AG$2))</f>
        <v>1.008535140617017</v>
      </c>
      <c r="AH38" s="203">
        <f>IF($C38="M",'Data - ValuesEnd2009'!AH38/INDEX(M_MC_End2009,1,'Data - ValuesEnd2009'!AH$2),'Data - ValuesEnd2009'!AH38/INDEX(F_MC_End2009,1,'Data - ValuesEnd2009'!AH$2))</f>
        <v>0.9879429366182577</v>
      </c>
      <c r="AI38" s="190"/>
      <c r="AJ38" s="191"/>
      <c r="AK38" s="201">
        <f>IF($C38="M",'Data - ValuesEnd2009'!AK38/INDEX(M_MC_End2009,1,'Data - ValuesEnd2009'!AK$2),'Data - ValuesEnd2009'!AK38/INDEX(F_MC_End2009,1,'Data - ValuesEnd2009'!AK$2))</f>
        <v>1.0785699051745201</v>
      </c>
      <c r="AL38" s="202">
        <f>IF($C38="M",'Data - ValuesEnd2009'!AL38/INDEX(M_MC_End2009,1,'Data - ValuesEnd2009'!AL$2),'Data - ValuesEnd2009'!AL38/INDEX(F_MC_End2009,1,'Data - ValuesEnd2009'!AL$2))</f>
        <v>1.0661180163064448</v>
      </c>
      <c r="AM38" s="202">
        <f>IF($C38="M",'Data - ValuesEnd2009'!AM38/INDEX(M_MC_End2009,1,'Data - ValuesEnd2009'!AM$2),'Data - ValuesEnd2009'!AM38/INDEX(F_MC_End2009,1,'Data - ValuesEnd2009'!AM$2))</f>
        <v>1.0516411401344203</v>
      </c>
      <c r="AN38" s="202">
        <f>IF($C38="M",'Data - ValuesEnd2009'!AN38/INDEX(M_MC_End2009,1,'Data - ValuesEnd2009'!AN$2),'Data - ValuesEnd2009'!AN38/INDEX(F_MC_End2009,1,'Data - ValuesEnd2009'!AN$2))</f>
        <v>1.0559950819757689</v>
      </c>
      <c r="AO38" s="202">
        <f>IF($C38="M",'Data - ValuesEnd2009'!AO38/INDEX(M_MC_End2009,1,'Data - ValuesEnd2009'!AO$2),'Data - ValuesEnd2009'!AO38/INDEX(F_MC_End2009,1,'Data - ValuesEnd2009'!AO$2))</f>
        <v>1.0564458382764557</v>
      </c>
      <c r="AP38" s="203">
        <f>IF($C38="M",'Data - ValuesEnd2009'!AP38/INDEX(M_MC_End2009,1,'Data - ValuesEnd2009'!AP$2),'Data - ValuesEnd2009'!AP38/INDEX(F_MC_End2009,1,'Data - ValuesEnd2009'!AP$2))</f>
        <v>1.0294644406996598</v>
      </c>
      <c r="AQ38" s="190"/>
      <c r="AR38" s="191"/>
      <c r="AS38" s="201">
        <f>IF($C38="M",'Data - ValuesEnd2009'!AS38/INDEX(M_MC_End2009,1,'Data - ValuesEnd2009'!AS$2),'Data - ValuesEnd2009'!AS38/INDEX(F_MC_End2009,1,'Data - ValuesEnd2009'!AS$2))</f>
        <v>1.030288114886344</v>
      </c>
      <c r="AT38" s="202">
        <f>IF($C38="M",'Data - ValuesEnd2009'!AT38/INDEX(M_MC_End2009,1,'Data - ValuesEnd2009'!AT$2),'Data - ValuesEnd2009'!AT38/INDEX(F_MC_End2009,1,'Data - ValuesEnd2009'!AT$2))</f>
        <v>1.0310837944348619</v>
      </c>
      <c r="AU38" s="202">
        <f>IF($C38="M",'Data - ValuesEnd2009'!AU38/INDEX(M_MC_End2009,1,'Data - ValuesEnd2009'!AU$2),'Data - ValuesEnd2009'!AU38/INDEX(F_MC_End2009,1,'Data - ValuesEnd2009'!AU$2))</f>
        <v>1.0222543437910725</v>
      </c>
      <c r="AV38" s="202">
        <f>IF($C38="M",'Data - ValuesEnd2009'!AV38/INDEX(M_MC_End2009,1,'Data - ValuesEnd2009'!AV$2),'Data - ValuesEnd2009'!AV38/INDEX(F_MC_End2009,1,'Data - ValuesEnd2009'!AV$2))</f>
        <v>1.0287442752644855</v>
      </c>
      <c r="AW38" s="202">
        <f>IF($C38="M",'Data - ValuesEnd2009'!AW38/INDEX(M_MC_End2009,1,'Data - ValuesEnd2009'!AW$2),'Data - ValuesEnd2009'!AW38/INDEX(F_MC_End2009,1,'Data - ValuesEnd2009'!AW$2))</f>
        <v>1.0330696898068004</v>
      </c>
      <c r="AX38" s="203">
        <f>IF($C38="M",'Data - ValuesEnd2009'!AX38/INDEX(M_MC_End2009,1,'Data - ValuesEnd2009'!AX$2),'Data - ValuesEnd2009'!AX38/INDEX(F_MC_End2009,1,'Data - ValuesEnd2009'!AX$2))</f>
        <v>1.0181096755837271</v>
      </c>
      <c r="AY38" s="190"/>
      <c r="AZ38" s="191"/>
      <c r="BA38" s="201">
        <f>IF($C38="M",'Data - ValuesEnd2009'!BA38/INDEX(M_MC_End2009,1,'Data - ValuesEnd2009'!BA$2),'Data - ValuesEnd2009'!BA38/INDEX(F_MC_End2009,1,'Data - ValuesEnd2009'!BA$2))</f>
        <v>1.0718978219887076</v>
      </c>
      <c r="BB38" s="202">
        <f>IF($C38="M",'Data - ValuesEnd2009'!BB38/INDEX(M_MC_End2009,1,'Data - ValuesEnd2009'!BB$2),'Data - ValuesEnd2009'!BB38/INDEX(F_MC_End2009,1,'Data - ValuesEnd2009'!BB$2))</f>
        <v>1.060922472383175</v>
      </c>
      <c r="BC38" s="202">
        <f>IF($C38="M",'Data - ValuesEnd2009'!BC38/INDEX(M_MC_End2009,1,'Data - ValuesEnd2009'!BC$2),'Data - ValuesEnd2009'!BC38/INDEX(F_MC_End2009,1,'Data - ValuesEnd2009'!BC$2))</f>
        <v>1.0464908628217284</v>
      </c>
      <c r="BD38" s="202">
        <f>IF($C38="M",'Data - ValuesEnd2009'!BD38/INDEX(M_MC_End2009,1,'Data - ValuesEnd2009'!BD$2),'Data - ValuesEnd2009'!BD38/INDEX(F_MC_End2009,1,'Data - ValuesEnd2009'!BD$2))</f>
        <v>1.0465536570114908</v>
      </c>
      <c r="BE38" s="202">
        <f>IF($C38="M",'Data - ValuesEnd2009'!BE38/INDEX(M_MC_End2009,1,'Data - ValuesEnd2009'!BE$2),'Data - ValuesEnd2009'!BE38/INDEX(F_MC_End2009,1,'Data - ValuesEnd2009'!BE$2))</f>
        <v>1.0426253218917179</v>
      </c>
      <c r="BF38" s="203">
        <f>IF($C38="M",'Data - ValuesEnd2009'!BF38/INDEX(M_MC_End2009,1,'Data - ValuesEnd2009'!BF$2),'Data - ValuesEnd2009'!BF38/INDEX(F_MC_End2009,1,'Data - ValuesEnd2009'!BF$2))</f>
        <v>1.0058302592091783</v>
      </c>
      <c r="BG38" s="190"/>
      <c r="BH38" s="191"/>
      <c r="BI38" s="201">
        <f>IF($C38="M",'Data - ValuesEnd2009'!BI38/INDEX(M_MC_End2009,1,'Data - ValuesEnd2009'!BI$2),'Data - ValuesEnd2009'!BI38/INDEX(F_MC_End2009,1,'Data - ValuesEnd2009'!BI$2))</f>
        <v>1.0295643553191318</v>
      </c>
      <c r="BJ38" s="202">
        <f>IF($C38="M",'Data - ValuesEnd2009'!BJ38/INDEX(M_MC_End2009,1,'Data - ValuesEnd2009'!BJ$2),'Data - ValuesEnd2009'!BJ38/INDEX(F_MC_End2009,1,'Data - ValuesEnd2009'!BJ$2))</f>
        <v>1.0302846407684247</v>
      </c>
      <c r="BK38" s="202">
        <f>IF($C38="M",'Data - ValuesEnd2009'!BK38/INDEX(M_MC_End2009,1,'Data - ValuesEnd2009'!BK$2),'Data - ValuesEnd2009'!BK38/INDEX(F_MC_End2009,1,'Data - ValuesEnd2009'!BK$2))</f>
        <v>1.0207755379601267</v>
      </c>
      <c r="BL38" s="202">
        <f>IF($C38="M",'Data - ValuesEnd2009'!BL38/INDEX(M_MC_End2009,1,'Data - ValuesEnd2009'!BL$2),'Data - ValuesEnd2009'!BL38/INDEX(F_MC_End2009,1,'Data - ValuesEnd2009'!BL$2))</f>
        <v>1.0242078711762614</v>
      </c>
      <c r="BM38" s="202">
        <f>IF($C38="M",'Data - ValuesEnd2009'!BM38/INDEX(M_MC_End2009,1,'Data - ValuesEnd2009'!BM$2),'Data - ValuesEnd2009'!BM38/INDEX(F_MC_End2009,1,'Data - ValuesEnd2009'!BM$2))</f>
        <v>1.0249724605280657</v>
      </c>
      <c r="BN38" s="203">
        <f>IF($C38="M",'Data - ValuesEnd2009'!BN38/INDEX(M_MC_End2009,1,'Data - ValuesEnd2009'!BN$2),'Data - ValuesEnd2009'!BN38/INDEX(F_MC_End2009,1,'Data - ValuesEnd2009'!BN$2))</f>
        <v>1.0019635270723115</v>
      </c>
      <c r="BO38" s="190"/>
      <c r="BP38" s="191"/>
      <c r="BQ38" s="201">
        <f>IF($C38="M",'Data - ValuesEnd2009'!BQ38/INDEX(M_MC_End2009,1,'Data - ValuesEnd2009'!BQ$2),'Data - ValuesEnd2009'!BQ38/INDEX(F_MC_End2009,1,'Data - ValuesEnd2009'!BQ$2))</f>
        <v>1.1967644963049697</v>
      </c>
      <c r="BR38" s="202">
        <f>IF($C38="M",'Data - ValuesEnd2009'!BR38/INDEX(M_MC_End2009,1,'Data - ValuesEnd2009'!BR$2),'Data - ValuesEnd2009'!BR38/INDEX(F_MC_End2009,1,'Data - ValuesEnd2009'!BR$2))</f>
        <v>1.1531245409395243</v>
      </c>
      <c r="BS38" s="202">
        <f>IF($C38="M",'Data - ValuesEnd2009'!BS38/INDEX(M_MC_End2009,1,'Data - ValuesEnd2009'!BS$2),'Data - ValuesEnd2009'!BS38/INDEX(F_MC_End2009,1,'Data - ValuesEnd2009'!BS$2))</f>
        <v>1.1102927843815407</v>
      </c>
      <c r="BT38" s="202">
        <f>IF($C38="M",'Data - ValuesEnd2009'!BT38/INDEX(M_MC_End2009,1,'Data - ValuesEnd2009'!BT$2),'Data - ValuesEnd2009'!BT38/INDEX(F_MC_End2009,1,'Data - ValuesEnd2009'!BT$2))</f>
        <v>1.110934181943061</v>
      </c>
      <c r="BU38" s="202">
        <f>IF($C38="M",'Data - ValuesEnd2009'!BU38/INDEX(M_MC_End2009,1,'Data - ValuesEnd2009'!BU$2),'Data - ValuesEnd2009'!BU38/INDEX(F_MC_End2009,1,'Data - ValuesEnd2009'!BU$2))</f>
        <v>1.107073563789075</v>
      </c>
      <c r="BV38" s="203">
        <f>IF($C38="M",'Data - ValuesEnd2009'!BV38/INDEX(M_MC_End2009,1,'Data - ValuesEnd2009'!BV$2),'Data - ValuesEnd2009'!BV38/INDEX(F_MC_End2009,1,'Data - ValuesEnd2009'!BV$2))</f>
        <v>1.0703396204827313</v>
      </c>
      <c r="BW38" s="190"/>
      <c r="BX38" s="191"/>
      <c r="BY38" s="201">
        <f>IF($C38="M",'Data - ValuesEnd2009'!BY38/INDEX(M_MC_End2009,1,'Data - ValuesEnd2009'!BY$2),'Data - ValuesEnd2009'!BY38/INDEX(F_MC_End2009,1,'Data - ValuesEnd2009'!BY$2))</f>
        <v>1.0839594122891916</v>
      </c>
      <c r="BZ38" s="202">
        <f>IF($C38="M",'Data - ValuesEnd2009'!BZ38/INDEX(M_MC_End2009,1,'Data - ValuesEnd2009'!BZ$2),'Data - ValuesEnd2009'!BZ38/INDEX(F_MC_End2009,1,'Data - ValuesEnd2009'!BZ$2))</f>
        <v>1.068073048303353</v>
      </c>
      <c r="CA38" s="202">
        <f>IF($C38="M",'Data - ValuesEnd2009'!CA38/INDEX(M_MC_End2009,1,'Data - ValuesEnd2009'!CA$2),'Data - ValuesEnd2009'!CA38/INDEX(F_MC_End2009,1,'Data - ValuesEnd2009'!CA$2))</f>
        <v>1.0428201737674279</v>
      </c>
      <c r="CB38" s="202">
        <f>IF($C38="M",'Data - ValuesEnd2009'!CB38/INDEX(M_MC_End2009,1,'Data - ValuesEnd2009'!CB$2),'Data - ValuesEnd2009'!CB38/INDEX(F_MC_End2009,1,'Data - ValuesEnd2009'!CB$2))</f>
        <v>1.0506406217719806</v>
      </c>
      <c r="CC38" s="202">
        <f>IF($C38="M",'Data - ValuesEnd2009'!CC38/INDEX(M_MC_End2009,1,'Data - ValuesEnd2009'!CC$2),'Data - ValuesEnd2009'!CC38/INDEX(F_MC_End2009,1,'Data - ValuesEnd2009'!CC$2))</f>
        <v>1.0558909713411637</v>
      </c>
      <c r="CD38" s="203">
        <f>IF($C38="M",'Data - ValuesEnd2009'!CD38/INDEX(M_MC_End2009,1,'Data - ValuesEnd2009'!CD$2),'Data - ValuesEnd2009'!CD38/INDEX(F_MC_End2009,1,'Data - ValuesEnd2009'!CD$2))</f>
        <v>1.0413229031182778</v>
      </c>
      <c r="CE38" s="190"/>
      <c r="CF38" s="191"/>
      <c r="CG38" s="201">
        <f>IF($C38="M",'Data - ValuesEnd2009'!CG38/INDEX(M_MC_End2009,1,'Data - ValuesEnd2009'!CG$2),'Data - ValuesEnd2009'!CG38/INDEX(F_MC_End2009,1,'Data - ValuesEnd2009'!CG$2))</f>
        <v>1.1862397468599295</v>
      </c>
      <c r="CH38" s="202">
        <f>IF($C38="M",'Data - ValuesEnd2009'!CH38/INDEX(M_MC_End2009,1,'Data - ValuesEnd2009'!CH$2),'Data - ValuesEnd2009'!CH38/INDEX(F_MC_End2009,1,'Data - ValuesEnd2009'!CH$2))</f>
        <v>1.14047865325416</v>
      </c>
      <c r="CI38" s="202">
        <f>IF($C38="M",'Data - ValuesEnd2009'!CI38/INDEX(M_MC_End2009,1,'Data - ValuesEnd2009'!CI$2),'Data - ValuesEnd2009'!CI38/INDEX(F_MC_End2009,1,'Data - ValuesEnd2009'!CI$2))</f>
        <v>1.0972803410407668</v>
      </c>
      <c r="CJ38" s="202">
        <f>IF($C38="M",'Data - ValuesEnd2009'!CJ38/INDEX(M_MC_End2009,1,'Data - ValuesEnd2009'!CJ$2),'Data - ValuesEnd2009'!CJ38/INDEX(F_MC_End2009,1,'Data - ValuesEnd2009'!CJ$2))</f>
        <v>1.0919892022190651</v>
      </c>
      <c r="CK38" s="202">
        <f>IF($C38="M",'Data - ValuesEnd2009'!CK38/INDEX(M_MC_End2009,1,'Data - ValuesEnd2009'!CK$2),'Data - ValuesEnd2009'!CK38/INDEX(F_MC_End2009,1,'Data - ValuesEnd2009'!CK$2))</f>
        <v>1.0822528290542885</v>
      </c>
      <c r="CL38" s="203">
        <f>IF($C38="M",'Data - ValuesEnd2009'!CL38/INDEX(M_MC_End2009,1,'Data - ValuesEnd2009'!CL$2),'Data - ValuesEnd2009'!CL38/INDEX(F_MC_End2009,1,'Data - ValuesEnd2009'!CL$2))</f>
        <v>1.0329386167345453</v>
      </c>
      <c r="CM38" s="190"/>
      <c r="CN38" s="191"/>
      <c r="CO38" s="201">
        <f>IF($C38="M",'Data - ValuesEnd2009'!CO38/INDEX(M_MC_End2009,1,'Data - ValuesEnd2009'!CO$2),'Data - ValuesEnd2009'!CO38/INDEX(F_MC_End2009,1,'Data - ValuesEnd2009'!CO$2))</f>
        <v>1.081878908123072</v>
      </c>
      <c r="CP38" s="202">
        <f>IF($C38="M",'Data - ValuesEnd2009'!CP38/INDEX(M_MC_End2009,1,'Data - ValuesEnd2009'!CP$2),'Data - ValuesEnd2009'!CP38/INDEX(F_MC_End2009,1,'Data - ValuesEnd2009'!CP$2))</f>
        <v>1.064242422727687</v>
      </c>
      <c r="CQ38" s="202">
        <f>IF($C38="M",'Data - ValuesEnd2009'!CQ38/INDEX(M_MC_End2009,1,'Data - ValuesEnd2009'!CQ$2),'Data - ValuesEnd2009'!CQ38/INDEX(F_MC_End2009,1,'Data - ValuesEnd2009'!CQ$2))</f>
        <v>1.0385723657930264</v>
      </c>
      <c r="CR38" s="202">
        <f>IF($C38="M",'Data - ValuesEnd2009'!CR38/INDEX(M_MC_End2009,1,'Data - ValuesEnd2009'!CR$2),'Data - ValuesEnd2009'!CR38/INDEX(F_MC_End2009,1,'Data - ValuesEnd2009'!CR$2))</f>
        <v>1.0421973703286076</v>
      </c>
      <c r="CS38" s="202">
        <f>IF($C38="M",'Data - ValuesEnd2009'!CS38/INDEX(M_MC_End2009,1,'Data - ValuesEnd2009'!CS$2),'Data - ValuesEnd2009'!CS38/INDEX(F_MC_End2009,1,'Data - ValuesEnd2009'!CS$2))</f>
        <v>1.0426061475323551</v>
      </c>
      <c r="CT38" s="203">
        <f>IF($C38="M",'Data - ValuesEnd2009'!CT38/INDEX(M_MC_End2009,1,'Data - ValuesEnd2009'!CT$2),'Data - ValuesEnd2009'!CT38/INDEX(F_MC_End2009,1,'Data - ValuesEnd2009'!CT$2))</f>
        <v>1.0169491861889612</v>
      </c>
      <c r="CU38" s="190"/>
      <c r="CV38" s="191"/>
      <c r="CW38" s="201">
        <f>IF($C38="M",'Data - ValuesEnd2009'!CW38/INDEX(M_MC_End2009,1,'Data - ValuesEnd2009'!CW$2),'Data - ValuesEnd2009'!CW38/INDEX(F_MC_End2009,1,'Data - ValuesEnd2009'!CW$2))</f>
        <v>1.3217496054902365</v>
      </c>
      <c r="CX38" s="202">
        <f>IF($C38="M",'Data - ValuesEnd2009'!CX38/INDEX(M_MC_End2009,1,'Data - ValuesEnd2009'!CX$2),'Data - ValuesEnd2009'!CX38/INDEX(F_MC_End2009,1,'Data - ValuesEnd2009'!CX$2))</f>
        <v>1.2479165178543097</v>
      </c>
      <c r="CY38" s="202">
        <f>IF($C38="M",'Data - ValuesEnd2009'!CY38/INDEX(M_MC_End2009,1,'Data - ValuesEnd2009'!CY$2),'Data - ValuesEnd2009'!CY38/INDEX(F_MC_End2009,1,'Data - ValuesEnd2009'!CY$2))</f>
        <v>1.1748446713952794</v>
      </c>
      <c r="CZ38" s="202">
        <f>IF($C38="M",'Data - ValuesEnd2009'!CZ38/INDEX(M_MC_End2009,1,'Data - ValuesEnd2009'!CZ$2),'Data - ValuesEnd2009'!CZ38/INDEX(F_MC_End2009,1,'Data - ValuesEnd2009'!CZ$2))</f>
        <v>1.1717821923131164</v>
      </c>
      <c r="DA38" s="202">
        <f>IF($C38="M",'Data - ValuesEnd2009'!DA38/INDEX(M_MC_End2009,1,'Data - ValuesEnd2009'!DA$2),'Data - ValuesEnd2009'!DA38/INDEX(F_MC_End2009,1,'Data - ValuesEnd2009'!DA$2))</f>
        <v>1.1632738020859905</v>
      </c>
      <c r="DB38" s="203">
        <f>IF($C38="M",'Data - ValuesEnd2009'!DB38/INDEX(M_MC_End2009,1,'Data - ValuesEnd2009'!DB$2),'Data - ValuesEnd2009'!DB38/INDEX(F_MC_End2009,1,'Data - ValuesEnd2009'!DB$2))</f>
        <v>1.1153495053079943</v>
      </c>
      <c r="DC38" s="190"/>
      <c r="DD38" s="191"/>
      <c r="DE38" s="201">
        <f>IF($C38="M",'Data - ValuesEnd2009'!DE38/INDEX(M_MC_End2009,1,'Data - ValuesEnd2009'!DE$2),'Data - ValuesEnd2009'!DE38/INDEX(F_MC_End2009,1,'Data - ValuesEnd2009'!DE$2))</f>
        <v>1.1352775906547548</v>
      </c>
      <c r="DF38" s="202">
        <f>IF($C38="M",'Data - ValuesEnd2009'!DF38/INDEX(M_MC_End2009,1,'Data - ValuesEnd2009'!DF$2),'Data - ValuesEnd2009'!DF38/INDEX(F_MC_End2009,1,'Data - ValuesEnd2009'!DF$2))</f>
        <v>1.105153882638979</v>
      </c>
      <c r="DG38" s="202">
        <f>IF($C38="M",'Data - ValuesEnd2009'!DG38/INDEX(M_MC_End2009,1,'Data - ValuesEnd2009'!DG$2),'Data - ValuesEnd2009'!DG38/INDEX(F_MC_End2009,1,'Data - ValuesEnd2009'!DG$2))</f>
        <v>1.0638551654371484</v>
      </c>
      <c r="DH38" s="202">
        <f>IF($C38="M",'Data - ValuesEnd2009'!DH38/INDEX(M_MC_End2009,1,'Data - ValuesEnd2009'!DH$2),'Data - ValuesEnd2009'!DH38/INDEX(F_MC_End2009,1,'Data - ValuesEnd2009'!DH$2))</f>
        <v>1.0734099176648568</v>
      </c>
      <c r="DI38" s="202">
        <f>IF($C38="M",'Data - ValuesEnd2009'!DI38/INDEX(M_MC_End2009,1,'Data - ValuesEnd2009'!DI$2),'Data - ValuesEnd2009'!DI38/INDEX(F_MC_End2009,1,'Data - ValuesEnd2009'!DI$2))</f>
        <v>1.0799140365188622</v>
      </c>
      <c r="DJ38" s="203">
        <f>IF($C38="M",'Data - ValuesEnd2009'!DJ38/INDEX(M_MC_End2009,1,'Data - ValuesEnd2009'!DJ$2),'Data - ValuesEnd2009'!DJ38/INDEX(F_MC_End2009,1,'Data - ValuesEnd2009'!DJ$2))</f>
        <v>1.0660234848914456</v>
      </c>
      <c r="DK38" s="190"/>
      <c r="DL38" s="191"/>
      <c r="DM38" s="201">
        <f>IF($C38="M",'Data - ValuesEnd2009'!DM38/INDEX(M_MC_End2009,1,'Data - ValuesEnd2009'!DM$2),'Data - ValuesEnd2009'!DM38/INDEX(F_MC_End2009,1,'Data - ValuesEnd2009'!DM$2))</f>
        <v>1.309771868635772</v>
      </c>
      <c r="DN38" s="202">
        <f>IF($C38="M",'Data - ValuesEnd2009'!DN38/INDEX(M_MC_End2009,1,'Data - ValuesEnd2009'!DN$2),'Data - ValuesEnd2009'!DN38/INDEX(F_MC_End2009,1,'Data - ValuesEnd2009'!DN$2))</f>
        <v>1.2285901696964163</v>
      </c>
      <c r="DO38" s="202">
        <f>IF($C38="M",'Data - ValuesEnd2009'!DO38/INDEX(M_MC_End2009,1,'Data - ValuesEnd2009'!DO$2),'Data - ValuesEnd2009'!DO38/INDEX(F_MC_End2009,1,'Data - ValuesEnd2009'!DO$2))</f>
        <v>1.1539086468440953</v>
      </c>
      <c r="DP38" s="202">
        <f>IF($C38="M",'Data - ValuesEnd2009'!DP38/INDEX(M_MC_End2009,1,'Data - ValuesEnd2009'!DP$2),'Data - ValuesEnd2009'!DP38/INDEX(F_MC_End2009,1,'Data - ValuesEnd2009'!DP$2))</f>
        <v>1.142779826110619</v>
      </c>
      <c r="DQ38" s="202">
        <f>IF($C38="M",'Data - ValuesEnd2009'!DQ38/INDEX(M_MC_End2009,1,'Data - ValuesEnd2009'!DQ$2),'Data - ValuesEnd2009'!DQ38/INDEX(F_MC_End2009,1,'Data - ValuesEnd2009'!DQ$2))</f>
        <v>1.1264660908574555</v>
      </c>
      <c r="DR38" s="203">
        <f>IF($C38="M",'Data - ValuesEnd2009'!DR38/INDEX(M_MC_End2009,1,'Data - ValuesEnd2009'!DR$2),'Data - ValuesEnd2009'!DR38/INDEX(F_MC_End2009,1,'Data - ValuesEnd2009'!DR$2))</f>
        <v>1.062695808416533</v>
      </c>
      <c r="DS38" s="190"/>
      <c r="DT38" s="191"/>
      <c r="DU38" s="201">
        <f>IF($C38="M",'Data - ValuesEnd2009'!DU38/INDEX(M_MC_End2009,1,'Data - ValuesEnd2009'!DU$2),'Data - ValuesEnd2009'!DU38/INDEX(F_MC_End2009,1,'Data - ValuesEnd2009'!DU$2))</f>
        <v>1.1331384729770595</v>
      </c>
      <c r="DV38" s="202">
        <f>IF($C38="M",'Data - ValuesEnd2009'!DV38/INDEX(M_MC_End2009,1,'Data - ValuesEnd2009'!DV$2),'Data - ValuesEnd2009'!DV38/INDEX(F_MC_End2009,1,'Data - ValuesEnd2009'!DV$2))</f>
        <v>1.0990124035922444</v>
      </c>
      <c r="DW38" s="202">
        <f>IF($C38="M",'Data - ValuesEnd2009'!DW38/INDEX(M_MC_End2009,1,'Data - ValuesEnd2009'!DW$2),'Data - ValuesEnd2009'!DW38/INDEX(F_MC_End2009,1,'Data - ValuesEnd2009'!DW$2))</f>
        <v>1.0571109845897033</v>
      </c>
      <c r="DX38" s="202">
        <f>IF($C38="M",'Data - ValuesEnd2009'!DX38/INDEX(M_MC_End2009,1,'Data - ValuesEnd2009'!DX$2),'Data - ValuesEnd2009'!DX38/INDEX(F_MC_End2009,1,'Data - ValuesEnd2009'!DX$2))</f>
        <v>1.0611818305509912</v>
      </c>
      <c r="DY38" s="202">
        <f>IF($C38="M",'Data - ValuesEnd2009'!DY38/INDEX(M_MC_End2009,1,'Data - ValuesEnd2009'!DY$2),'Data - ValuesEnd2009'!DY38/INDEX(F_MC_End2009,1,'Data - ValuesEnd2009'!DY$2))</f>
        <v>1.06136670206301</v>
      </c>
      <c r="DZ38" s="203">
        <f>IF($C38="M",'Data - ValuesEnd2009'!DZ38/INDEX(M_MC_End2009,1,'Data - ValuesEnd2009'!DZ$2),'Data - ValuesEnd2009'!DZ38/INDEX(F_MC_End2009,1,'Data - ValuesEnd2009'!DZ$2))</f>
        <v>1.0329305617778146</v>
      </c>
      <c r="EA38" s="184"/>
      <c r="EB38" s="185"/>
      <c r="EC38" s="185"/>
    </row>
    <row r="39" spans="2:133" s="186" customFormat="1" ht="16.5" thickBot="1">
      <c r="B39" s="46"/>
      <c r="C39" s="46"/>
      <c r="D39" s="164"/>
      <c r="E39" s="76"/>
      <c r="F39" s="76"/>
      <c r="G39" s="76"/>
      <c r="H39" s="76"/>
      <c r="I39" s="76"/>
      <c r="J39" s="76"/>
      <c r="K39" s="174"/>
      <c r="L39" s="175"/>
      <c r="M39" s="76"/>
      <c r="N39" s="76"/>
      <c r="O39" s="76"/>
      <c r="P39" s="76"/>
      <c r="Q39" s="76"/>
      <c r="R39" s="76"/>
      <c r="S39" s="174"/>
      <c r="T39" s="175"/>
      <c r="U39" s="76"/>
      <c r="V39" s="76"/>
      <c r="W39" s="76"/>
      <c r="X39" s="76"/>
      <c r="Y39" s="76"/>
      <c r="Z39" s="76"/>
      <c r="AA39" s="174"/>
      <c r="AB39" s="175"/>
      <c r="AC39" s="76"/>
      <c r="AD39" s="76"/>
      <c r="AE39" s="76"/>
      <c r="AF39" s="76"/>
      <c r="AG39" s="76"/>
      <c r="AH39" s="76"/>
      <c r="AI39" s="174"/>
      <c r="AJ39" s="175"/>
      <c r="AK39" s="76"/>
      <c r="AL39" s="76"/>
      <c r="AM39" s="76"/>
      <c r="AN39" s="76"/>
      <c r="AO39" s="76"/>
      <c r="AP39" s="76"/>
      <c r="AQ39" s="174"/>
      <c r="AR39" s="175"/>
      <c r="AS39" s="76"/>
      <c r="AT39" s="76"/>
      <c r="AU39" s="76"/>
      <c r="AV39" s="76"/>
      <c r="AW39" s="76"/>
      <c r="AX39" s="76"/>
      <c r="AY39" s="174"/>
      <c r="AZ39" s="175"/>
      <c r="BA39" s="76"/>
      <c r="BB39" s="76"/>
      <c r="BC39" s="76"/>
      <c r="BD39" s="76"/>
      <c r="BE39" s="76"/>
      <c r="BF39" s="76"/>
      <c r="BG39" s="174"/>
      <c r="BH39" s="175"/>
      <c r="BI39" s="76"/>
      <c r="BJ39" s="76"/>
      <c r="BK39" s="76"/>
      <c r="BL39" s="76"/>
      <c r="BM39" s="76"/>
      <c r="BN39" s="76"/>
      <c r="BO39" s="174"/>
      <c r="BP39" s="175"/>
      <c r="BQ39" s="76"/>
      <c r="BR39" s="76"/>
      <c r="BS39" s="76"/>
      <c r="BT39" s="76"/>
      <c r="BU39" s="76"/>
      <c r="BV39" s="76"/>
      <c r="BW39" s="174"/>
      <c r="BX39" s="175"/>
      <c r="BY39" s="76"/>
      <c r="BZ39" s="76"/>
      <c r="CA39" s="76"/>
      <c r="CB39" s="76"/>
      <c r="CC39" s="76"/>
      <c r="CD39" s="76"/>
      <c r="CE39" s="174"/>
      <c r="CF39" s="175"/>
      <c r="CG39" s="76"/>
      <c r="CH39" s="76"/>
      <c r="CI39" s="76"/>
      <c r="CJ39" s="76"/>
      <c r="CK39" s="76"/>
      <c r="CL39" s="76"/>
      <c r="CM39" s="174"/>
      <c r="CN39" s="175"/>
      <c r="CO39" s="76"/>
      <c r="CP39" s="76"/>
      <c r="CQ39" s="76"/>
      <c r="CR39" s="76"/>
      <c r="CS39" s="76"/>
      <c r="CT39" s="76"/>
      <c r="CU39" s="174"/>
      <c r="CV39" s="175"/>
      <c r="CW39" s="76"/>
      <c r="CX39" s="76"/>
      <c r="CY39" s="76"/>
      <c r="CZ39" s="76"/>
      <c r="DA39" s="76"/>
      <c r="DB39" s="76"/>
      <c r="DC39" s="174"/>
      <c r="DD39" s="175"/>
      <c r="DE39" s="76"/>
      <c r="DF39" s="76"/>
      <c r="DG39" s="76"/>
      <c r="DH39" s="76"/>
      <c r="DI39" s="76"/>
      <c r="DJ39" s="76"/>
      <c r="DK39" s="174"/>
      <c r="DL39" s="175"/>
      <c r="DM39" s="76"/>
      <c r="DN39" s="76"/>
      <c r="DO39" s="76"/>
      <c r="DP39" s="76"/>
      <c r="DQ39" s="76"/>
      <c r="DR39" s="76"/>
      <c r="DS39" s="174"/>
      <c r="DT39" s="175"/>
      <c r="DU39" s="76"/>
      <c r="DV39" s="76"/>
      <c r="DW39" s="76"/>
      <c r="DX39" s="76"/>
      <c r="DY39" s="76"/>
      <c r="DZ39" s="76"/>
      <c r="EA39" s="174"/>
      <c r="EB39" s="175"/>
      <c r="EC39" s="207"/>
    </row>
    <row r="40" spans="1:133" s="186" customFormat="1" ht="16.5" thickBot="1">
      <c r="A40" s="223" t="s">
        <v>97</v>
      </c>
      <c r="B40" s="73" t="s">
        <v>148</v>
      </c>
      <c r="C40" s="73" t="s">
        <v>43</v>
      </c>
      <c r="D40" s="167" t="s">
        <v>124</v>
      </c>
      <c r="E40" s="213">
        <f>IF($C40="M",'Data - ValuesEnd2009'!E40/INDEX(M_MC_End2009,1,'Data - ValuesEnd2009'!E$2),'Data - ValuesEnd2009'!E40/INDEX(F_MC_End2009,1,'Data - ValuesEnd2009'!E$2))</f>
        <v>0.9203058801625832</v>
      </c>
      <c r="F40" s="214">
        <f>IF($C40="M",'Data - ValuesEnd2009'!F40/INDEX(M_MC_End2009,1,'Data - ValuesEnd2009'!F$2),'Data - ValuesEnd2009'!F40/INDEX(F_MC_End2009,1,'Data - ValuesEnd2009'!F$2))</f>
        <v>0.9625011997277011</v>
      </c>
      <c r="G40" s="214">
        <f>IF($C40="M",'Data - ValuesEnd2009'!G40/INDEX(M_MC_End2009,1,'Data - ValuesEnd2009'!G$2),'Data - ValuesEnd2009'!G40/INDEX(F_MC_End2009,1,'Data - ValuesEnd2009'!G$2))</f>
        <v>0.9932158012936911</v>
      </c>
      <c r="H40" s="214">
        <f>IF($C40="M",'Data - ValuesEnd2009'!H40/INDEX(M_MC_End2009,1,'Data - ValuesEnd2009'!H$2),'Data - ValuesEnd2009'!H40/INDEX(F_MC_End2009,1,'Data - ValuesEnd2009'!H$2))</f>
        <v>1.0101935577619428</v>
      </c>
      <c r="I40" s="214">
        <f>IF($C40="M",'Data - ValuesEnd2009'!I40/INDEX(M_MC_End2009,1,'Data - ValuesEnd2009'!I$2),'Data - ValuesEnd2009'!I40/INDEX(F_MC_End2009,1,'Data - ValuesEnd2009'!I$2))</f>
        <v>1.0172144693547984</v>
      </c>
      <c r="J40" s="215">
        <f>IF($C40="M",'Data - ValuesEnd2009'!J40/INDEX(M_MC_End2009,1,'Data - ValuesEnd2009'!J$2),'Data - ValuesEnd2009'!J40/INDEX(F_MC_End2009,1,'Data - ValuesEnd2009'!J$2))</f>
        <v>0.9913063821002166</v>
      </c>
      <c r="K40" s="190"/>
      <c r="L40" s="191"/>
      <c r="M40" s="213">
        <f>IF($C40="M",'Data - ValuesEnd2009'!M40/INDEX(M_MC_End2009,1,'Data - ValuesEnd2009'!M$2),'Data - ValuesEnd2009'!M40/INDEX(F_MC_End2009,1,'Data - ValuesEnd2009'!M$2))</f>
        <v>0.9247862031560254</v>
      </c>
      <c r="N40" s="214">
        <f>IF($C40="M",'Data - ValuesEnd2009'!N40/INDEX(M_MC_End2009,1,'Data - ValuesEnd2009'!N$2),'Data - ValuesEnd2009'!N40/INDEX(F_MC_End2009,1,'Data - ValuesEnd2009'!N$2))</f>
        <v>0.9720755723616433</v>
      </c>
      <c r="O40" s="214">
        <f>IF($C40="M",'Data - ValuesEnd2009'!O40/INDEX(M_MC_End2009,1,'Data - ValuesEnd2009'!O$2),'Data - ValuesEnd2009'!O40/INDEX(F_MC_End2009,1,'Data - ValuesEnd2009'!O$2))</f>
        <v>0.9972209781565055</v>
      </c>
      <c r="P40" s="214">
        <f>IF($C40="M",'Data - ValuesEnd2009'!P40/INDEX(M_MC_End2009,1,'Data - ValuesEnd2009'!P$2),'Data - ValuesEnd2009'!P40/INDEX(F_MC_End2009,1,'Data - ValuesEnd2009'!P$2))</f>
        <v>1.007449630479062</v>
      </c>
      <c r="Q40" s="214">
        <f>IF($C40="M",'Data - ValuesEnd2009'!Q40/INDEX(M_MC_End2009,1,'Data - ValuesEnd2009'!Q$2),'Data - ValuesEnd2009'!Q40/INDEX(F_MC_End2009,1,'Data - ValuesEnd2009'!Q$2))</f>
        <v>1.0129915141294032</v>
      </c>
      <c r="R40" s="215">
        <f>IF($C40="M",'Data - ValuesEnd2009'!R40/INDEX(M_MC_End2009,1,'Data - ValuesEnd2009'!R$2),'Data - ValuesEnd2009'!R40/INDEX(F_MC_End2009,1,'Data - ValuesEnd2009'!R$2))</f>
        <v>0.9945703213322238</v>
      </c>
      <c r="S40" s="190"/>
      <c r="T40" s="191"/>
      <c r="U40" s="213">
        <f>IF($C40="M",'Data - ValuesEnd2009'!U40/INDEX(M_MC_End2009,1,'Data - ValuesEnd2009'!U$2),'Data - ValuesEnd2009'!U40/INDEX(F_MC_End2009,1,'Data - ValuesEnd2009'!U$2))</f>
        <v>0.9297411172420695</v>
      </c>
      <c r="V40" s="214">
        <f>IF($C40="M",'Data - ValuesEnd2009'!V40/INDEX(M_MC_End2009,1,'Data - ValuesEnd2009'!V$2),'Data - ValuesEnd2009'!V40/INDEX(F_MC_End2009,1,'Data - ValuesEnd2009'!V$2))</f>
        <v>0.9751801347570153</v>
      </c>
      <c r="W40" s="214">
        <f>IF($C40="M",'Data - ValuesEnd2009'!W40/INDEX(M_MC_End2009,1,'Data - ValuesEnd2009'!W$2),'Data - ValuesEnd2009'!W40/INDEX(F_MC_End2009,1,'Data - ValuesEnd2009'!W$2))</f>
        <v>1.0081560466215762</v>
      </c>
      <c r="X40" s="214">
        <f>IF($C40="M",'Data - ValuesEnd2009'!X40/INDEX(M_MC_End2009,1,'Data - ValuesEnd2009'!X$2),'Data - ValuesEnd2009'!X40/INDEX(F_MC_End2009,1,'Data - ValuesEnd2009'!X$2))</f>
        <v>1.010076263099782</v>
      </c>
      <c r="Y40" s="214">
        <f>IF($C40="M",'Data - ValuesEnd2009'!Y40/INDEX(M_MC_End2009,1,'Data - ValuesEnd2009'!Y$2),'Data - ValuesEnd2009'!Y40/INDEX(F_MC_End2009,1,'Data - ValuesEnd2009'!Y$2))</f>
        <v>1.0218010336838386</v>
      </c>
      <c r="Z40" s="215">
        <f>IF($C40="M",'Data - ValuesEnd2009'!Z40/INDEX(M_MC_End2009,1,'Data - ValuesEnd2009'!Z$2),'Data - ValuesEnd2009'!Z40/INDEX(F_MC_End2009,1,'Data - ValuesEnd2009'!Z$2))</f>
        <v>0.9782136850112043</v>
      </c>
      <c r="AA40" s="190"/>
      <c r="AB40" s="191"/>
      <c r="AC40" s="213">
        <f>IF($C40="M",'Data - ValuesEnd2009'!AC40/INDEX(M_MC_End2009,1,'Data - ValuesEnd2009'!AC$2),'Data - ValuesEnd2009'!AC40/INDEX(F_MC_End2009,1,'Data - ValuesEnd2009'!AC$2))</f>
        <v>0.936325912926821</v>
      </c>
      <c r="AD40" s="214">
        <f>IF($C40="M",'Data - ValuesEnd2009'!AD40/INDEX(M_MC_End2009,1,'Data - ValuesEnd2009'!AD$2),'Data - ValuesEnd2009'!AD40/INDEX(F_MC_End2009,1,'Data - ValuesEnd2009'!AD$2))</f>
        <v>0.9822090788471908</v>
      </c>
      <c r="AE40" s="214">
        <f>IF($C40="M",'Data - ValuesEnd2009'!AE40/INDEX(M_MC_End2009,1,'Data - ValuesEnd2009'!AE$2),'Data - ValuesEnd2009'!AE40/INDEX(F_MC_End2009,1,'Data - ValuesEnd2009'!AE$2))</f>
        <v>1.0052985530279983</v>
      </c>
      <c r="AF40" s="214">
        <f>IF($C40="M",'Data - ValuesEnd2009'!AF40/INDEX(M_MC_End2009,1,'Data - ValuesEnd2009'!AF$2),'Data - ValuesEnd2009'!AF40/INDEX(F_MC_End2009,1,'Data - ValuesEnd2009'!AF$2))</f>
        <v>1.0072826831339685</v>
      </c>
      <c r="AG40" s="214">
        <f>IF($C40="M",'Data - ValuesEnd2009'!AG40/INDEX(M_MC_End2009,1,'Data - ValuesEnd2009'!AG$2),'Data - ValuesEnd2009'!AG40/INDEX(F_MC_End2009,1,'Data - ValuesEnd2009'!AG$2))</f>
        <v>1.015321012878489</v>
      </c>
      <c r="AH40" s="215">
        <f>IF($C40="M",'Data - ValuesEnd2009'!AH40/INDEX(M_MC_End2009,1,'Data - ValuesEnd2009'!AH$2),'Data - ValuesEnd2009'!AH40/INDEX(F_MC_End2009,1,'Data - ValuesEnd2009'!AH$2))</f>
        <v>0.9857262054025401</v>
      </c>
      <c r="AI40" s="190"/>
      <c r="AJ40" s="191"/>
      <c r="AK40" s="213">
        <f>IF($C40="M",'Data - ValuesEnd2009'!AK40/INDEX(M_MC_End2009,1,'Data - ValuesEnd2009'!AK$2),'Data - ValuesEnd2009'!AK40/INDEX(F_MC_End2009,1,'Data - ValuesEnd2009'!AK$2))</f>
        <v>1.033098784601399</v>
      </c>
      <c r="AL40" s="214">
        <f>IF($C40="M",'Data - ValuesEnd2009'!AL40/INDEX(M_MC_End2009,1,'Data - ValuesEnd2009'!AL$2),'Data - ValuesEnd2009'!AL40/INDEX(F_MC_End2009,1,'Data - ValuesEnd2009'!AL$2))</f>
        <v>1.043953952382286</v>
      </c>
      <c r="AM40" s="214">
        <f>IF($C40="M",'Data - ValuesEnd2009'!AM40/INDEX(M_MC_End2009,1,'Data - ValuesEnd2009'!AM$2),'Data - ValuesEnd2009'!AM40/INDEX(F_MC_End2009,1,'Data - ValuesEnd2009'!AM$2))</f>
        <v>1.0473362462158327</v>
      </c>
      <c r="AN40" s="214">
        <f>IF($C40="M",'Data - ValuesEnd2009'!AN40/INDEX(M_MC_End2009,1,'Data - ValuesEnd2009'!AN$2),'Data - ValuesEnd2009'!AN40/INDEX(F_MC_End2009,1,'Data - ValuesEnd2009'!AN$2))</f>
        <v>1.061020091037032</v>
      </c>
      <c r="AO40" s="214">
        <f>IF($C40="M",'Data - ValuesEnd2009'!AO40/INDEX(M_MC_End2009,1,'Data - ValuesEnd2009'!AO$2),'Data - ValuesEnd2009'!AO40/INDEX(F_MC_End2009,1,'Data - ValuesEnd2009'!AO$2))</f>
        <v>1.0636301259934482</v>
      </c>
      <c r="AP40" s="215">
        <f>IF($C40="M",'Data - ValuesEnd2009'!AP40/INDEX(M_MC_End2009,1,'Data - ValuesEnd2009'!AP$2),'Data - ValuesEnd2009'!AP40/INDEX(F_MC_End2009,1,'Data - ValuesEnd2009'!AP$2))</f>
        <v>1.0276445236784446</v>
      </c>
      <c r="AQ40" s="190"/>
      <c r="AR40" s="191"/>
      <c r="AS40" s="213">
        <f>IF($C40="M",'Data - ValuesEnd2009'!AS40/INDEX(M_MC_End2009,1,'Data - ValuesEnd2009'!AS$2),'Data - ValuesEnd2009'!AS40/INDEX(F_MC_End2009,1,'Data - ValuesEnd2009'!AS$2))</f>
        <v>0.9881615681852274</v>
      </c>
      <c r="AT40" s="214">
        <f>IF($C40="M",'Data - ValuesEnd2009'!AT40/INDEX(M_MC_End2009,1,'Data - ValuesEnd2009'!AT$2),'Data - ValuesEnd2009'!AT40/INDEX(F_MC_End2009,1,'Data - ValuesEnd2009'!AT$2))</f>
        <v>1.0119977310819017</v>
      </c>
      <c r="AU40" s="214">
        <f>IF($C40="M",'Data - ValuesEnd2009'!AU40/INDEX(M_MC_End2009,1,'Data - ValuesEnd2009'!AU$2),'Data - ValuesEnd2009'!AU40/INDEX(F_MC_End2009,1,'Data - ValuesEnd2009'!AU$2))</f>
        <v>1.0182311084070188</v>
      </c>
      <c r="AV40" s="214">
        <f>IF($C40="M",'Data - ValuesEnd2009'!AV40/INDEX(M_MC_End2009,1,'Data - ValuesEnd2009'!AV$2),'Data - ValuesEnd2009'!AV40/INDEX(F_MC_End2009,1,'Data - ValuesEnd2009'!AV$2))</f>
        <v>1.0292881191079528</v>
      </c>
      <c r="AW40" s="214">
        <f>IF($C40="M",'Data - ValuesEnd2009'!AW40/INDEX(M_MC_End2009,1,'Data - ValuesEnd2009'!AW$2),'Data - ValuesEnd2009'!AW40/INDEX(F_MC_End2009,1,'Data - ValuesEnd2009'!AW$2))</f>
        <v>1.0351730736399405</v>
      </c>
      <c r="AX40" s="215">
        <f>IF($C40="M",'Data - ValuesEnd2009'!AX40/INDEX(M_MC_End2009,1,'Data - ValuesEnd2009'!AX$2),'Data - ValuesEnd2009'!AX40/INDEX(F_MC_End2009,1,'Data - ValuesEnd2009'!AX$2))</f>
        <v>1.016061168343104</v>
      </c>
      <c r="AY40" s="190"/>
      <c r="AZ40" s="191"/>
      <c r="BA40" s="213">
        <f>IF($C40="M",'Data - ValuesEnd2009'!BA40/INDEX(M_MC_End2009,1,'Data - ValuesEnd2009'!BA$2),'Data - ValuesEnd2009'!BA40/INDEX(F_MC_End2009,1,'Data - ValuesEnd2009'!BA$2))</f>
        <v>1.0377665510962124</v>
      </c>
      <c r="BB40" s="214">
        <f>IF($C40="M",'Data - ValuesEnd2009'!BB40/INDEX(M_MC_End2009,1,'Data - ValuesEnd2009'!BB$2),'Data - ValuesEnd2009'!BB40/INDEX(F_MC_End2009,1,'Data - ValuesEnd2009'!BB$2))</f>
        <v>1.048470467997541</v>
      </c>
      <c r="BC40" s="214">
        <f>IF($C40="M",'Data - ValuesEnd2009'!BC40/INDEX(M_MC_End2009,1,'Data - ValuesEnd2009'!BC$2),'Data - ValuesEnd2009'!BC40/INDEX(F_MC_End2009,1,'Data - ValuesEnd2009'!BC$2))</f>
        <v>1.0541864179336244</v>
      </c>
      <c r="BD40" s="214">
        <f>IF($C40="M",'Data - ValuesEnd2009'!BD40/INDEX(M_MC_End2009,1,'Data - ValuesEnd2009'!BD$2),'Data - ValuesEnd2009'!BD40/INDEX(F_MC_End2009,1,'Data - ValuesEnd2009'!BD$2))</f>
        <v>1.0500806090684969</v>
      </c>
      <c r="BE40" s="214">
        <f>IF($C40="M",'Data - ValuesEnd2009'!BE40/INDEX(M_MC_End2009,1,'Data - ValuesEnd2009'!BE$2),'Data - ValuesEnd2009'!BE40/INDEX(F_MC_End2009,1,'Data - ValuesEnd2009'!BE$2))</f>
        <v>1.0569062564412246</v>
      </c>
      <c r="BF40" s="215">
        <f>IF($C40="M",'Data - ValuesEnd2009'!BF40/INDEX(M_MC_End2009,1,'Data - ValuesEnd2009'!BF$2),'Data - ValuesEnd2009'!BF40/INDEX(F_MC_End2009,1,'Data - ValuesEnd2009'!BF$2))</f>
        <v>1.0003170158053898</v>
      </c>
      <c r="BG40" s="190"/>
      <c r="BH40" s="191"/>
      <c r="BI40" s="213">
        <f>IF($C40="M",'Data - ValuesEnd2009'!BI40/INDEX(M_MC_End2009,1,'Data - ValuesEnd2009'!BI$2),'Data - ValuesEnd2009'!BI40/INDEX(F_MC_End2009,1,'Data - ValuesEnd2009'!BI$2))</f>
        <v>0.9963726171433499</v>
      </c>
      <c r="BJ40" s="214">
        <f>IF($C40="M",'Data - ValuesEnd2009'!BJ40/INDEX(M_MC_End2009,1,'Data - ValuesEnd2009'!BJ$2),'Data - ValuesEnd2009'!BJ40/INDEX(F_MC_End2009,1,'Data - ValuesEnd2009'!BJ$2))</f>
        <v>1.0176775157969675</v>
      </c>
      <c r="BK40" s="214">
        <f>IF($C40="M",'Data - ValuesEnd2009'!BK40/INDEX(M_MC_End2009,1,'Data - ValuesEnd2009'!BK$2),'Data - ValuesEnd2009'!BK40/INDEX(F_MC_End2009,1,'Data - ValuesEnd2009'!BK$2))</f>
        <v>1.0228057585692558</v>
      </c>
      <c r="BL40" s="214">
        <f>IF($C40="M",'Data - ValuesEnd2009'!BL40/INDEX(M_MC_End2009,1,'Data - ValuesEnd2009'!BL$2),'Data - ValuesEnd2009'!BL40/INDEX(F_MC_End2009,1,'Data - ValuesEnd2009'!BL$2))</f>
        <v>1.0242328986130451</v>
      </c>
      <c r="BM40" s="214">
        <f>IF($C40="M",'Data - ValuesEnd2009'!BM40/INDEX(M_MC_End2009,1,'Data - ValuesEnd2009'!BM$2),'Data - ValuesEnd2009'!BM40/INDEX(F_MC_End2009,1,'Data - ValuesEnd2009'!BM$2))</f>
        <v>1.0316498214364163</v>
      </c>
      <c r="BN40" s="215">
        <f>IF($C40="M",'Data - ValuesEnd2009'!BN40/INDEX(M_MC_End2009,1,'Data - ValuesEnd2009'!BN$2),'Data - ValuesEnd2009'!BN40/INDEX(F_MC_End2009,1,'Data - ValuesEnd2009'!BN$2))</f>
        <v>0.9983744427252154</v>
      </c>
      <c r="BO40" s="190"/>
      <c r="BP40" s="191"/>
      <c r="BQ40" s="213">
        <f>IF($C40="M",'Data - ValuesEnd2009'!BQ40/INDEX(M_MC_End2009,1,'Data - ValuesEnd2009'!BQ$2),'Data - ValuesEnd2009'!BQ40/INDEX(F_MC_End2009,1,'Data - ValuesEnd2009'!BQ$2))</f>
        <v>1.1625047231714707</v>
      </c>
      <c r="BR40" s="214">
        <f>IF($C40="M",'Data - ValuesEnd2009'!BR40/INDEX(M_MC_End2009,1,'Data - ValuesEnd2009'!BR$2),'Data - ValuesEnd2009'!BR40/INDEX(F_MC_End2009,1,'Data - ValuesEnd2009'!BR$2))</f>
        <v>1.1374666307053403</v>
      </c>
      <c r="BS40" s="214">
        <f>IF($C40="M",'Data - ValuesEnd2009'!BS40/INDEX(M_MC_End2009,1,'Data - ValuesEnd2009'!BS$2),'Data - ValuesEnd2009'!BS40/INDEX(F_MC_End2009,1,'Data - ValuesEnd2009'!BS$2))</f>
        <v>1.1092345401880974</v>
      </c>
      <c r="BT40" s="214">
        <f>IF($C40="M",'Data - ValuesEnd2009'!BT40/INDEX(M_MC_End2009,1,'Data - ValuesEnd2009'!BT$2),'Data - ValuesEnd2009'!BT40/INDEX(F_MC_End2009,1,'Data - ValuesEnd2009'!BT$2))</f>
        <v>1.1189199360368773</v>
      </c>
      <c r="BU40" s="214">
        <f>IF($C40="M",'Data - ValuesEnd2009'!BU40/INDEX(M_MC_End2009,1,'Data - ValuesEnd2009'!BU$2),'Data - ValuesEnd2009'!BU40/INDEX(F_MC_End2009,1,'Data - ValuesEnd2009'!BU$2))</f>
        <v>1.1162013689597445</v>
      </c>
      <c r="BV40" s="215">
        <f>IF($C40="M",'Data - ValuesEnd2009'!BV40/INDEX(M_MC_End2009,1,'Data - ValuesEnd2009'!BV$2),'Data - ValuesEnd2009'!BV40/INDEX(F_MC_End2009,1,'Data - ValuesEnd2009'!BV$2))</f>
        <v>1.0679613913778951</v>
      </c>
      <c r="BW40" s="190"/>
      <c r="BX40" s="191"/>
      <c r="BY40" s="213">
        <f>IF($C40="M",'Data - ValuesEnd2009'!BY40/INDEX(M_MC_End2009,1,'Data - ValuesEnd2009'!BY$2),'Data - ValuesEnd2009'!BY40/INDEX(F_MC_End2009,1,'Data - ValuesEnd2009'!BY$2))</f>
        <v>1.0530537102954372</v>
      </c>
      <c r="BZ40" s="214">
        <f>IF($C40="M",'Data - ValuesEnd2009'!BZ40/INDEX(M_MC_End2009,1,'Data - ValuesEnd2009'!BZ$2),'Data - ValuesEnd2009'!BZ40/INDEX(F_MC_End2009,1,'Data - ValuesEnd2009'!BZ$2))</f>
        <v>1.0539348053719408</v>
      </c>
      <c r="CA40" s="214">
        <f>IF($C40="M",'Data - ValuesEnd2009'!CA40/INDEX(M_MC_End2009,1,'Data - ValuesEnd2009'!CA$2),'Data - ValuesEnd2009'!CA40/INDEX(F_MC_End2009,1,'Data - ValuesEnd2009'!CA$2))</f>
        <v>1.0404921729964076</v>
      </c>
      <c r="CB40" s="214">
        <f>IF($C40="M",'Data - ValuesEnd2009'!CB40/INDEX(M_MC_End2009,1,'Data - ValuesEnd2009'!CB$2),'Data - ValuesEnd2009'!CB40/INDEX(F_MC_End2009,1,'Data - ValuesEnd2009'!CB$2))</f>
        <v>1.0526120265900358</v>
      </c>
      <c r="CC40" s="214">
        <f>IF($C40="M",'Data - ValuesEnd2009'!CC40/INDEX(M_MC_End2009,1,'Data - ValuesEnd2009'!CC$2),'Data - ValuesEnd2009'!CC40/INDEX(F_MC_End2009,1,'Data - ValuesEnd2009'!CC$2))</f>
        <v>1.0589953262232659</v>
      </c>
      <c r="CD40" s="215">
        <f>IF($C40="M",'Data - ValuesEnd2009'!CD40/INDEX(M_MC_End2009,1,'Data - ValuesEnd2009'!CD$2),'Data - ValuesEnd2009'!CD40/INDEX(F_MC_End2009,1,'Data - ValuesEnd2009'!CD$2))</f>
        <v>1.0391408021712671</v>
      </c>
      <c r="CE40" s="190"/>
      <c r="CF40" s="191"/>
      <c r="CG40" s="213">
        <f>IF($C40="M",'Data - ValuesEnd2009'!CG40/INDEX(M_MC_End2009,1,'Data - ValuesEnd2009'!CG$2),'Data - ValuesEnd2009'!CG40/INDEX(F_MC_End2009,1,'Data - ValuesEnd2009'!CG$2))</f>
        <v>1.1640343145865293</v>
      </c>
      <c r="CH40" s="214">
        <f>IF($C40="M",'Data - ValuesEnd2009'!CH40/INDEX(M_MC_End2009,1,'Data - ValuesEnd2009'!CH$2),'Data - ValuesEnd2009'!CH40/INDEX(F_MC_End2009,1,'Data - ValuesEnd2009'!CH$2))</f>
        <v>1.1337564505282567</v>
      </c>
      <c r="CI40" s="214">
        <f>IF($C40="M",'Data - ValuesEnd2009'!CI40/INDEX(M_MC_End2009,1,'Data - ValuesEnd2009'!CI$2),'Data - ValuesEnd2009'!CI40/INDEX(F_MC_End2009,1,'Data - ValuesEnd2009'!CI$2))</f>
        <v>1.1073603206994527</v>
      </c>
      <c r="CJ40" s="214">
        <f>IF($C40="M",'Data - ValuesEnd2009'!CJ40/INDEX(M_MC_End2009,1,'Data - ValuesEnd2009'!CJ$2),'Data - ValuesEnd2009'!CJ40/INDEX(F_MC_End2009,1,'Data - ValuesEnd2009'!CJ$2))</f>
        <v>1.096020390500067</v>
      </c>
      <c r="CK40" s="214">
        <f>IF($C40="M",'Data - ValuesEnd2009'!CK40/INDEX(M_MC_End2009,1,'Data - ValuesEnd2009'!CK$2),'Data - ValuesEnd2009'!CK40/INDEX(F_MC_End2009,1,'Data - ValuesEnd2009'!CK$2))</f>
        <v>1.0967809089900107</v>
      </c>
      <c r="CL40" s="215">
        <f>IF($C40="M",'Data - ValuesEnd2009'!CL40/INDEX(M_MC_End2009,1,'Data - ValuesEnd2009'!CL$2),'Data - ValuesEnd2009'!CL40/INDEX(F_MC_End2009,1,'Data - ValuesEnd2009'!CL$2))</f>
        <v>1.0247103538565991</v>
      </c>
      <c r="CM40" s="190"/>
      <c r="CN40" s="191"/>
      <c r="CO40" s="213">
        <f>IF($C40="M",'Data - ValuesEnd2009'!CO40/INDEX(M_MC_End2009,1,'Data - ValuesEnd2009'!CO$2),'Data - ValuesEnd2009'!CO40/INDEX(F_MC_End2009,1,'Data - ValuesEnd2009'!CO$2))</f>
        <v>1.0592088313561177</v>
      </c>
      <c r="CP40" s="214">
        <f>IF($C40="M",'Data - ValuesEnd2009'!CP40/INDEX(M_MC_End2009,1,'Data - ValuesEnd2009'!CP$2),'Data - ValuesEnd2009'!CP40/INDEX(F_MC_End2009,1,'Data - ValuesEnd2009'!CP$2))</f>
        <v>1.0556265172882116</v>
      </c>
      <c r="CQ40" s="214">
        <f>IF($C40="M",'Data - ValuesEnd2009'!CQ40/INDEX(M_MC_End2009,1,'Data - ValuesEnd2009'!CQ$2),'Data - ValuesEnd2009'!CQ40/INDEX(F_MC_End2009,1,'Data - ValuesEnd2009'!CQ$2))</f>
        <v>1.0416405520044196</v>
      </c>
      <c r="CR40" s="214">
        <f>IF($C40="M",'Data - ValuesEnd2009'!CR40/INDEX(M_MC_End2009,1,'Data - ValuesEnd2009'!CR$2),'Data - ValuesEnd2009'!CR40/INDEX(F_MC_End2009,1,'Data - ValuesEnd2009'!CR$2))</f>
        <v>1.0425871296317226</v>
      </c>
      <c r="CS40" s="214">
        <f>IF($C40="M",'Data - ValuesEnd2009'!CS40/INDEX(M_MC_End2009,1,'Data - ValuesEnd2009'!CS$2),'Data - ValuesEnd2009'!CS40/INDEX(F_MC_End2009,1,'Data - ValuesEnd2009'!CS$2))</f>
        <v>1.0493348836874923</v>
      </c>
      <c r="CT40" s="215">
        <f>IF($C40="M",'Data - ValuesEnd2009'!CT40/INDEX(M_MC_End2009,1,'Data - ValuesEnd2009'!CT$2),'Data - ValuesEnd2009'!CT40/INDEX(F_MC_End2009,1,'Data - ValuesEnd2009'!CT$2))</f>
        <v>1.0119617530301115</v>
      </c>
      <c r="CU40" s="190"/>
      <c r="CV40" s="191"/>
      <c r="CW40" s="213">
        <f>IF($C40="M",'Data - ValuesEnd2009'!CW40/INDEX(M_MC_End2009,1,'Data - ValuesEnd2009'!CW$2),'Data - ValuesEnd2009'!CW40/INDEX(F_MC_End2009,1,'Data - ValuesEnd2009'!CW$2))</f>
        <v>1.3033680855361909</v>
      </c>
      <c r="CX40" s="214">
        <f>IF($C40="M",'Data - ValuesEnd2009'!CX40/INDEX(M_MC_End2009,1,'Data - ValuesEnd2009'!CX$2),'Data - ValuesEnd2009'!CX40/INDEX(F_MC_End2009,1,'Data - ValuesEnd2009'!CX$2))</f>
        <v>1.2413716856504144</v>
      </c>
      <c r="CY40" s="214">
        <f>IF($C40="M",'Data - ValuesEnd2009'!CY40/INDEX(M_MC_End2009,1,'Data - ValuesEnd2009'!CY$2),'Data - ValuesEnd2009'!CY40/INDEX(F_MC_End2009,1,'Data - ValuesEnd2009'!CY$2))</f>
        <v>1.178269755877095</v>
      </c>
      <c r="CZ40" s="214">
        <f>IF($C40="M",'Data - ValuesEnd2009'!CZ40/INDEX(M_MC_End2009,1,'Data - ValuesEnd2009'!CZ$2),'Data - ValuesEnd2009'!CZ40/INDEX(F_MC_End2009,1,'Data - ValuesEnd2009'!CZ$2))</f>
        <v>1.1836860079284144</v>
      </c>
      <c r="DA40" s="214">
        <f>IF($C40="M",'Data - ValuesEnd2009'!DA40/INDEX(M_MC_End2009,1,'Data - ValuesEnd2009'!DA$2),'Data - ValuesEnd2009'!DA40/INDEX(F_MC_End2009,1,'Data - ValuesEnd2009'!DA$2))</f>
        <v>1.1750394952107266</v>
      </c>
      <c r="DB40" s="215">
        <f>IF($C40="M",'Data - ValuesEnd2009'!DB40/INDEX(M_MC_End2009,1,'Data - ValuesEnd2009'!DB$2),'Data - ValuesEnd2009'!DB40/INDEX(F_MC_End2009,1,'Data - ValuesEnd2009'!DB$2))</f>
        <v>1.1125657985398012</v>
      </c>
      <c r="DC40" s="190"/>
      <c r="DD40" s="191"/>
      <c r="DE40" s="213">
        <f>IF($C40="M",'Data - ValuesEnd2009'!DE40/INDEX(M_MC_End2009,1,'Data - ValuesEnd2009'!DE$2),'Data - ValuesEnd2009'!DE40/INDEX(F_MC_End2009,1,'Data - ValuesEnd2009'!DE$2))</f>
        <v>1.1168476045707647</v>
      </c>
      <c r="DF40" s="214">
        <f>IF($C40="M",'Data - ValuesEnd2009'!DF40/INDEX(M_MC_End2009,1,'Data - ValuesEnd2009'!DF$2),'Data - ValuesEnd2009'!DF40/INDEX(F_MC_End2009,1,'Data - ValuesEnd2009'!DF$2))</f>
        <v>1.0967697633279851</v>
      </c>
      <c r="DG40" s="214">
        <f>IF($C40="M",'Data - ValuesEnd2009'!DG40/INDEX(M_MC_End2009,1,'Data - ValuesEnd2009'!DG$2),'Data - ValuesEnd2009'!DG40/INDEX(F_MC_End2009,1,'Data - ValuesEnd2009'!DG$2))</f>
        <v>1.063551562971966</v>
      </c>
      <c r="DH40" s="214">
        <f>IF($C40="M",'Data - ValuesEnd2009'!DH40/INDEX(M_MC_End2009,1,'Data - ValuesEnd2009'!DH$2),'Data - ValuesEnd2009'!DH40/INDEX(F_MC_End2009,1,'Data - ValuesEnd2009'!DH$2))</f>
        <v>1.077099058607611</v>
      </c>
      <c r="DI40" s="214">
        <f>IF($C40="M",'Data - ValuesEnd2009'!DI40/INDEX(M_MC_End2009,1,'Data - ValuesEnd2009'!DI$2),'Data - ValuesEnd2009'!DI40/INDEX(F_MC_End2009,1,'Data - ValuesEnd2009'!DI$2))</f>
        <v>1.0842755201497027</v>
      </c>
      <c r="DJ40" s="215">
        <f>IF($C40="M",'Data - ValuesEnd2009'!DJ40/INDEX(M_MC_End2009,1,'Data - ValuesEnd2009'!DJ$2),'Data - ValuesEnd2009'!DJ40/INDEX(F_MC_End2009,1,'Data - ValuesEnd2009'!DJ$2))</f>
        <v>1.063831095994334</v>
      </c>
      <c r="DK40" s="190"/>
      <c r="DL40" s="191"/>
      <c r="DM40" s="213">
        <f>IF($C40="M",'Data - ValuesEnd2009'!DM40/INDEX(M_MC_End2009,1,'Data - ValuesEnd2009'!DM$2),'Data - ValuesEnd2009'!DM40/INDEX(F_MC_End2009,1,'Data - ValuesEnd2009'!DM$2))</f>
        <v>1.3050473465512604</v>
      </c>
      <c r="DN40" s="214">
        <f>IF($C40="M",'Data - ValuesEnd2009'!DN40/INDEX(M_MC_End2009,1,'Data - ValuesEnd2009'!DN$2),'Data - ValuesEnd2009'!DN40/INDEX(F_MC_End2009,1,'Data - ValuesEnd2009'!DN$2))</f>
        <v>1.2304145213130766</v>
      </c>
      <c r="DO40" s="214">
        <f>IF($C40="M",'Data - ValuesEnd2009'!DO40/INDEX(M_MC_End2009,1,'Data - ValuesEnd2009'!DO$2),'Data - ValuesEnd2009'!DO40/INDEX(F_MC_End2009,1,'Data - ValuesEnd2009'!DO$2))</f>
        <v>1.1675721892263584</v>
      </c>
      <c r="DP40" s="214">
        <f>IF($C40="M",'Data - ValuesEnd2009'!DP40/INDEX(M_MC_End2009,1,'Data - ValuesEnd2009'!DP$2),'Data - ValuesEnd2009'!DP40/INDEX(F_MC_End2009,1,'Data - ValuesEnd2009'!DP$2))</f>
        <v>1.1481016803436268</v>
      </c>
      <c r="DQ40" s="214">
        <f>IF($C40="M",'Data - ValuesEnd2009'!DQ40/INDEX(M_MC_End2009,1,'Data - ValuesEnd2009'!DQ$2),'Data - ValuesEnd2009'!DQ40/INDEX(F_MC_End2009,1,'Data - ValuesEnd2009'!DQ$2))</f>
        <v>1.1417188160308798</v>
      </c>
      <c r="DR40" s="215">
        <f>IF($C40="M",'Data - ValuesEnd2009'!DR40/INDEX(M_MC_End2009,1,'Data - ValuesEnd2009'!DR$2),'Data - ValuesEnd2009'!DR40/INDEX(F_MC_End2009,1,'Data - ValuesEnd2009'!DR$2))</f>
        <v>1.051617040692981</v>
      </c>
      <c r="DS40" s="190"/>
      <c r="DT40" s="191"/>
      <c r="DU40" s="213">
        <f>IF($C40="M",'Data - ValuesEnd2009'!DU40/INDEX(M_MC_End2009,1,'Data - ValuesEnd2009'!DU$2),'Data - ValuesEnd2009'!DU40/INDEX(F_MC_End2009,1,'Data - ValuesEnd2009'!DU$2))</f>
        <v>1.122641706753165</v>
      </c>
      <c r="DV40" s="214">
        <f>IF($C40="M",'Data - ValuesEnd2009'!DV40/INDEX(M_MC_End2009,1,'Data - ValuesEnd2009'!DV$2),'Data - ValuesEnd2009'!DV40/INDEX(F_MC_End2009,1,'Data - ValuesEnd2009'!DV$2))</f>
        <v>1.095294758023093</v>
      </c>
      <c r="DW40" s="214">
        <f>IF($C40="M",'Data - ValuesEnd2009'!DW40/INDEX(M_MC_End2009,1,'Data - ValuesEnd2009'!DW$2),'Data - ValuesEnd2009'!DW40/INDEX(F_MC_End2009,1,'Data - ValuesEnd2009'!DW$2))</f>
        <v>1.0615337663832853</v>
      </c>
      <c r="DX40" s="214">
        <f>IF($C40="M",'Data - ValuesEnd2009'!DX40/INDEX(M_MC_End2009,1,'Data - ValuesEnd2009'!DX$2),'Data - ValuesEnd2009'!DX40/INDEX(F_MC_End2009,1,'Data - ValuesEnd2009'!DX$2))</f>
        <v>1.0622083477321862</v>
      </c>
      <c r="DY40" s="214">
        <f>IF($C40="M",'Data - ValuesEnd2009'!DY40/INDEX(M_MC_End2009,1,'Data - ValuesEnd2009'!DY$2),'Data - ValuesEnd2009'!DY40/INDEX(F_MC_End2009,1,'Data - ValuesEnd2009'!DY$2))</f>
        <v>1.0683262908913738</v>
      </c>
      <c r="DZ40" s="215">
        <f>IF($C40="M",'Data - ValuesEnd2009'!DZ40/INDEX(M_MC_End2009,1,'Data - ValuesEnd2009'!DZ$2),'Data - ValuesEnd2009'!DZ40/INDEX(F_MC_End2009,1,'Data - ValuesEnd2009'!DZ$2))</f>
        <v>1.0265334093328056</v>
      </c>
      <c r="EA40" s="190"/>
      <c r="EB40" s="191"/>
      <c r="EC40" s="185"/>
    </row>
    <row r="41" spans="2:133" s="186" customFormat="1" ht="16.5" thickBot="1">
      <c r="B41" s="46"/>
      <c r="C41" s="46"/>
      <c r="D41" s="164"/>
      <c r="E41" s="76"/>
      <c r="F41" s="76"/>
      <c r="G41" s="76"/>
      <c r="H41" s="76"/>
      <c r="I41" s="76"/>
      <c r="J41" s="76"/>
      <c r="K41" s="174"/>
      <c r="L41" s="175"/>
      <c r="M41" s="76"/>
      <c r="N41" s="76"/>
      <c r="O41" s="76"/>
      <c r="P41" s="76"/>
      <c r="Q41" s="76"/>
      <c r="R41" s="76"/>
      <c r="S41" s="174"/>
      <c r="T41" s="175"/>
      <c r="U41" s="76"/>
      <c r="V41" s="76"/>
      <c r="W41" s="76"/>
      <c r="X41" s="76"/>
      <c r="Y41" s="76"/>
      <c r="Z41" s="76"/>
      <c r="AA41" s="174"/>
      <c r="AB41" s="175"/>
      <c r="AC41" s="76"/>
      <c r="AD41" s="76"/>
      <c r="AE41" s="76"/>
      <c r="AF41" s="76"/>
      <c r="AG41" s="76"/>
      <c r="AH41" s="76"/>
      <c r="AI41" s="174"/>
      <c r="AJ41" s="175"/>
      <c r="AK41" s="76"/>
      <c r="AL41" s="76"/>
      <c r="AM41" s="76"/>
      <c r="AN41" s="76"/>
      <c r="AO41" s="76"/>
      <c r="AP41" s="76"/>
      <c r="AQ41" s="174"/>
      <c r="AR41" s="175"/>
      <c r="AS41" s="76"/>
      <c r="AT41" s="76"/>
      <c r="AU41" s="76"/>
      <c r="AV41" s="76"/>
      <c r="AW41" s="76"/>
      <c r="AX41" s="76"/>
      <c r="AY41" s="174"/>
      <c r="AZ41" s="175"/>
      <c r="BA41" s="76"/>
      <c r="BB41" s="76"/>
      <c r="BC41" s="76"/>
      <c r="BD41" s="76"/>
      <c r="BE41" s="76"/>
      <c r="BF41" s="76"/>
      <c r="BG41" s="174"/>
      <c r="BH41" s="175"/>
      <c r="BI41" s="76"/>
      <c r="BJ41" s="76"/>
      <c r="BK41" s="76"/>
      <c r="BL41" s="76"/>
      <c r="BM41" s="76"/>
      <c r="BN41" s="76"/>
      <c r="BO41" s="174"/>
      <c r="BP41" s="175"/>
      <c r="BQ41" s="76"/>
      <c r="BR41" s="76"/>
      <c r="BS41" s="76"/>
      <c r="BT41" s="76"/>
      <c r="BU41" s="76"/>
      <c r="BV41" s="76"/>
      <c r="BW41" s="174"/>
      <c r="BX41" s="175"/>
      <c r="BY41" s="76"/>
      <c r="BZ41" s="76"/>
      <c r="CA41" s="76"/>
      <c r="CB41" s="76"/>
      <c r="CC41" s="76"/>
      <c r="CD41" s="76"/>
      <c r="CE41" s="174"/>
      <c r="CF41" s="175"/>
      <c r="CG41" s="76"/>
      <c r="CH41" s="76"/>
      <c r="CI41" s="76"/>
      <c r="CJ41" s="76"/>
      <c r="CK41" s="76"/>
      <c r="CL41" s="76"/>
      <c r="CM41" s="174"/>
      <c r="CN41" s="175"/>
      <c r="CO41" s="76"/>
      <c r="CP41" s="76"/>
      <c r="CQ41" s="76"/>
      <c r="CR41" s="76"/>
      <c r="CS41" s="76"/>
      <c r="CT41" s="76"/>
      <c r="CU41" s="174"/>
      <c r="CV41" s="175"/>
      <c r="CW41" s="76"/>
      <c r="CX41" s="76"/>
      <c r="CY41" s="76"/>
      <c r="CZ41" s="76"/>
      <c r="DA41" s="76"/>
      <c r="DB41" s="76"/>
      <c r="DC41" s="174"/>
      <c r="DD41" s="175"/>
      <c r="DE41" s="76"/>
      <c r="DF41" s="76"/>
      <c r="DG41" s="76"/>
      <c r="DH41" s="76"/>
      <c r="DI41" s="76"/>
      <c r="DJ41" s="76"/>
      <c r="DK41" s="174"/>
      <c r="DL41" s="175"/>
      <c r="DM41" s="76"/>
      <c r="DN41" s="76"/>
      <c r="DO41" s="76"/>
      <c r="DP41" s="76"/>
      <c r="DQ41" s="76"/>
      <c r="DR41" s="76"/>
      <c r="DS41" s="174"/>
      <c r="DT41" s="175"/>
      <c r="DU41" s="76"/>
      <c r="DV41" s="76"/>
      <c r="DW41" s="76"/>
      <c r="DX41" s="76"/>
      <c r="DY41" s="76"/>
      <c r="DZ41" s="76"/>
      <c r="EA41" s="174"/>
      <c r="EB41" s="175"/>
      <c r="EC41" s="207"/>
    </row>
    <row r="42" spans="1:133" s="186" customFormat="1" ht="16.5" thickBot="1">
      <c r="A42" s="224"/>
      <c r="B42" s="66"/>
      <c r="C42" s="66" t="s">
        <v>44</v>
      </c>
      <c r="D42" s="166" t="s">
        <v>124</v>
      </c>
      <c r="E42" s="216">
        <f>IF($C42="M",'Data - ValuesEnd2009'!E42/INDEX(M_MC_End2009,1,'Data - ValuesEnd2009'!E$2),'Data - ValuesEnd2009'!E42/INDEX(F_MC_End2009,1,'Data - ValuesEnd2009'!E$2))</f>
        <v>0.968708290309536</v>
      </c>
      <c r="F42" s="217">
        <f>IF($C42="M",'Data - ValuesEnd2009'!F42/INDEX(M_MC_End2009,1,'Data - ValuesEnd2009'!F$2),'Data - ValuesEnd2009'!F42/INDEX(F_MC_End2009,1,'Data - ValuesEnd2009'!F$2))</f>
        <v>0.9772850435286367</v>
      </c>
      <c r="G42" s="217">
        <f>IF($C42="M",'Data - ValuesEnd2009'!G42/INDEX(M_MC_End2009,1,'Data - ValuesEnd2009'!G$2),'Data - ValuesEnd2009'!G42/INDEX(F_MC_End2009,1,'Data - ValuesEnd2009'!G$2))</f>
        <v>0.9905726252550114</v>
      </c>
      <c r="H42" s="217">
        <f>IF($C42="M",'Data - ValuesEnd2009'!H42/INDEX(M_MC_End2009,1,'Data - ValuesEnd2009'!H$2),'Data - ValuesEnd2009'!H42/INDEX(F_MC_End2009,1,'Data - ValuesEnd2009'!H$2))</f>
        <v>0.9965850050292658</v>
      </c>
      <c r="I42" s="217">
        <f>IF($C42="M",'Data - ValuesEnd2009'!I42/INDEX(M_MC_End2009,1,'Data - ValuesEnd2009'!I$2),'Data - ValuesEnd2009'!I42/INDEX(F_MC_End2009,1,'Data - ValuesEnd2009'!I$2))</f>
        <v>0.9969967241716449</v>
      </c>
      <c r="J42" s="218">
        <f>IF($C42="M",'Data - ValuesEnd2009'!J42/INDEX(M_MC_End2009,1,'Data - ValuesEnd2009'!J$2),'Data - ValuesEnd2009'!J42/INDEX(F_MC_End2009,1,'Data - ValuesEnd2009'!J$2))</f>
        <v>0.9651749217214678</v>
      </c>
      <c r="K42" s="190"/>
      <c r="L42" s="191"/>
      <c r="M42" s="216">
        <f>IF($C42="M",'Data - ValuesEnd2009'!M42/INDEX(M_MC_End2009,1,'Data - ValuesEnd2009'!M$2),'Data - ValuesEnd2009'!M42/INDEX(F_MC_End2009,1,'Data - ValuesEnd2009'!M$2))</f>
        <v>0.9667396428445297</v>
      </c>
      <c r="N42" s="217">
        <f>IF($C42="M",'Data - ValuesEnd2009'!N42/INDEX(M_MC_End2009,1,'Data - ValuesEnd2009'!N$2),'Data - ValuesEnd2009'!N42/INDEX(F_MC_End2009,1,'Data - ValuesEnd2009'!N$2))</f>
        <v>0.9834563717249195</v>
      </c>
      <c r="O42" s="217">
        <f>IF($C42="M",'Data - ValuesEnd2009'!O42/INDEX(M_MC_End2009,1,'Data - ValuesEnd2009'!O$2),'Data - ValuesEnd2009'!O42/INDEX(F_MC_End2009,1,'Data - ValuesEnd2009'!O$2))</f>
        <v>0.9959612696377993</v>
      </c>
      <c r="P42" s="217">
        <f>IF($C42="M",'Data - ValuesEnd2009'!P42/INDEX(M_MC_End2009,1,'Data - ValuesEnd2009'!P$2),'Data - ValuesEnd2009'!P42/INDEX(F_MC_End2009,1,'Data - ValuesEnd2009'!P$2))</f>
        <v>0.999924579219978</v>
      </c>
      <c r="Q42" s="217">
        <f>IF($C42="M",'Data - ValuesEnd2009'!Q42/INDEX(M_MC_End2009,1,'Data - ValuesEnd2009'!Q$2),'Data - ValuesEnd2009'!Q42/INDEX(F_MC_End2009,1,'Data - ValuesEnd2009'!Q$2))</f>
        <v>1.0008641206012032</v>
      </c>
      <c r="R42" s="218">
        <f>IF($C42="M",'Data - ValuesEnd2009'!R42/INDEX(M_MC_End2009,1,'Data - ValuesEnd2009'!R$2),'Data - ValuesEnd2009'!R42/INDEX(F_MC_End2009,1,'Data - ValuesEnd2009'!R$2))</f>
        <v>0.9765025218983525</v>
      </c>
      <c r="S42" s="190"/>
      <c r="T42" s="191"/>
      <c r="U42" s="216">
        <f>IF($C42="M",'Data - ValuesEnd2009'!U42/INDEX(M_MC_End2009,1,'Data - ValuesEnd2009'!U$2),'Data - ValuesEnd2009'!U42/INDEX(F_MC_End2009,1,'Data - ValuesEnd2009'!U$2))</f>
        <v>0.9715245522340304</v>
      </c>
      <c r="V42" s="217">
        <f>IF($C42="M",'Data - ValuesEnd2009'!V42/INDEX(M_MC_End2009,1,'Data - ValuesEnd2009'!V$2),'Data - ValuesEnd2009'!V42/INDEX(F_MC_End2009,1,'Data - ValuesEnd2009'!V$2))</f>
        <v>0.9843088398165242</v>
      </c>
      <c r="W42" s="217">
        <f>IF($C42="M",'Data - ValuesEnd2009'!W42/INDEX(M_MC_End2009,1,'Data - ValuesEnd2009'!W$2),'Data - ValuesEnd2009'!W42/INDEX(F_MC_End2009,1,'Data - ValuesEnd2009'!W$2))</f>
        <v>0.9969914619073859</v>
      </c>
      <c r="X42" s="217">
        <f>IF($C42="M",'Data - ValuesEnd2009'!X42/INDEX(M_MC_End2009,1,'Data - ValuesEnd2009'!X$2),'Data - ValuesEnd2009'!X42/INDEX(F_MC_End2009,1,'Data - ValuesEnd2009'!X$2))</f>
        <v>0.999074853033646</v>
      </c>
      <c r="Y42" s="217">
        <f>IF($C42="M",'Data - ValuesEnd2009'!Y42/INDEX(M_MC_End2009,1,'Data - ValuesEnd2009'!Y$2),'Data - ValuesEnd2009'!Y42/INDEX(F_MC_End2009,1,'Data - ValuesEnd2009'!Y$2))</f>
        <v>0.9991612939326819</v>
      </c>
      <c r="Z42" s="218">
        <f>IF($C42="M",'Data - ValuesEnd2009'!Z42/INDEX(M_MC_End2009,1,'Data - ValuesEnd2009'!Z$2),'Data - ValuesEnd2009'!Z42/INDEX(F_MC_End2009,1,'Data - ValuesEnd2009'!Z$2))</f>
        <v>0.9621603122151217</v>
      </c>
      <c r="AA42" s="190"/>
      <c r="AB42" s="191"/>
      <c r="AC42" s="216">
        <f>IF($C42="M",'Data - ValuesEnd2009'!AC42/INDEX(M_MC_End2009,1,'Data - ValuesEnd2009'!AC$2),'Data - ValuesEnd2009'!AC42/INDEX(F_MC_End2009,1,'Data - ValuesEnd2009'!AC$2))</f>
        <v>0.9717882227938628</v>
      </c>
      <c r="AD42" s="217">
        <f>IF($C42="M",'Data - ValuesEnd2009'!AD42/INDEX(M_MC_End2009,1,'Data - ValuesEnd2009'!AD$2),'Data - ValuesEnd2009'!AD42/INDEX(F_MC_End2009,1,'Data - ValuesEnd2009'!AD$2))</f>
        <v>0.989599779622698</v>
      </c>
      <c r="AE42" s="217">
        <f>IF($C42="M",'Data - ValuesEnd2009'!AE42/INDEX(M_MC_End2009,1,'Data - ValuesEnd2009'!AE$2),'Data - ValuesEnd2009'!AE42/INDEX(F_MC_End2009,1,'Data - ValuesEnd2009'!AE$2))</f>
        <v>0.9996587488131983</v>
      </c>
      <c r="AF42" s="217">
        <f>IF($C42="M",'Data - ValuesEnd2009'!AF42/INDEX(M_MC_End2009,1,'Data - ValuesEnd2009'!AF$2),'Data - ValuesEnd2009'!AF42/INDEX(F_MC_End2009,1,'Data - ValuesEnd2009'!AF$2))</f>
        <v>1.0015455606839874</v>
      </c>
      <c r="AG42" s="217">
        <f>IF($C42="M",'Data - ValuesEnd2009'!AG42/INDEX(M_MC_End2009,1,'Data - ValuesEnd2009'!AG$2),'Data - ValuesEnd2009'!AG42/INDEX(F_MC_End2009,1,'Data - ValuesEnd2009'!AG$2))</f>
        <v>1.0020276340005474</v>
      </c>
      <c r="AH42" s="218">
        <f>IF($C42="M",'Data - ValuesEnd2009'!AH42/INDEX(M_MC_End2009,1,'Data - ValuesEnd2009'!AH$2),'Data - ValuesEnd2009'!AH42/INDEX(F_MC_End2009,1,'Data - ValuesEnd2009'!AH$2))</f>
        <v>0.9750702243121286</v>
      </c>
      <c r="AI42" s="190"/>
      <c r="AJ42" s="191"/>
      <c r="AK42" s="216">
        <f>IF($C42="M",'Data - ValuesEnd2009'!AK42/INDEX(M_MC_End2009,1,'Data - ValuesEnd2009'!AK$2),'Data - ValuesEnd2009'!AK42/INDEX(F_MC_End2009,1,'Data - ValuesEnd2009'!AK$2))</f>
        <v>1.0782292177994075</v>
      </c>
      <c r="AL42" s="217">
        <f>IF($C42="M",'Data - ValuesEnd2009'!AL42/INDEX(M_MC_End2009,1,'Data - ValuesEnd2009'!AL$2),'Data - ValuesEnd2009'!AL42/INDEX(F_MC_End2009,1,'Data - ValuesEnd2009'!AL$2))</f>
        <v>1.0559878691759441</v>
      </c>
      <c r="AM42" s="217">
        <f>IF($C42="M",'Data - ValuesEnd2009'!AM42/INDEX(M_MC_End2009,1,'Data - ValuesEnd2009'!AM$2),'Data - ValuesEnd2009'!AM42/INDEX(F_MC_End2009,1,'Data - ValuesEnd2009'!AM$2))</f>
        <v>1.043431340887019</v>
      </c>
      <c r="AN42" s="217">
        <f>IF($C42="M",'Data - ValuesEnd2009'!AN42/INDEX(M_MC_End2009,1,'Data - ValuesEnd2009'!AN$2),'Data - ValuesEnd2009'!AN42/INDEX(F_MC_End2009,1,'Data - ValuesEnd2009'!AN$2))</f>
        <v>1.0457708394832277</v>
      </c>
      <c r="AO42" s="217">
        <f>IF($C42="M",'Data - ValuesEnd2009'!AO42/INDEX(M_MC_End2009,1,'Data - ValuesEnd2009'!AO$2),'Data - ValuesEnd2009'!AO42/INDEX(F_MC_End2009,1,'Data - ValuesEnd2009'!AO$2))</f>
        <v>1.0418671913076238</v>
      </c>
      <c r="AP42" s="218">
        <f>IF($C42="M",'Data - ValuesEnd2009'!AP42/INDEX(M_MC_End2009,1,'Data - ValuesEnd2009'!AP$2),'Data - ValuesEnd2009'!AP42/INDEX(F_MC_End2009,1,'Data - ValuesEnd2009'!AP$2))</f>
        <v>1.0003345115962647</v>
      </c>
      <c r="AQ42" s="190"/>
      <c r="AR42" s="191"/>
      <c r="AS42" s="216">
        <f>IF($C42="M",'Data - ValuesEnd2009'!AS42/INDEX(M_MC_End2009,1,'Data - ValuesEnd2009'!AS$2),'Data - ValuesEnd2009'!AS42/INDEX(F_MC_End2009,1,'Data - ValuesEnd2009'!AS$2))</f>
        <v>1.022219070580285</v>
      </c>
      <c r="AT42" s="217">
        <f>IF($C42="M",'Data - ValuesEnd2009'!AT42/INDEX(M_MC_End2009,1,'Data - ValuesEnd2009'!AT$2),'Data - ValuesEnd2009'!AT42/INDEX(F_MC_End2009,1,'Data - ValuesEnd2009'!AT$2))</f>
        <v>1.0201222577460722</v>
      </c>
      <c r="AU42" s="217">
        <f>IF($C42="M",'Data - ValuesEnd2009'!AU42/INDEX(M_MC_End2009,1,'Data - ValuesEnd2009'!AU$2),'Data - ValuesEnd2009'!AU42/INDEX(F_MC_End2009,1,'Data - ValuesEnd2009'!AU$2))</f>
        <v>1.0159904603956968</v>
      </c>
      <c r="AV42" s="217">
        <f>IF($C42="M",'Data - ValuesEnd2009'!AV42/INDEX(M_MC_End2009,1,'Data - ValuesEnd2009'!AV$2),'Data - ValuesEnd2009'!AV42/INDEX(F_MC_End2009,1,'Data - ValuesEnd2009'!AV$2))</f>
        <v>1.020866307500588</v>
      </c>
      <c r="AW42" s="217">
        <f>IF($C42="M",'Data - ValuesEnd2009'!AW42/INDEX(M_MC_End2009,1,'Data - ValuesEnd2009'!AW$2),'Data - ValuesEnd2009'!AW42/INDEX(F_MC_End2009,1,'Data - ValuesEnd2009'!AW$2))</f>
        <v>1.0222942922183198</v>
      </c>
      <c r="AX42" s="218">
        <f>IF($C42="M",'Data - ValuesEnd2009'!AX42/INDEX(M_MC_End2009,1,'Data - ValuesEnd2009'!AX$2),'Data - ValuesEnd2009'!AX42/INDEX(F_MC_End2009,1,'Data - ValuesEnd2009'!AX$2))</f>
        <v>0.9974768761421209</v>
      </c>
      <c r="AY42" s="190"/>
      <c r="AZ42" s="191"/>
      <c r="BA42" s="216">
        <f>IF($C42="M",'Data - ValuesEnd2009'!BA42/INDEX(M_MC_End2009,1,'Data - ValuesEnd2009'!BA$2),'Data - ValuesEnd2009'!BA42/INDEX(F_MC_End2009,1,'Data - ValuesEnd2009'!BA$2))</f>
        <v>1.0765224513767329</v>
      </c>
      <c r="BB42" s="217">
        <f>IF($C42="M",'Data - ValuesEnd2009'!BB42/INDEX(M_MC_End2009,1,'Data - ValuesEnd2009'!BB$2),'Data - ValuesEnd2009'!BB42/INDEX(F_MC_End2009,1,'Data - ValuesEnd2009'!BB$2))</f>
        <v>1.055986457836939</v>
      </c>
      <c r="BC42" s="217">
        <f>IF($C42="M",'Data - ValuesEnd2009'!BC42/INDEX(M_MC_End2009,1,'Data - ValuesEnd2009'!BC$2),'Data - ValuesEnd2009'!BC42/INDEX(F_MC_End2009,1,'Data - ValuesEnd2009'!BC$2))</f>
        <v>1.0427137458919729</v>
      </c>
      <c r="BD42" s="217">
        <f>IF($C42="M",'Data - ValuesEnd2009'!BD42/INDEX(M_MC_End2009,1,'Data - ValuesEnd2009'!BD$2),'Data - ValuesEnd2009'!BD42/INDEX(F_MC_End2009,1,'Data - ValuesEnd2009'!BD$2))</f>
        <v>1.03962573274234</v>
      </c>
      <c r="BE42" s="217">
        <f>IF($C42="M",'Data - ValuesEnd2009'!BE42/INDEX(M_MC_End2009,1,'Data - ValuesEnd2009'!BE$2),'Data - ValuesEnd2009'!BE42/INDEX(F_MC_End2009,1,'Data - ValuesEnd2009'!BE$2))</f>
        <v>1.0344497335115395</v>
      </c>
      <c r="BF42" s="218">
        <f>IF($C42="M",'Data - ValuesEnd2009'!BF42/INDEX(M_MC_End2009,1,'Data - ValuesEnd2009'!BF$2),'Data - ValuesEnd2009'!BF42/INDEX(F_MC_End2009,1,'Data - ValuesEnd2009'!BF$2))</f>
        <v>0.9854582742805096</v>
      </c>
      <c r="BG42" s="190"/>
      <c r="BH42" s="191"/>
      <c r="BI42" s="216">
        <f>IF($C42="M",'Data - ValuesEnd2009'!BI42/INDEX(M_MC_End2009,1,'Data - ValuesEnd2009'!BI$2),'Data - ValuesEnd2009'!BI42/INDEX(F_MC_End2009,1,'Data - ValuesEnd2009'!BI$2))</f>
        <v>1.0246798669685886</v>
      </c>
      <c r="BJ42" s="217">
        <f>IF($C42="M",'Data - ValuesEnd2009'!BJ42/INDEX(M_MC_End2009,1,'Data - ValuesEnd2009'!BJ$2),'Data - ValuesEnd2009'!BJ42/INDEX(F_MC_End2009,1,'Data - ValuesEnd2009'!BJ$2))</f>
        <v>1.022658399177202</v>
      </c>
      <c r="BK42" s="217">
        <f>IF($C42="M",'Data - ValuesEnd2009'!BK42/INDEX(M_MC_End2009,1,'Data - ValuesEnd2009'!BK$2),'Data - ValuesEnd2009'!BK42/INDEX(F_MC_End2009,1,'Data - ValuesEnd2009'!BK$2))</f>
        <v>1.0167377480261914</v>
      </c>
      <c r="BL42" s="217">
        <f>IF($C42="M",'Data - ValuesEnd2009'!BL42/INDEX(M_MC_End2009,1,'Data - ValuesEnd2009'!BL$2),'Data - ValuesEnd2009'!BL42/INDEX(F_MC_End2009,1,'Data - ValuesEnd2009'!BL$2))</f>
        <v>1.0185182638603105</v>
      </c>
      <c r="BM42" s="217">
        <f>IF($C42="M",'Data - ValuesEnd2009'!BM42/INDEX(M_MC_End2009,1,'Data - ValuesEnd2009'!BM$2),'Data - ValuesEnd2009'!BM42/INDEX(F_MC_End2009,1,'Data - ValuesEnd2009'!BM$2))</f>
        <v>1.0184778590910006</v>
      </c>
      <c r="BN42" s="218">
        <f>IF($C42="M",'Data - ValuesEnd2009'!BN42/INDEX(M_MC_End2009,1,'Data - ValuesEnd2009'!BN$2),'Data - ValuesEnd2009'!BN42/INDEX(F_MC_End2009,1,'Data - ValuesEnd2009'!BN$2))</f>
        <v>0.9885146996402596</v>
      </c>
      <c r="BO42" s="190"/>
      <c r="BP42" s="191"/>
      <c r="BQ42" s="216">
        <f>IF($C42="M",'Data - ValuesEnd2009'!BQ42/INDEX(M_MC_End2009,1,'Data - ValuesEnd2009'!BQ$2),'Data - ValuesEnd2009'!BQ42/INDEX(F_MC_End2009,1,'Data - ValuesEnd2009'!BQ$2))</f>
        <v>1.1992056492558507</v>
      </c>
      <c r="BR42" s="217">
        <f>IF($C42="M",'Data - ValuesEnd2009'!BR42/INDEX(M_MC_End2009,1,'Data - ValuesEnd2009'!BR$2),'Data - ValuesEnd2009'!BR42/INDEX(F_MC_End2009,1,'Data - ValuesEnd2009'!BR$2))</f>
        <v>1.1441447774749138</v>
      </c>
      <c r="BS42" s="217">
        <f>IF($C42="M",'Data - ValuesEnd2009'!BS42/INDEX(M_MC_End2009,1,'Data - ValuesEnd2009'!BS$2),'Data - ValuesEnd2009'!BS42/INDEX(F_MC_End2009,1,'Data - ValuesEnd2009'!BS$2))</f>
        <v>1.102764067723424</v>
      </c>
      <c r="BT42" s="217">
        <f>IF($C42="M",'Data - ValuesEnd2009'!BT42/INDEX(M_MC_End2009,1,'Data - ValuesEnd2009'!BT$2),'Data - ValuesEnd2009'!BT42/INDEX(F_MC_End2009,1,'Data - ValuesEnd2009'!BT$2))</f>
        <v>1.1009919230149354</v>
      </c>
      <c r="BU42" s="217">
        <f>IF($C42="M",'Data - ValuesEnd2009'!BU42/INDEX(M_MC_End2009,1,'Data - ValuesEnd2009'!BU$2),'Data - ValuesEnd2009'!BU42/INDEX(F_MC_End2009,1,'Data - ValuesEnd2009'!BU$2))</f>
        <v>1.0921095847401263</v>
      </c>
      <c r="BV42" s="218">
        <f>IF($C42="M",'Data - ValuesEnd2009'!BV42/INDEX(M_MC_End2009,1,'Data - ValuesEnd2009'!BV$2),'Data - ValuesEnd2009'!BV42/INDEX(F_MC_End2009,1,'Data - ValuesEnd2009'!BV$2))</f>
        <v>1.039110572628187</v>
      </c>
      <c r="BW42" s="190"/>
      <c r="BX42" s="191"/>
      <c r="BY42" s="216">
        <f>IF($C42="M",'Data - ValuesEnd2009'!BY42/INDEX(M_MC_End2009,1,'Data - ValuesEnd2009'!BY$2),'Data - ValuesEnd2009'!BY42/INDEX(F_MC_End2009,1,'Data - ValuesEnd2009'!BY$2))</f>
        <v>1.0771881129847607</v>
      </c>
      <c r="BZ42" s="217">
        <f>IF($C42="M",'Data - ValuesEnd2009'!BZ42/INDEX(M_MC_End2009,1,'Data - ValuesEnd2009'!BZ$2),'Data - ValuesEnd2009'!BZ42/INDEX(F_MC_End2009,1,'Data - ValuesEnd2009'!BZ$2))</f>
        <v>1.0578170956672166</v>
      </c>
      <c r="CA42" s="217">
        <f>IF($C42="M",'Data - ValuesEnd2009'!CA42/INDEX(M_MC_End2009,1,'Data - ValuesEnd2009'!CA$2),'Data - ValuesEnd2009'!CA42/INDEX(F_MC_End2009,1,'Data - ValuesEnd2009'!CA$2))</f>
        <v>1.0368667219978698</v>
      </c>
      <c r="CB42" s="217">
        <f>IF($C42="M",'Data - ValuesEnd2009'!CB42/INDEX(M_MC_End2009,1,'Data - ValuesEnd2009'!CB$2),'Data - ValuesEnd2009'!CB42/INDEX(F_MC_End2009,1,'Data - ValuesEnd2009'!CB$2))</f>
        <v>1.0429493048402996</v>
      </c>
      <c r="CC42" s="217">
        <f>IF($C42="M",'Data - ValuesEnd2009'!CC42/INDEX(M_MC_End2009,1,'Data - ValuesEnd2009'!CC$2),'Data - ValuesEnd2009'!CC42/INDEX(F_MC_End2009,1,'Data - ValuesEnd2009'!CC$2))</f>
        <v>1.045078434453212</v>
      </c>
      <c r="CD42" s="218">
        <f>IF($C42="M",'Data - ValuesEnd2009'!CD42/INDEX(M_MC_End2009,1,'Data - ValuesEnd2009'!CD$2),'Data - ValuesEnd2009'!CD42/INDEX(F_MC_End2009,1,'Data - ValuesEnd2009'!CD$2))</f>
        <v>1.0198810920852854</v>
      </c>
      <c r="CE42" s="190"/>
      <c r="CF42" s="191"/>
      <c r="CG42" s="216">
        <f>IF($C42="M",'Data - ValuesEnd2009'!CG42/INDEX(M_MC_End2009,1,'Data - ValuesEnd2009'!CG$2),'Data - ValuesEnd2009'!CG42/INDEX(F_MC_End2009,1,'Data - ValuesEnd2009'!CG$2))</f>
        <v>1.1942350535975979</v>
      </c>
      <c r="CH42" s="217">
        <f>IF($C42="M",'Data - ValuesEnd2009'!CH42/INDEX(M_MC_End2009,1,'Data - ValuesEnd2009'!CH$2),'Data - ValuesEnd2009'!CH42/INDEX(F_MC_End2009,1,'Data - ValuesEnd2009'!CH$2))</f>
        <v>1.1370963957162652</v>
      </c>
      <c r="CI42" s="217">
        <f>IF($C42="M",'Data - ValuesEnd2009'!CI42/INDEX(M_MC_End2009,1,'Data - ValuesEnd2009'!CI$2),'Data - ValuesEnd2009'!CI42/INDEX(F_MC_End2009,1,'Data - ValuesEnd2009'!CI$2))</f>
        <v>1.094429210278067</v>
      </c>
      <c r="CJ42" s="217">
        <f>IF($C42="M",'Data - ValuesEnd2009'!CJ42/INDEX(M_MC_End2009,1,'Data - ValuesEnd2009'!CJ$2),'Data - ValuesEnd2009'!CJ42/INDEX(F_MC_End2009,1,'Data - ValuesEnd2009'!CJ$2))</f>
        <v>1.0853753611024706</v>
      </c>
      <c r="CK42" s="217">
        <f>IF($C42="M",'Data - ValuesEnd2009'!CK42/INDEX(M_MC_End2009,1,'Data - ValuesEnd2009'!CK$2),'Data - ValuesEnd2009'!CK42/INDEX(F_MC_End2009,1,'Data - ValuesEnd2009'!CK$2))</f>
        <v>1.0740105997185583</v>
      </c>
      <c r="CL42" s="218">
        <f>IF($C42="M",'Data - ValuesEnd2009'!CL42/INDEX(M_MC_End2009,1,'Data - ValuesEnd2009'!CL$2),'Data - ValuesEnd2009'!CL42/INDEX(F_MC_End2009,1,'Data - ValuesEnd2009'!CL$2))</f>
        <v>1.0110126425821915</v>
      </c>
      <c r="CM42" s="190"/>
      <c r="CN42" s="191"/>
      <c r="CO42" s="216">
        <f>IF($C42="M",'Data - ValuesEnd2009'!CO42/INDEX(M_MC_End2009,1,'Data - ValuesEnd2009'!CO$2),'Data - ValuesEnd2009'!CO42/INDEX(F_MC_End2009,1,'Data - ValuesEnd2009'!CO$2))</f>
        <v>1.0781242853400879</v>
      </c>
      <c r="CP42" s="217">
        <f>IF($C42="M",'Data - ValuesEnd2009'!CP42/INDEX(M_MC_End2009,1,'Data - ValuesEnd2009'!CP$2),'Data - ValuesEnd2009'!CP42/INDEX(F_MC_End2009,1,'Data - ValuesEnd2009'!CP$2))</f>
        <v>1.0571938309620692</v>
      </c>
      <c r="CQ42" s="217">
        <f>IF($C42="M",'Data - ValuesEnd2009'!CQ42/INDEX(M_MC_End2009,1,'Data - ValuesEnd2009'!CQ$2),'Data - ValuesEnd2009'!CQ42/INDEX(F_MC_End2009,1,'Data - ValuesEnd2009'!CQ$2))</f>
        <v>1.0347850182050238</v>
      </c>
      <c r="CR42" s="217">
        <f>IF($C42="M",'Data - ValuesEnd2009'!CR42/INDEX(M_MC_End2009,1,'Data - ValuesEnd2009'!CR$2),'Data - ValuesEnd2009'!CR42/INDEX(F_MC_End2009,1,'Data - ValuesEnd2009'!CR$2))</f>
        <v>1.0366137640856166</v>
      </c>
      <c r="CS42" s="217">
        <f>IF($C42="M",'Data - ValuesEnd2009'!CS42/INDEX(M_MC_End2009,1,'Data - ValuesEnd2009'!CS$2),'Data - ValuesEnd2009'!CS42/INDEX(F_MC_End2009,1,'Data - ValuesEnd2009'!CS$2))</f>
        <v>1.0360914940704418</v>
      </c>
      <c r="CT42" s="218">
        <f>IF($C42="M",'Data - ValuesEnd2009'!CT42/INDEX(M_MC_End2009,1,'Data - ValuesEnd2009'!CT$2),'Data - ValuesEnd2009'!CT42/INDEX(F_MC_End2009,1,'Data - ValuesEnd2009'!CT$2))</f>
        <v>1.0028750598858616</v>
      </c>
      <c r="CU42" s="190"/>
      <c r="CV42" s="191"/>
      <c r="CW42" s="216">
        <f>IF($C42="M",'Data - ValuesEnd2009'!CW42/INDEX(M_MC_End2009,1,'Data - ValuesEnd2009'!CW$2),'Data - ValuesEnd2009'!CW42/INDEX(F_MC_End2009,1,'Data - ValuesEnd2009'!CW$2))</f>
        <v>1.3261174981259871</v>
      </c>
      <c r="CX42" s="217">
        <f>IF($C42="M",'Data - ValuesEnd2009'!CX42/INDEX(M_MC_End2009,1,'Data - ValuesEnd2009'!CX$2),'Data - ValuesEnd2009'!CX42/INDEX(F_MC_End2009,1,'Data - ValuesEnd2009'!CX$2))</f>
        <v>1.239805530182944</v>
      </c>
      <c r="CY42" s="217">
        <f>IF($C42="M",'Data - ValuesEnd2009'!CY42/INDEX(M_MC_End2009,1,'Data - ValuesEnd2009'!CY$2),'Data - ValuesEnd2009'!CY42/INDEX(F_MC_End2009,1,'Data - ValuesEnd2009'!CY$2))</f>
        <v>1.1677905506246398</v>
      </c>
      <c r="CZ42" s="217">
        <f>IF($C42="M",'Data - ValuesEnd2009'!CZ42/INDEX(M_MC_End2009,1,'Data - ValuesEnd2009'!CZ$2),'Data - ValuesEnd2009'!CZ42/INDEX(F_MC_End2009,1,'Data - ValuesEnd2009'!CZ$2))</f>
        <v>1.1619447871903796</v>
      </c>
      <c r="DA42" s="217">
        <f>IF($C42="M",'Data - ValuesEnd2009'!DA42/INDEX(M_MC_End2009,1,'Data - ValuesEnd2009'!DA$2),'Data - ValuesEnd2009'!DA42/INDEX(F_MC_End2009,1,'Data - ValuesEnd2009'!DA$2))</f>
        <v>1.1477520577508153</v>
      </c>
      <c r="DB42" s="218">
        <f>IF($C42="M",'Data - ValuesEnd2009'!DB42/INDEX(M_MC_End2009,1,'Data - ValuesEnd2009'!DB$2),'Data - ValuesEnd2009'!DB42/INDEX(F_MC_End2009,1,'Data - ValuesEnd2009'!DB$2))</f>
        <v>1.081766790008017</v>
      </c>
      <c r="DC42" s="190"/>
      <c r="DD42" s="191"/>
      <c r="DE42" s="216">
        <f>IF($C42="M",'Data - ValuesEnd2009'!DE42/INDEX(M_MC_End2009,1,'Data - ValuesEnd2009'!DE$2),'Data - ValuesEnd2009'!DE42/INDEX(F_MC_End2009,1,'Data - ValuesEnd2009'!DE$2))</f>
        <v>1.129465220917819</v>
      </c>
      <c r="DF42" s="217">
        <f>IF($C42="M",'Data - ValuesEnd2009'!DF42/INDEX(M_MC_End2009,1,'Data - ValuesEnd2009'!DF$2),'Data - ValuesEnd2009'!DF42/INDEX(F_MC_End2009,1,'Data - ValuesEnd2009'!DF$2))</f>
        <v>1.0955061582150258</v>
      </c>
      <c r="DG42" s="217">
        <f>IF($C42="M",'Data - ValuesEnd2009'!DG42/INDEX(M_MC_End2009,1,'Data - ValuesEnd2009'!DG$2),'Data - ValuesEnd2009'!DG42/INDEX(F_MC_End2009,1,'Data - ValuesEnd2009'!DG$2))</f>
        <v>1.0581532281389168</v>
      </c>
      <c r="DH42" s="217">
        <f>IF($C42="M",'Data - ValuesEnd2009'!DH42/INDEX(M_MC_End2009,1,'Data - ValuesEnd2009'!DH$2),'Data - ValuesEnd2009'!DH42/INDEX(F_MC_End2009,1,'Data - ValuesEnd2009'!DH$2))</f>
        <v>1.065856165501196</v>
      </c>
      <c r="DI42" s="217">
        <f>IF($C42="M",'Data - ValuesEnd2009'!DI42/INDEX(M_MC_End2009,1,'Data - ValuesEnd2009'!DI$2),'Data - ValuesEnd2009'!DI42/INDEX(F_MC_End2009,1,'Data - ValuesEnd2009'!DI$2))</f>
        <v>1.0690269369097405</v>
      </c>
      <c r="DJ42" s="218">
        <f>IF($C42="M",'Data - ValuesEnd2009'!DJ42/INDEX(M_MC_End2009,1,'Data - ValuesEnd2009'!DJ$2),'Data - ValuesEnd2009'!DJ42/INDEX(F_MC_End2009,1,'Data - ValuesEnd2009'!DJ$2))</f>
        <v>1.0437244620162254</v>
      </c>
      <c r="DK42" s="190"/>
      <c r="DL42" s="191"/>
      <c r="DM42" s="216">
        <f>IF($C42="M",'Data - ValuesEnd2009'!DM42/INDEX(M_MC_End2009,1,'Data - ValuesEnd2009'!DM$2),'Data - ValuesEnd2009'!DM42/INDEX(F_MC_End2009,1,'Data - ValuesEnd2009'!DM$2))</f>
        <v>1.320237281221034</v>
      </c>
      <c r="DN42" s="217">
        <f>IF($C42="M",'Data - ValuesEnd2009'!DN42/INDEX(M_MC_End2009,1,'Data - ValuesEnd2009'!DN$2),'Data - ValuesEnd2009'!DN42/INDEX(F_MC_End2009,1,'Data - ValuesEnd2009'!DN$2))</f>
        <v>1.2264527382687431</v>
      </c>
      <c r="DO42" s="217">
        <f>IF($C42="M",'Data - ValuesEnd2009'!DO42/INDEX(M_MC_End2009,1,'Data - ValuesEnd2009'!DO$2),'Data - ValuesEnd2009'!DO42/INDEX(F_MC_End2009,1,'Data - ValuesEnd2009'!DO$2))</f>
        <v>1.1517997672776938</v>
      </c>
      <c r="DP42" s="217">
        <f>IF($C42="M",'Data - ValuesEnd2009'!DP42/INDEX(M_MC_End2009,1,'Data - ValuesEnd2009'!DP$2),'Data - ValuesEnd2009'!DP42/INDEX(F_MC_End2009,1,'Data - ValuesEnd2009'!DP$2))</f>
        <v>1.1363325769478023</v>
      </c>
      <c r="DQ42" s="217">
        <f>IF($C42="M",'Data - ValuesEnd2009'!DQ42/INDEX(M_MC_End2009,1,'Data - ValuesEnd2009'!DQ$2),'Data - ValuesEnd2009'!DQ42/INDEX(F_MC_End2009,1,'Data - ValuesEnd2009'!DQ$2))</f>
        <v>1.118024951065374</v>
      </c>
      <c r="DR42" s="218">
        <f>IF($C42="M",'Data - ValuesEnd2009'!DR42/INDEX(M_MC_End2009,1,'Data - ValuesEnd2009'!DR$2),'Data - ValuesEnd2009'!DR42/INDEX(F_MC_End2009,1,'Data - ValuesEnd2009'!DR$2))</f>
        <v>1.0390219677412482</v>
      </c>
      <c r="DS42" s="190"/>
      <c r="DT42" s="191"/>
      <c r="DU42" s="216">
        <f>IF($C42="M",'Data - ValuesEnd2009'!DU42/INDEX(M_MC_End2009,1,'Data - ValuesEnd2009'!DU$2),'Data - ValuesEnd2009'!DU42/INDEX(F_MC_End2009,1,'Data - ValuesEnd2009'!DU$2))</f>
        <v>1.1301442038428753</v>
      </c>
      <c r="DV42" s="217">
        <f>IF($C42="M",'Data - ValuesEnd2009'!DV42/INDEX(M_MC_End2009,1,'Data - ValuesEnd2009'!DV$2),'Data - ValuesEnd2009'!DV42/INDEX(F_MC_End2009,1,'Data - ValuesEnd2009'!DV$2))</f>
        <v>1.0924157885409254</v>
      </c>
      <c r="DW42" s="217">
        <f>IF($C42="M",'Data - ValuesEnd2009'!DW42/INDEX(M_MC_End2009,1,'Data - ValuesEnd2009'!DW$2),'Data - ValuesEnd2009'!DW42/INDEX(F_MC_End2009,1,'Data - ValuesEnd2009'!DW$2))</f>
        <v>1.0535092680100053</v>
      </c>
      <c r="DX42" s="217">
        <f>IF($C42="M",'Data - ValuesEnd2009'!DX42/INDEX(M_MC_End2009,1,'Data - ValuesEnd2009'!DX$2),'Data - ValuesEnd2009'!DX42/INDEX(F_MC_End2009,1,'Data - ValuesEnd2009'!DX$2))</f>
        <v>1.0556573372822455</v>
      </c>
      <c r="DY42" s="217">
        <f>IF($C42="M",'Data - ValuesEnd2009'!DY42/INDEX(M_MC_End2009,1,'Data - ValuesEnd2009'!DY$2),'Data - ValuesEnd2009'!DY42/INDEX(F_MC_End2009,1,'Data - ValuesEnd2009'!DY$2))</f>
        <v>1.0547916742398047</v>
      </c>
      <c r="DZ42" s="218">
        <f>IF($C42="M",'Data - ValuesEnd2009'!DZ42/INDEX(M_MC_End2009,1,'Data - ValuesEnd2009'!DZ$2),'Data - ValuesEnd2009'!DZ42/INDEX(F_MC_End2009,1,'Data - ValuesEnd2009'!DZ$2))</f>
        <v>1.0181849601046578</v>
      </c>
      <c r="EA42" s="190"/>
      <c r="EB42" s="191"/>
      <c r="EC42" s="185"/>
    </row>
    <row r="43" spans="2:133" s="186" customFormat="1" ht="16.5" thickBot="1">
      <c r="B43" s="46"/>
      <c r="C43" s="46"/>
      <c r="D43" s="164"/>
      <c r="E43" s="76"/>
      <c r="F43" s="76"/>
      <c r="G43" s="76"/>
      <c r="H43" s="76"/>
      <c r="I43" s="76"/>
      <c r="J43" s="76"/>
      <c r="K43" s="174"/>
      <c r="L43" s="175"/>
      <c r="M43" s="76"/>
      <c r="N43" s="76"/>
      <c r="O43" s="76"/>
      <c r="P43" s="76"/>
      <c r="Q43" s="76"/>
      <c r="R43" s="76"/>
      <c r="S43" s="174"/>
      <c r="T43" s="175"/>
      <c r="U43" s="76"/>
      <c r="V43" s="76"/>
      <c r="W43" s="76"/>
      <c r="X43" s="76"/>
      <c r="Y43" s="76"/>
      <c r="Z43" s="76"/>
      <c r="AA43" s="174"/>
      <c r="AB43" s="175"/>
      <c r="AC43" s="76"/>
      <c r="AD43" s="76"/>
      <c r="AE43" s="76"/>
      <c r="AF43" s="76"/>
      <c r="AG43" s="76"/>
      <c r="AH43" s="76"/>
      <c r="AI43" s="174"/>
      <c r="AJ43" s="175"/>
      <c r="AK43" s="76"/>
      <c r="AL43" s="76"/>
      <c r="AM43" s="76"/>
      <c r="AN43" s="76"/>
      <c r="AO43" s="76"/>
      <c r="AP43" s="76"/>
      <c r="AQ43" s="174"/>
      <c r="AR43" s="175"/>
      <c r="AS43" s="76"/>
      <c r="AT43" s="76"/>
      <c r="AU43" s="76"/>
      <c r="AV43" s="76"/>
      <c r="AW43" s="76"/>
      <c r="AX43" s="76"/>
      <c r="AY43" s="174"/>
      <c r="AZ43" s="175"/>
      <c r="BA43" s="76"/>
      <c r="BB43" s="76"/>
      <c r="BC43" s="76"/>
      <c r="BD43" s="76"/>
      <c r="BE43" s="76"/>
      <c r="BF43" s="76"/>
      <c r="BG43" s="174"/>
      <c r="BH43" s="175"/>
      <c r="BI43" s="76"/>
      <c r="BJ43" s="76"/>
      <c r="BK43" s="76"/>
      <c r="BL43" s="76"/>
      <c r="BM43" s="76"/>
      <c r="BN43" s="76"/>
      <c r="BO43" s="174"/>
      <c r="BP43" s="175"/>
      <c r="BQ43" s="76"/>
      <c r="BR43" s="76"/>
      <c r="BS43" s="76"/>
      <c r="BT43" s="76"/>
      <c r="BU43" s="76"/>
      <c r="BV43" s="76"/>
      <c r="BW43" s="174"/>
      <c r="BX43" s="175"/>
      <c r="BY43" s="76"/>
      <c r="BZ43" s="76"/>
      <c r="CA43" s="76"/>
      <c r="CB43" s="76"/>
      <c r="CC43" s="76"/>
      <c r="CD43" s="76"/>
      <c r="CE43" s="174"/>
      <c r="CF43" s="175"/>
      <c r="CG43" s="76"/>
      <c r="CH43" s="76"/>
      <c r="CI43" s="76"/>
      <c r="CJ43" s="76"/>
      <c r="CK43" s="76"/>
      <c r="CL43" s="76"/>
      <c r="CM43" s="174"/>
      <c r="CN43" s="175"/>
      <c r="CO43" s="76"/>
      <c r="CP43" s="76"/>
      <c r="CQ43" s="76"/>
      <c r="CR43" s="76"/>
      <c r="CS43" s="76"/>
      <c r="CT43" s="76"/>
      <c r="CU43" s="174"/>
      <c r="CV43" s="175"/>
      <c r="CW43" s="76"/>
      <c r="CX43" s="76"/>
      <c r="CY43" s="76"/>
      <c r="CZ43" s="76"/>
      <c r="DA43" s="76"/>
      <c r="DB43" s="76"/>
      <c r="DC43" s="174"/>
      <c r="DD43" s="175"/>
      <c r="DE43" s="76"/>
      <c r="DF43" s="76"/>
      <c r="DG43" s="76"/>
      <c r="DH43" s="76"/>
      <c r="DI43" s="76"/>
      <c r="DJ43" s="76"/>
      <c r="DK43" s="174"/>
      <c r="DL43" s="175"/>
      <c r="DM43" s="76"/>
      <c r="DN43" s="76"/>
      <c r="DO43" s="76"/>
      <c r="DP43" s="76"/>
      <c r="DQ43" s="76"/>
      <c r="DR43" s="76"/>
      <c r="DS43" s="174"/>
      <c r="DT43" s="175"/>
      <c r="DU43" s="76"/>
      <c r="DV43" s="76"/>
      <c r="DW43" s="76"/>
      <c r="DX43" s="76"/>
      <c r="DY43" s="76"/>
      <c r="DZ43" s="76"/>
      <c r="EA43" s="174"/>
      <c r="EB43" s="175"/>
      <c r="EC43" s="207"/>
    </row>
    <row r="44" spans="1:133" s="186" customFormat="1" ht="15.75">
      <c r="A44" s="223" t="s">
        <v>97</v>
      </c>
      <c r="B44" s="73" t="s">
        <v>149</v>
      </c>
      <c r="C44" s="73" t="s">
        <v>43</v>
      </c>
      <c r="D44" s="167" t="s">
        <v>125</v>
      </c>
      <c r="E44" s="177">
        <f>IF($C44="M",'Data - ValuesEnd2009'!E44/INDEX(M_MC_End2009,1,'Data - ValuesEnd2009'!E$2),'Data - ValuesEnd2009'!E44/INDEX(F_MC_End2009,1,'Data - ValuesEnd2009'!E$2))</f>
        <v>0.9452707282408733</v>
      </c>
      <c r="F44" s="178">
        <f>IF($C44="M",'Data - ValuesEnd2009'!F44/INDEX(M_MC_End2009,1,'Data - ValuesEnd2009'!F$2),'Data - ValuesEnd2009'!F44/INDEX(F_MC_End2009,1,'Data - ValuesEnd2009'!F$2))</f>
        <v>0.9663207008185971</v>
      </c>
      <c r="G44" s="178">
        <f>IF($C44="M",'Data - ValuesEnd2009'!G44/INDEX(M_MC_End2009,1,'Data - ValuesEnd2009'!G$2),'Data - ValuesEnd2009'!G44/INDEX(F_MC_End2009,1,'Data - ValuesEnd2009'!G$2))</f>
        <v>0.9824491997981674</v>
      </c>
      <c r="H44" s="178">
        <f>IF($C44="M",'Data - ValuesEnd2009'!H44/INDEX(M_MC_End2009,1,'Data - ValuesEnd2009'!H$2),'Data - ValuesEnd2009'!H44/INDEX(F_MC_End2009,1,'Data - ValuesEnd2009'!H$2))</f>
        <v>0.9889781363405207</v>
      </c>
      <c r="I44" s="178">
        <f>IF($C44="M",'Data - ValuesEnd2009'!I44/INDEX(M_MC_End2009,1,'Data - ValuesEnd2009'!I$2),'Data - ValuesEnd2009'!I44/INDEX(F_MC_End2009,1,'Data - ValuesEnd2009'!I$2))</f>
        <v>0.9916549565960957</v>
      </c>
      <c r="J44" s="179">
        <f>IF($C44="M",'Data - ValuesEnd2009'!J44/INDEX(M_MC_End2009,1,'Data - ValuesEnd2009'!J$2),'Data - ValuesEnd2009'!J44/INDEX(F_MC_End2009,1,'Data - ValuesEnd2009'!J$2))</f>
        <v>0.9650320037592682</v>
      </c>
      <c r="K44" s="190"/>
      <c r="L44" s="191"/>
      <c r="M44" s="177">
        <f>IF($C44="M",'Data - ValuesEnd2009'!M44/INDEX(M_MC_End2009,1,'Data - ValuesEnd2009'!M$2),'Data - ValuesEnd2009'!M44/INDEX(F_MC_End2009,1,'Data - ValuesEnd2009'!M$2))</f>
        <v>0.9499725775265228</v>
      </c>
      <c r="N44" s="178">
        <f>IF($C44="M",'Data - ValuesEnd2009'!N44/INDEX(M_MC_End2009,1,'Data - ValuesEnd2009'!N$2),'Data - ValuesEnd2009'!N44/INDEX(F_MC_End2009,1,'Data - ValuesEnd2009'!N$2))</f>
        <v>0.9809547202494925</v>
      </c>
      <c r="O44" s="178">
        <f>IF($C44="M",'Data - ValuesEnd2009'!O44/INDEX(M_MC_End2009,1,'Data - ValuesEnd2009'!O$2),'Data - ValuesEnd2009'!O44/INDEX(F_MC_End2009,1,'Data - ValuesEnd2009'!O$2))</f>
        <v>0.9946894325584239</v>
      </c>
      <c r="P44" s="178">
        <f>IF($C44="M",'Data - ValuesEnd2009'!P44/INDEX(M_MC_End2009,1,'Data - ValuesEnd2009'!P$2),'Data - ValuesEnd2009'!P44/INDEX(F_MC_End2009,1,'Data - ValuesEnd2009'!P$2))</f>
        <v>0.9987814315352793</v>
      </c>
      <c r="Q44" s="178">
        <f>IF($C44="M",'Data - ValuesEnd2009'!Q44/INDEX(M_MC_End2009,1,'Data - ValuesEnd2009'!Q$2),'Data - ValuesEnd2009'!Q44/INDEX(F_MC_End2009,1,'Data - ValuesEnd2009'!Q$2))</f>
        <v>1.0007329739843913</v>
      </c>
      <c r="R44" s="179">
        <f>IF($C44="M",'Data - ValuesEnd2009'!R44/INDEX(M_MC_End2009,1,'Data - ValuesEnd2009'!R$2),'Data - ValuesEnd2009'!R44/INDEX(F_MC_End2009,1,'Data - ValuesEnd2009'!R$2))</f>
        <v>0.9751576955036741</v>
      </c>
      <c r="S44" s="190"/>
      <c r="T44" s="191"/>
      <c r="U44" s="177">
        <f>IF($C44="M",'Data - ValuesEnd2009'!U44/INDEX(M_MC_End2009,1,'Data - ValuesEnd2009'!U$2),'Data - ValuesEnd2009'!U44/INDEX(F_MC_End2009,1,'Data - ValuesEnd2009'!U$2))</f>
        <v>0.9475480113217688</v>
      </c>
      <c r="V44" s="178">
        <f>IF($C44="M",'Data - ValuesEnd2009'!V44/INDEX(M_MC_End2009,1,'Data - ValuesEnd2009'!V$2),'Data - ValuesEnd2009'!V44/INDEX(F_MC_End2009,1,'Data - ValuesEnd2009'!V$2))</f>
        <v>0.9739470566871784</v>
      </c>
      <c r="W44" s="178">
        <f>IF($C44="M",'Data - ValuesEnd2009'!W44/INDEX(M_MC_End2009,1,'Data - ValuesEnd2009'!W$2),'Data - ValuesEnd2009'!W44/INDEX(F_MC_End2009,1,'Data - ValuesEnd2009'!W$2))</f>
        <v>0.9898177618038052</v>
      </c>
      <c r="X44" s="178">
        <f>IF($C44="M",'Data - ValuesEnd2009'!X44/INDEX(M_MC_End2009,1,'Data - ValuesEnd2009'!X$2),'Data - ValuesEnd2009'!X44/INDEX(F_MC_End2009,1,'Data - ValuesEnd2009'!X$2))</f>
        <v>0.995585486426008</v>
      </c>
      <c r="Y44" s="178">
        <f>IF($C44="M",'Data - ValuesEnd2009'!Y44/INDEX(M_MC_End2009,1,'Data - ValuesEnd2009'!Y$2),'Data - ValuesEnd2009'!Y44/INDEX(F_MC_End2009,1,'Data - ValuesEnd2009'!Y$2))</f>
        <v>0.9931341806210664</v>
      </c>
      <c r="Z44" s="179">
        <f>IF($C44="M",'Data - ValuesEnd2009'!Z44/INDEX(M_MC_End2009,1,'Data - ValuesEnd2009'!Z$2),'Data - ValuesEnd2009'!Z44/INDEX(F_MC_End2009,1,'Data - ValuesEnd2009'!Z$2))</f>
        <v>0.9735509816677578</v>
      </c>
      <c r="AA44" s="190"/>
      <c r="AB44" s="191"/>
      <c r="AC44" s="177">
        <f>IF($C44="M",'Data - ValuesEnd2009'!AC44/INDEX(M_MC_End2009,1,'Data - ValuesEnd2009'!AC$2),'Data - ValuesEnd2009'!AC44/INDEX(F_MC_End2009,1,'Data - ValuesEnd2009'!AC$2))</f>
        <v>0.9558075898205788</v>
      </c>
      <c r="AD44" s="178">
        <f>IF($C44="M",'Data - ValuesEnd2009'!AD44/INDEX(M_MC_End2009,1,'Data - ValuesEnd2009'!AD$2),'Data - ValuesEnd2009'!AD44/INDEX(F_MC_End2009,1,'Data - ValuesEnd2009'!AD$2))</f>
        <v>0.9881495849329179</v>
      </c>
      <c r="AE44" s="178">
        <f>IF($C44="M",'Data - ValuesEnd2009'!AE44/INDEX(M_MC_End2009,1,'Data - ValuesEnd2009'!AE$2),'Data - ValuesEnd2009'!AE44/INDEX(F_MC_End2009,1,'Data - ValuesEnd2009'!AE$2))</f>
        <v>0.9986140482847071</v>
      </c>
      <c r="AF44" s="178">
        <f>IF($C44="M",'Data - ValuesEnd2009'!AF44/INDEX(M_MC_End2009,1,'Data - ValuesEnd2009'!AF$2),'Data - ValuesEnd2009'!AF44/INDEX(F_MC_End2009,1,'Data - ValuesEnd2009'!AF$2))</f>
        <v>1.0024106046161196</v>
      </c>
      <c r="AG44" s="178">
        <f>IF($C44="M",'Data - ValuesEnd2009'!AG44/INDEX(M_MC_End2009,1,'Data - ValuesEnd2009'!AG$2),'Data - ValuesEnd2009'!AG44/INDEX(F_MC_End2009,1,'Data - ValuesEnd2009'!AG$2))</f>
        <v>1.0005504350942445</v>
      </c>
      <c r="AH44" s="179">
        <f>IF($C44="M",'Data - ValuesEnd2009'!AH44/INDEX(M_MC_End2009,1,'Data - ValuesEnd2009'!AH$2),'Data - ValuesEnd2009'!AH44/INDEX(F_MC_End2009,1,'Data - ValuesEnd2009'!AH$2))</f>
        <v>0.9818891562698995</v>
      </c>
      <c r="AI44" s="190"/>
      <c r="AJ44" s="191"/>
      <c r="AK44" s="177">
        <f>IF($C44="M",'Data - ValuesEnd2009'!AK44/INDEX(M_MC_End2009,1,'Data - ValuesEnd2009'!AK$2),'Data - ValuesEnd2009'!AK44/INDEX(F_MC_End2009,1,'Data - ValuesEnd2009'!AK$2))</f>
        <v>1.0588326065865599</v>
      </c>
      <c r="AL44" s="178">
        <f>IF($C44="M",'Data - ValuesEnd2009'!AL44/INDEX(M_MC_End2009,1,'Data - ValuesEnd2009'!AL$2),'Data - ValuesEnd2009'!AL44/INDEX(F_MC_End2009,1,'Data - ValuesEnd2009'!AL$2))</f>
        <v>1.046708146888766</v>
      </c>
      <c r="AM44" s="178">
        <f>IF($C44="M",'Data - ValuesEnd2009'!AM44/INDEX(M_MC_End2009,1,'Data - ValuesEnd2009'!AM$2),'Data - ValuesEnd2009'!AM44/INDEX(F_MC_End2009,1,'Data - ValuesEnd2009'!AM$2))</f>
        <v>1.0344831785825792</v>
      </c>
      <c r="AN44" s="178">
        <f>IF($C44="M",'Data - ValuesEnd2009'!AN44/INDEX(M_MC_End2009,1,'Data - ValuesEnd2009'!AN$2),'Data - ValuesEnd2009'!AN44/INDEX(F_MC_End2009,1,'Data - ValuesEnd2009'!AN$2))</f>
        <v>1.03700891365397</v>
      </c>
      <c r="AO44" s="178">
        <f>IF($C44="M",'Data - ValuesEnd2009'!AO44/INDEX(M_MC_End2009,1,'Data - ValuesEnd2009'!AO$2),'Data - ValuesEnd2009'!AO44/INDEX(F_MC_End2009,1,'Data - ValuesEnd2009'!AO$2))</f>
        <v>1.03531495015166</v>
      </c>
      <c r="AP44" s="179">
        <f>IF($C44="M",'Data - ValuesEnd2009'!AP44/INDEX(M_MC_End2009,1,'Data - ValuesEnd2009'!AP$2),'Data - ValuesEnd2009'!AP44/INDEX(F_MC_End2009,1,'Data - ValuesEnd2009'!AP$2))</f>
        <v>0.9998464785197613</v>
      </c>
      <c r="AQ44" s="190"/>
      <c r="AR44" s="191"/>
      <c r="AS44" s="177">
        <f>IF($C44="M",'Data - ValuesEnd2009'!AS44/INDEX(M_MC_End2009,1,'Data - ValuesEnd2009'!AS$2),'Data - ValuesEnd2009'!AS44/INDEX(F_MC_End2009,1,'Data - ValuesEnd2009'!AS$2))</f>
        <v>1.012215464918501</v>
      </c>
      <c r="AT44" s="178">
        <f>IF($C44="M",'Data - ValuesEnd2009'!AT44/INDEX(M_MC_End2009,1,'Data - ValuesEnd2009'!AT$2),'Data - ValuesEnd2009'!AT44/INDEX(F_MC_End2009,1,'Data - ValuesEnd2009'!AT$2))</f>
        <v>1.0203903492318307</v>
      </c>
      <c r="AU44" s="178">
        <f>IF($C44="M",'Data - ValuesEnd2009'!AU44/INDEX(M_MC_End2009,1,'Data - ValuesEnd2009'!AU$2),'Data - ValuesEnd2009'!AU44/INDEX(F_MC_End2009,1,'Data - ValuesEnd2009'!AU$2))</f>
        <v>1.0152790780564593</v>
      </c>
      <c r="AV44" s="178">
        <f>IF($C44="M",'Data - ValuesEnd2009'!AV44/INDEX(M_MC_End2009,1,'Data - ValuesEnd2009'!AV$2),'Data - ValuesEnd2009'!AV44/INDEX(F_MC_End2009,1,'Data - ValuesEnd2009'!AV$2))</f>
        <v>1.019999735705501</v>
      </c>
      <c r="AW44" s="178">
        <f>IF($C44="M",'Data - ValuesEnd2009'!AW44/INDEX(M_MC_End2009,1,'Data - ValuesEnd2009'!AW$2),'Data - ValuesEnd2009'!AW44/INDEX(F_MC_End2009,1,'Data - ValuesEnd2009'!AW$2))</f>
        <v>1.0221744198448528</v>
      </c>
      <c r="AX44" s="179">
        <f>IF($C44="M",'Data - ValuesEnd2009'!AX44/INDEX(M_MC_End2009,1,'Data - ValuesEnd2009'!AX$2),'Data - ValuesEnd2009'!AX44/INDEX(F_MC_End2009,1,'Data - ValuesEnd2009'!AX$2))</f>
        <v>0.9958999719694093</v>
      </c>
      <c r="AY44" s="190"/>
      <c r="AZ44" s="191"/>
      <c r="BA44" s="177">
        <f>IF($C44="M",'Data - ValuesEnd2009'!BA44/INDEX(M_MC_End2009,1,'Data - ValuesEnd2009'!BA$2),'Data - ValuesEnd2009'!BA44/INDEX(F_MC_End2009,1,'Data - ValuesEnd2009'!BA$2))</f>
        <v>1.055057253715614</v>
      </c>
      <c r="BB44" s="178">
        <f>IF($C44="M",'Data - ValuesEnd2009'!BB44/INDEX(M_MC_End2009,1,'Data - ValuesEnd2009'!BB$2),'Data - ValuesEnd2009'!BB44/INDEX(F_MC_End2009,1,'Data - ValuesEnd2009'!BB$2))</f>
        <v>1.0453233078854427</v>
      </c>
      <c r="BC44" s="178">
        <f>IF($C44="M",'Data - ValuesEnd2009'!BC44/INDEX(M_MC_End2009,1,'Data - ValuesEnd2009'!BC$2),'Data - ValuesEnd2009'!BC44/INDEX(F_MC_End2009,1,'Data - ValuesEnd2009'!BC$2))</f>
        <v>1.0328964620769798</v>
      </c>
      <c r="BD44" s="178">
        <f>IF($C44="M",'Data - ValuesEnd2009'!BD44/INDEX(M_MC_End2009,1,'Data - ValuesEnd2009'!BD$2),'Data - ValuesEnd2009'!BD44/INDEX(F_MC_End2009,1,'Data - ValuesEnd2009'!BD$2))</f>
        <v>1.0334345278390904</v>
      </c>
      <c r="BE44" s="178">
        <f>IF($C44="M",'Data - ValuesEnd2009'!BE44/INDEX(M_MC_End2009,1,'Data - ValuesEnd2009'!BE$2),'Data - ValuesEnd2009'!BE44/INDEX(F_MC_End2009,1,'Data - ValuesEnd2009'!BE$2))</f>
        <v>1.0253772770290404</v>
      </c>
      <c r="BF44" s="179">
        <f>IF($C44="M",'Data - ValuesEnd2009'!BF44/INDEX(M_MC_End2009,1,'Data - ValuesEnd2009'!BF$2),'Data - ValuesEnd2009'!BF44/INDEX(F_MC_End2009,1,'Data - ValuesEnd2009'!BF$2))</f>
        <v>0.9956168006719066</v>
      </c>
      <c r="BG44" s="190"/>
      <c r="BH44" s="191"/>
      <c r="BI44" s="177">
        <f>IF($C44="M",'Data - ValuesEnd2009'!BI44/INDEX(M_MC_End2009,1,'Data - ValuesEnd2009'!BI$2),'Data - ValuesEnd2009'!BI44/INDEX(F_MC_End2009,1,'Data - ValuesEnd2009'!BI$2))</f>
        <v>1.0148229806050124</v>
      </c>
      <c r="BJ44" s="178">
        <f>IF($C44="M",'Data - ValuesEnd2009'!BJ44/INDEX(M_MC_End2009,1,'Data - ValuesEnd2009'!BJ$2),'Data - ValuesEnd2009'!BJ44/INDEX(F_MC_End2009,1,'Data - ValuesEnd2009'!BJ$2))</f>
        <v>1.0230594688308714</v>
      </c>
      <c r="BK44" s="178">
        <f>IF($C44="M",'Data - ValuesEnd2009'!BK44/INDEX(M_MC_End2009,1,'Data - ValuesEnd2009'!BK$2),'Data - ValuesEnd2009'!BK44/INDEX(F_MC_End2009,1,'Data - ValuesEnd2009'!BK$2))</f>
        <v>1.015502144304719</v>
      </c>
      <c r="BL44" s="178">
        <f>IF($C44="M",'Data - ValuesEnd2009'!BL44/INDEX(M_MC_End2009,1,'Data - ValuesEnd2009'!BL$2),'Data - ValuesEnd2009'!BL44/INDEX(F_MC_End2009,1,'Data - ValuesEnd2009'!BL$2))</f>
        <v>1.0188547239751569</v>
      </c>
      <c r="BM44" s="178">
        <f>IF($C44="M",'Data - ValuesEnd2009'!BM44/INDEX(M_MC_End2009,1,'Data - ValuesEnd2009'!BM$2),'Data - ValuesEnd2009'!BM44/INDEX(F_MC_End2009,1,'Data - ValuesEnd2009'!BM$2))</f>
        <v>1.0160030970533693</v>
      </c>
      <c r="BN44" s="179">
        <f>IF($C44="M",'Data - ValuesEnd2009'!BN44/INDEX(M_MC_End2009,1,'Data - ValuesEnd2009'!BN$2),'Data - ValuesEnd2009'!BN44/INDEX(F_MC_End2009,1,'Data - ValuesEnd2009'!BN$2))</f>
        <v>0.9944746927240122</v>
      </c>
      <c r="BO44" s="190"/>
      <c r="BP44" s="191"/>
      <c r="BQ44" s="177">
        <f>IF($C44="M",'Data - ValuesEnd2009'!BQ44/INDEX(M_MC_End2009,1,'Data - ValuesEnd2009'!BQ$2),'Data - ValuesEnd2009'!BQ44/INDEX(F_MC_End2009,1,'Data - ValuesEnd2009'!BQ$2))</f>
        <v>1.1897332461022503</v>
      </c>
      <c r="BR44" s="178">
        <f>IF($C44="M",'Data - ValuesEnd2009'!BR44/INDEX(M_MC_End2009,1,'Data - ValuesEnd2009'!BR$2),'Data - ValuesEnd2009'!BR44/INDEX(F_MC_End2009,1,'Data - ValuesEnd2009'!BR$2))</f>
        <v>1.1397762253258428</v>
      </c>
      <c r="BS44" s="178">
        <f>IF($C44="M",'Data - ValuesEnd2009'!BS44/INDEX(M_MC_End2009,1,'Data - ValuesEnd2009'!BS$2),'Data - ValuesEnd2009'!BS44/INDEX(F_MC_End2009,1,'Data - ValuesEnd2009'!BS$2))</f>
        <v>1.0946383783079436</v>
      </c>
      <c r="BT44" s="178">
        <f>IF($C44="M",'Data - ValuesEnd2009'!BT44/INDEX(M_MC_End2009,1,'Data - ValuesEnd2009'!BT$2),'Data - ValuesEnd2009'!BT44/INDEX(F_MC_End2009,1,'Data - ValuesEnd2009'!BT$2))</f>
        <v>1.092300089378674</v>
      </c>
      <c r="BU44" s="178">
        <f>IF($C44="M",'Data - ValuesEnd2009'!BU44/INDEX(M_MC_End2009,1,'Data - ValuesEnd2009'!BU$2),'Data - ValuesEnd2009'!BU44/INDEX(F_MC_End2009,1,'Data - ValuesEnd2009'!BU$2))</f>
        <v>1.0851901440840739</v>
      </c>
      <c r="BV44" s="179">
        <f>IF($C44="M",'Data - ValuesEnd2009'!BV44/INDEX(M_MC_End2009,1,'Data - ValuesEnd2009'!BV$2),'Data - ValuesEnd2009'!BV44/INDEX(F_MC_End2009,1,'Data - ValuesEnd2009'!BV$2))</f>
        <v>1.0386390349981212</v>
      </c>
      <c r="BW44" s="190"/>
      <c r="BX44" s="191"/>
      <c r="BY44" s="177">
        <f>IF($C44="M",'Data - ValuesEnd2009'!BY44/INDEX(M_MC_End2009,1,'Data - ValuesEnd2009'!BY$2),'Data - ValuesEnd2009'!BY44/INDEX(F_MC_End2009,1,'Data - ValuesEnd2009'!BY$2))</f>
        <v>1.0760090210826125</v>
      </c>
      <c r="BZ44" s="178">
        <f>IF($C44="M",'Data - ValuesEnd2009'!BZ44/INDEX(M_MC_End2009,1,'Data - ValuesEnd2009'!BZ$2),'Data - ValuesEnd2009'!BZ44/INDEX(F_MC_End2009,1,'Data - ValuesEnd2009'!BZ$2))</f>
        <v>1.0620532951685293</v>
      </c>
      <c r="CA44" s="178">
        <f>IF($C44="M",'Data - ValuesEnd2009'!CA44/INDEX(M_MC_End2009,1,'Data - ValuesEnd2009'!CA$2),'Data - ValuesEnd2009'!CA44/INDEX(F_MC_End2009,1,'Data - ValuesEnd2009'!CA$2))</f>
        <v>1.037288386577193</v>
      </c>
      <c r="CB44" s="178">
        <f>IF($C44="M",'Data - ValuesEnd2009'!CB44/INDEX(M_MC_End2009,1,'Data - ValuesEnd2009'!CB$2),'Data - ValuesEnd2009'!CB44/INDEX(F_MC_End2009,1,'Data - ValuesEnd2009'!CB$2))</f>
        <v>1.0428699071518064</v>
      </c>
      <c r="CC44" s="178">
        <f>IF($C44="M",'Data - ValuesEnd2009'!CC44/INDEX(M_MC_End2009,1,'Data - ValuesEnd2009'!CC$2),'Data - ValuesEnd2009'!CC44/INDEX(F_MC_End2009,1,'Data - ValuesEnd2009'!CC$2))</f>
        <v>1.045377934440742</v>
      </c>
      <c r="CD44" s="179">
        <f>IF($C44="M",'Data - ValuesEnd2009'!CD44/INDEX(M_MC_End2009,1,'Data - ValuesEnd2009'!CD$2),'Data - ValuesEnd2009'!CD44/INDEX(F_MC_End2009,1,'Data - ValuesEnd2009'!CD$2))</f>
        <v>1.0182506276713128</v>
      </c>
      <c r="CE44" s="190"/>
      <c r="CF44" s="191"/>
      <c r="CG44" s="177">
        <f>IF($C44="M",'Data - ValuesEnd2009'!CG44/INDEX(M_MC_End2009,1,'Data - ValuesEnd2009'!CG$2),'Data - ValuesEnd2009'!CG44/INDEX(F_MC_End2009,1,'Data - ValuesEnd2009'!CG$2))</f>
        <v>1.1815309697893184</v>
      </c>
      <c r="CH44" s="178">
        <f>IF($C44="M",'Data - ValuesEnd2009'!CH44/INDEX(M_MC_End2009,1,'Data - ValuesEnd2009'!CH$2),'Data - ValuesEnd2009'!CH44/INDEX(F_MC_End2009,1,'Data - ValuesEnd2009'!CH$2))</f>
        <v>1.129090120876677</v>
      </c>
      <c r="CI44" s="178">
        <f>IF($C44="M",'Data - ValuesEnd2009'!CI44/INDEX(M_MC_End2009,1,'Data - ValuesEnd2009'!CI$2),'Data - ValuesEnd2009'!CI44/INDEX(F_MC_End2009,1,'Data - ValuesEnd2009'!CI$2))</f>
        <v>1.0831857302329764</v>
      </c>
      <c r="CJ44" s="178">
        <f>IF($C44="M",'Data - ValuesEnd2009'!CJ44/INDEX(M_MC_End2009,1,'Data - ValuesEnd2009'!CJ$2),'Data - ValuesEnd2009'!CJ44/INDEX(F_MC_End2009,1,'Data - ValuesEnd2009'!CJ$2))</f>
        <v>1.0772446280185806</v>
      </c>
      <c r="CK44" s="178">
        <f>IF($C44="M",'Data - ValuesEnd2009'!CK44/INDEX(M_MC_End2009,1,'Data - ValuesEnd2009'!CK$2),'Data - ValuesEnd2009'!CK44/INDEX(F_MC_End2009,1,'Data - ValuesEnd2009'!CK$2))</f>
        <v>1.0622523646648758</v>
      </c>
      <c r="CL44" s="179">
        <f>IF($C44="M",'Data - ValuesEnd2009'!CL44/INDEX(M_MC_End2009,1,'Data - ValuesEnd2009'!CL$2),'Data - ValuesEnd2009'!CL44/INDEX(F_MC_End2009,1,'Data - ValuesEnd2009'!CL$2))</f>
        <v>1.02004682919966</v>
      </c>
      <c r="CM44" s="190"/>
      <c r="CN44" s="191"/>
      <c r="CO44" s="177">
        <f>IF($C44="M",'Data - ValuesEnd2009'!CO44/INDEX(M_MC_End2009,1,'Data - ValuesEnd2009'!CO$2),'Data - ValuesEnd2009'!CO44/INDEX(F_MC_End2009,1,'Data - ValuesEnd2009'!CO$2))</f>
        <v>1.076768568739204</v>
      </c>
      <c r="CP44" s="178">
        <f>IF($C44="M",'Data - ValuesEnd2009'!CP44/INDEX(M_MC_End2009,1,'Data - ValuesEnd2009'!CP$2),'Data - ValuesEnd2009'!CP44/INDEX(F_MC_End2009,1,'Data - ValuesEnd2009'!CP$2))</f>
        <v>1.0606515220051416</v>
      </c>
      <c r="CQ44" s="178">
        <f>IF($C44="M",'Data - ValuesEnd2009'!CQ44/INDEX(M_MC_End2009,1,'Data - ValuesEnd2009'!CQ$2),'Data - ValuesEnd2009'!CQ44/INDEX(F_MC_End2009,1,'Data - ValuesEnd2009'!CQ$2))</f>
        <v>1.0338410169660381</v>
      </c>
      <c r="CR44" s="178">
        <f>IF($C44="M",'Data - ValuesEnd2009'!CR44/INDEX(M_MC_End2009,1,'Data - ValuesEnd2009'!CR$2),'Data - ValuesEnd2009'!CR44/INDEX(F_MC_End2009,1,'Data - ValuesEnd2009'!CR$2))</f>
        <v>1.0367858060332913</v>
      </c>
      <c r="CS44" s="178">
        <f>IF($C44="M",'Data - ValuesEnd2009'!CS44/INDEX(M_MC_End2009,1,'Data - ValuesEnd2009'!CS$2),'Data - ValuesEnd2009'!CS44/INDEX(F_MC_End2009,1,'Data - ValuesEnd2009'!CS$2))</f>
        <v>1.0328458301949315</v>
      </c>
      <c r="CT44" s="179">
        <f>IF($C44="M",'Data - ValuesEnd2009'!CT44/INDEX(M_MC_End2009,1,'Data - ValuesEnd2009'!CT$2),'Data - ValuesEnd2009'!CT44/INDEX(F_MC_End2009,1,'Data - ValuesEnd2009'!CT$2))</f>
        <v>1.00802246941745</v>
      </c>
      <c r="CU44" s="190"/>
      <c r="CV44" s="191"/>
      <c r="CW44" s="177">
        <f>IF($C44="M",'Data - ValuesEnd2009'!CW44/INDEX(M_MC_End2009,1,'Data - ValuesEnd2009'!CW$2),'Data - ValuesEnd2009'!CW44/INDEX(F_MC_End2009,1,'Data - ValuesEnd2009'!CW$2))</f>
        <v>1.3325243196433152</v>
      </c>
      <c r="CX44" s="178">
        <f>IF($C44="M",'Data - ValuesEnd2009'!CX44/INDEX(M_MC_End2009,1,'Data - ValuesEnd2009'!CX$2),'Data - ValuesEnd2009'!CX44/INDEX(F_MC_End2009,1,'Data - ValuesEnd2009'!CX$2))</f>
        <v>1.2440754463188006</v>
      </c>
      <c r="CY44" s="178">
        <f>IF($C44="M",'Data - ValuesEnd2009'!CY44/INDEX(M_MC_End2009,1,'Data - ValuesEnd2009'!CY$2),'Data - ValuesEnd2009'!CY44/INDEX(F_MC_End2009,1,'Data - ValuesEnd2009'!CY$2))</f>
        <v>1.1625705709226233</v>
      </c>
      <c r="CZ44" s="178">
        <f>IF($C44="M",'Data - ValuesEnd2009'!CZ44/INDEX(M_MC_End2009,1,'Data - ValuesEnd2009'!CZ$2),'Data - ValuesEnd2009'!CZ44/INDEX(F_MC_End2009,1,'Data - ValuesEnd2009'!CZ$2))</f>
        <v>1.1549299389797187</v>
      </c>
      <c r="DA44" s="178">
        <f>IF($C44="M",'Data - ValuesEnd2009'!DA44/INDEX(M_MC_End2009,1,'Data - ValuesEnd2009'!DA$2),'Data - ValuesEnd2009'!DA44/INDEX(F_MC_End2009,1,'Data - ValuesEnd2009'!DA$2))</f>
        <v>1.1415875272774525</v>
      </c>
      <c r="DB44" s="179">
        <f>IF($C44="M",'Data - ValuesEnd2009'!DB44/INDEX(M_MC_End2009,1,'Data - ValuesEnd2009'!DB$2),'Data - ValuesEnd2009'!DB44/INDEX(F_MC_End2009,1,'Data - ValuesEnd2009'!DB$2))</f>
        <v>1.081755306661772</v>
      </c>
      <c r="DC44" s="190"/>
      <c r="DD44" s="191"/>
      <c r="DE44" s="177">
        <f>IF($C44="M",'Data - ValuesEnd2009'!DE44/INDEX(M_MC_End2009,1,'Data - ValuesEnd2009'!DE$2),'Data - ValuesEnd2009'!DE44/INDEX(F_MC_End2009,1,'Data - ValuesEnd2009'!DE$2))</f>
        <v>1.1386733118885768</v>
      </c>
      <c r="DF44" s="178">
        <f>IF($C44="M",'Data - ValuesEnd2009'!DF44/INDEX(M_MC_End2009,1,'Data - ValuesEnd2009'!DF$2),'Data - ValuesEnd2009'!DF44/INDEX(F_MC_End2009,1,'Data - ValuesEnd2009'!DF$2))</f>
        <v>1.1048470715519234</v>
      </c>
      <c r="DG44" s="178">
        <f>IF($C44="M",'Data - ValuesEnd2009'!DG44/INDEX(M_MC_End2009,1,'Data - ValuesEnd2009'!DG$2),'Data - ValuesEnd2009'!DG44/INDEX(F_MC_End2009,1,'Data - ValuesEnd2009'!DG$2))</f>
        <v>1.0603122177693778</v>
      </c>
      <c r="DH44" s="178">
        <f>IF($C44="M",'Data - ValuesEnd2009'!DH44/INDEX(M_MC_End2009,1,'Data - ValuesEnd2009'!DH$2),'Data - ValuesEnd2009'!DH44/INDEX(F_MC_End2009,1,'Data - ValuesEnd2009'!DH$2))</f>
        <v>1.0671344398775267</v>
      </c>
      <c r="DI44" s="178">
        <f>IF($C44="M",'Data - ValuesEnd2009'!DI44/INDEX(M_MC_End2009,1,'Data - ValuesEnd2009'!DI$2),'Data - ValuesEnd2009'!DI44/INDEX(F_MC_End2009,1,'Data - ValuesEnd2009'!DI$2))</f>
        <v>1.070219916188037</v>
      </c>
      <c r="DJ44" s="179">
        <f>IF($C44="M",'Data - ValuesEnd2009'!DJ44/INDEX(M_MC_End2009,1,'Data - ValuesEnd2009'!DJ$2),'Data - ValuesEnd2009'!DJ44/INDEX(F_MC_End2009,1,'Data - ValuesEnd2009'!DJ$2))</f>
        <v>1.042247067382006</v>
      </c>
      <c r="DK44" s="190"/>
      <c r="DL44" s="191"/>
      <c r="DM44" s="177">
        <f>IF($C44="M",'Data - ValuesEnd2009'!DM44/INDEX(M_MC_End2009,1,'Data - ValuesEnd2009'!DM$2),'Data - ValuesEnd2009'!DM44/INDEX(F_MC_End2009,1,'Data - ValuesEnd2009'!DM$2))</f>
        <v>1.3235856711258667</v>
      </c>
      <c r="DN44" s="178">
        <f>IF($C44="M",'Data - ValuesEnd2009'!DN44/INDEX(M_MC_End2009,1,'Data - ValuesEnd2009'!DN$2),'Data - ValuesEnd2009'!DN44/INDEX(F_MC_End2009,1,'Data - ValuesEnd2009'!DN$2))</f>
        <v>1.2249896164119294</v>
      </c>
      <c r="DO44" s="178">
        <f>IF($C44="M",'Data - ValuesEnd2009'!DO44/INDEX(M_MC_End2009,1,'Data - ValuesEnd2009'!DO$2),'Data - ValuesEnd2009'!DO44/INDEX(F_MC_End2009,1,'Data - ValuesEnd2009'!DO$2))</f>
        <v>1.1409120595354</v>
      </c>
      <c r="DP44" s="178">
        <f>IF($C44="M",'Data - ValuesEnd2009'!DP44/INDEX(M_MC_End2009,1,'Data - ValuesEnd2009'!DP$2),'Data - ValuesEnd2009'!DP44/INDEX(F_MC_End2009,1,'Data - ValuesEnd2009'!DP$2))</f>
        <v>1.1274193911821218</v>
      </c>
      <c r="DQ44" s="178">
        <f>IF($C44="M",'Data - ValuesEnd2009'!DQ44/INDEX(M_MC_End2009,1,'Data - ValuesEnd2009'!DQ$2),'Data - ValuesEnd2009'!DQ44/INDEX(F_MC_End2009,1,'Data - ValuesEnd2009'!DQ$2))</f>
        <v>1.104179294075429</v>
      </c>
      <c r="DR44" s="179">
        <f>IF($C44="M",'Data - ValuesEnd2009'!DR44/INDEX(M_MC_End2009,1,'Data - ValuesEnd2009'!DR$2),'Data - ValuesEnd2009'!DR44/INDEX(F_MC_End2009,1,'Data - ValuesEnd2009'!DR$2))</f>
        <v>1.047081228380009</v>
      </c>
      <c r="DS44" s="190"/>
      <c r="DT44" s="191"/>
      <c r="DU44" s="177">
        <f>IF($C44="M",'Data - ValuesEnd2009'!DU44/INDEX(M_MC_End2009,1,'Data - ValuesEnd2009'!DU$2),'Data - ValuesEnd2009'!DU44/INDEX(F_MC_End2009,1,'Data - ValuesEnd2009'!DU$2))</f>
        <v>1.13945130622539</v>
      </c>
      <c r="DV44" s="178">
        <f>IF($C44="M",'Data - ValuesEnd2009'!DV44/INDEX(M_MC_End2009,1,'Data - ValuesEnd2009'!DV$2),'Data - ValuesEnd2009'!DV44/INDEX(F_MC_End2009,1,'Data - ValuesEnd2009'!DV$2))</f>
        <v>1.1002326686789798</v>
      </c>
      <c r="DW44" s="178">
        <f>IF($C44="M",'Data - ValuesEnd2009'!DW44/INDEX(M_MC_End2009,1,'Data - ValuesEnd2009'!DW$2),'Data - ValuesEnd2009'!DW44/INDEX(F_MC_End2009,1,'Data - ValuesEnd2009'!DW$2))</f>
        <v>1.0534301673072544</v>
      </c>
      <c r="DX44" s="178">
        <f>IF($C44="M",'Data - ValuesEnd2009'!DX44/INDEX(M_MC_End2009,1,'Data - ValuesEnd2009'!DX$2),'Data - ValuesEnd2009'!DX44/INDEX(F_MC_End2009,1,'Data - ValuesEnd2009'!DX$2))</f>
        <v>1.0561183946821422</v>
      </c>
      <c r="DY44" s="178">
        <f>IF($C44="M",'Data - ValuesEnd2009'!DY44/INDEX(M_MC_End2009,1,'Data - ValuesEnd2009'!DY$2),'Data - ValuesEnd2009'!DY44/INDEX(F_MC_End2009,1,'Data - ValuesEnd2009'!DY$2))</f>
        <v>1.0510742380449836</v>
      </c>
      <c r="DZ44" s="179">
        <f>IF($C44="M",'Data - ValuesEnd2009'!DZ44/INDEX(M_MC_End2009,1,'Data - ValuesEnd2009'!DZ$2),'Data - ValuesEnd2009'!DZ44/INDEX(F_MC_End2009,1,'Data - ValuesEnd2009'!DZ$2))</f>
        <v>1.0225815383599866</v>
      </c>
      <c r="EA44" s="190"/>
      <c r="EB44" s="191"/>
      <c r="EC44" s="185"/>
    </row>
    <row r="45" spans="2:133" s="186" customFormat="1" ht="16.5" thickBot="1">
      <c r="B45" s="46"/>
      <c r="C45" s="46" t="s">
        <v>43</v>
      </c>
      <c r="D45" s="164" t="s">
        <v>126</v>
      </c>
      <c r="E45" s="192">
        <f>IF($C45="M",'Data - ValuesEnd2009'!E45/INDEX(M_MC_End2009,1,'Data - ValuesEnd2009'!E$2),'Data - ValuesEnd2009'!E45/INDEX(F_MC_End2009,1,'Data - ValuesEnd2009'!E$2))</f>
        <v>1.0193172129961303</v>
      </c>
      <c r="F45" s="193">
        <f>IF($C45="M",'Data - ValuesEnd2009'!F45/INDEX(M_MC_End2009,1,'Data - ValuesEnd2009'!F$2),'Data - ValuesEnd2009'!F45/INDEX(F_MC_End2009,1,'Data - ValuesEnd2009'!F$2))</f>
        <v>1.0356199216538537</v>
      </c>
      <c r="G45" s="193">
        <f>IF($C45="M",'Data - ValuesEnd2009'!G45/INDEX(M_MC_End2009,1,'Data - ValuesEnd2009'!G$2),'Data - ValuesEnd2009'!G45/INDEX(F_MC_End2009,1,'Data - ValuesEnd2009'!G$2))</f>
        <v>1.0356511150488434</v>
      </c>
      <c r="H45" s="193">
        <f>IF($C45="M",'Data - ValuesEnd2009'!H45/INDEX(M_MC_End2009,1,'Data - ValuesEnd2009'!H$2),'Data - ValuesEnd2009'!H45/INDEX(F_MC_End2009,1,'Data - ValuesEnd2009'!H$2))</f>
        <v>1.0455112513105491</v>
      </c>
      <c r="I45" s="193">
        <f>IF($C45="M",'Data - ValuesEnd2009'!I45/INDEX(M_MC_End2009,1,'Data - ValuesEnd2009'!I$2),'Data - ValuesEnd2009'!I45/INDEX(F_MC_End2009,1,'Data - ValuesEnd2009'!I$2))</f>
        <v>1.04847523180566</v>
      </c>
      <c r="J45" s="194">
        <f>IF($C45="M",'Data - ValuesEnd2009'!J45/INDEX(M_MC_End2009,1,'Data - ValuesEnd2009'!J$2),'Data - ValuesEnd2009'!J45/INDEX(F_MC_End2009,1,'Data - ValuesEnd2009'!J$2))</f>
        <v>1.020397291147153</v>
      </c>
      <c r="K45" s="190"/>
      <c r="L45" s="191"/>
      <c r="M45" s="192">
        <f>IF($C45="M",'Data - ValuesEnd2009'!M45/INDEX(M_MC_End2009,1,'Data - ValuesEnd2009'!M$2),'Data - ValuesEnd2009'!M45/INDEX(F_MC_End2009,1,'Data - ValuesEnd2009'!M$2))</f>
        <v>0.992098467023126</v>
      </c>
      <c r="N45" s="193">
        <f>IF($C45="M",'Data - ValuesEnd2009'!N45/INDEX(M_MC_End2009,1,'Data - ValuesEnd2009'!N$2),'Data - ValuesEnd2009'!N45/INDEX(F_MC_End2009,1,'Data - ValuesEnd2009'!N$2))</f>
        <v>1.0135830895617226</v>
      </c>
      <c r="O45" s="193">
        <f>IF($C45="M",'Data - ValuesEnd2009'!O45/INDEX(M_MC_End2009,1,'Data - ValuesEnd2009'!O$2),'Data - ValuesEnd2009'!O45/INDEX(F_MC_End2009,1,'Data - ValuesEnd2009'!O$2))</f>
        <v>1.0166948217856897</v>
      </c>
      <c r="P45" s="193">
        <f>IF($C45="M",'Data - ValuesEnd2009'!P45/INDEX(M_MC_End2009,1,'Data - ValuesEnd2009'!P$2),'Data - ValuesEnd2009'!P45/INDEX(F_MC_End2009,1,'Data - ValuesEnd2009'!P$2))</f>
        <v>1.0253757784424251</v>
      </c>
      <c r="Q45" s="193">
        <f>IF($C45="M",'Data - ValuesEnd2009'!Q45/INDEX(M_MC_End2009,1,'Data - ValuesEnd2009'!Q$2),'Data - ValuesEnd2009'!Q45/INDEX(F_MC_End2009,1,'Data - ValuesEnd2009'!Q$2))</f>
        <v>1.0303528569397977</v>
      </c>
      <c r="R45" s="194">
        <f>IF($C45="M",'Data - ValuesEnd2009'!R45/INDEX(M_MC_End2009,1,'Data - ValuesEnd2009'!R$2),'Data - ValuesEnd2009'!R45/INDEX(F_MC_End2009,1,'Data - ValuesEnd2009'!R$2))</f>
        <v>1.0133585664501998</v>
      </c>
      <c r="S45" s="190"/>
      <c r="T45" s="191"/>
      <c r="U45" s="192">
        <f>IF($C45="M",'Data - ValuesEnd2009'!U45/INDEX(M_MC_End2009,1,'Data - ValuesEnd2009'!U$2),'Data - ValuesEnd2009'!U45/INDEX(F_MC_End2009,1,'Data - ValuesEnd2009'!U$2))</f>
        <v>1.025749355857692</v>
      </c>
      <c r="V45" s="193">
        <f>IF($C45="M",'Data - ValuesEnd2009'!V45/INDEX(M_MC_End2009,1,'Data - ValuesEnd2009'!V$2),'Data - ValuesEnd2009'!V45/INDEX(F_MC_End2009,1,'Data - ValuesEnd2009'!V$2))</f>
        <v>1.0437179434552093</v>
      </c>
      <c r="W45" s="193">
        <f>IF($C45="M",'Data - ValuesEnd2009'!W45/INDEX(M_MC_End2009,1,'Data - ValuesEnd2009'!W$2),'Data - ValuesEnd2009'!W45/INDEX(F_MC_End2009,1,'Data - ValuesEnd2009'!W$2))</f>
        <v>1.0421455990782462</v>
      </c>
      <c r="X45" s="193">
        <f>IF($C45="M",'Data - ValuesEnd2009'!X45/INDEX(M_MC_End2009,1,'Data - ValuesEnd2009'!X$2),'Data - ValuesEnd2009'!X45/INDEX(F_MC_End2009,1,'Data - ValuesEnd2009'!X$2))</f>
        <v>1.0415702869217678</v>
      </c>
      <c r="Y45" s="193">
        <f>IF($C45="M",'Data - ValuesEnd2009'!Y45/INDEX(M_MC_End2009,1,'Data - ValuesEnd2009'!Y$2),'Data - ValuesEnd2009'!Y45/INDEX(F_MC_End2009,1,'Data - ValuesEnd2009'!Y$2))</f>
        <v>1.0444192564841603</v>
      </c>
      <c r="Z45" s="194">
        <f>IF($C45="M",'Data - ValuesEnd2009'!Z45/INDEX(M_MC_End2009,1,'Data - ValuesEnd2009'!Z$2),'Data - ValuesEnd2009'!Z45/INDEX(F_MC_End2009,1,'Data - ValuesEnd2009'!Z$2))</f>
        <v>1.0020600420316106</v>
      </c>
      <c r="AA45" s="190"/>
      <c r="AB45" s="191"/>
      <c r="AC45" s="192">
        <f>IF($C45="M",'Data - ValuesEnd2009'!AC45/INDEX(M_MC_End2009,1,'Data - ValuesEnd2009'!AC$2),'Data - ValuesEnd2009'!AC45/INDEX(F_MC_End2009,1,'Data - ValuesEnd2009'!AC$2))</f>
        <v>0.9991840547498169</v>
      </c>
      <c r="AD45" s="193">
        <f>IF($C45="M",'Data - ValuesEnd2009'!AD45/INDEX(M_MC_End2009,1,'Data - ValuesEnd2009'!AD$2),'Data - ValuesEnd2009'!AD45/INDEX(F_MC_End2009,1,'Data - ValuesEnd2009'!AD$2))</f>
        <v>1.0204676179441554</v>
      </c>
      <c r="AE45" s="193">
        <f>IF($C45="M",'Data - ValuesEnd2009'!AE45/INDEX(M_MC_End2009,1,'Data - ValuesEnd2009'!AE$2),'Data - ValuesEnd2009'!AE45/INDEX(F_MC_End2009,1,'Data - ValuesEnd2009'!AE$2))</f>
        <v>1.0205222662649103</v>
      </c>
      <c r="AF45" s="193">
        <f>IF($C45="M",'Data - ValuesEnd2009'!AF45/INDEX(M_MC_End2009,1,'Data - ValuesEnd2009'!AF$2),'Data - ValuesEnd2009'!AF45/INDEX(F_MC_End2009,1,'Data - ValuesEnd2009'!AF$2))</f>
        <v>1.0225690875962015</v>
      </c>
      <c r="AG45" s="193">
        <f>IF($C45="M",'Data - ValuesEnd2009'!AG45/INDEX(M_MC_End2009,1,'Data - ValuesEnd2009'!AG$2),'Data - ValuesEnd2009'!AG45/INDEX(F_MC_End2009,1,'Data - ValuesEnd2009'!AG$2))</f>
        <v>1.0273348890454077</v>
      </c>
      <c r="AH45" s="194">
        <f>IF($C45="M",'Data - ValuesEnd2009'!AH45/INDEX(M_MC_End2009,1,'Data - ValuesEnd2009'!AH$2),'Data - ValuesEnd2009'!AH45/INDEX(F_MC_End2009,1,'Data - ValuesEnd2009'!AH$2))</f>
        <v>1.0002248660800444</v>
      </c>
      <c r="AI45" s="190"/>
      <c r="AJ45" s="191"/>
      <c r="AK45" s="192">
        <f>IF($C45="M",'Data - ValuesEnd2009'!AK45/INDEX(M_MC_End2009,1,'Data - ValuesEnd2009'!AK$2),'Data - ValuesEnd2009'!AK45/INDEX(F_MC_End2009,1,'Data - ValuesEnd2009'!AK$2))</f>
        <v>1.136575766913309</v>
      </c>
      <c r="AL45" s="193">
        <f>IF($C45="M",'Data - ValuesEnd2009'!AL45/INDEX(M_MC_End2009,1,'Data - ValuesEnd2009'!AL$2),'Data - ValuesEnd2009'!AL45/INDEX(F_MC_End2009,1,'Data - ValuesEnd2009'!AL$2))</f>
        <v>1.1202514816103646</v>
      </c>
      <c r="AM45" s="193">
        <f>IF($C45="M",'Data - ValuesEnd2009'!AM45/INDEX(M_MC_End2009,1,'Data - ValuesEnd2009'!AM$2),'Data - ValuesEnd2009'!AM45/INDEX(F_MC_End2009,1,'Data - ValuesEnd2009'!AM$2))</f>
        <v>1.091049270667343</v>
      </c>
      <c r="AN45" s="193">
        <f>IF($C45="M",'Data - ValuesEnd2009'!AN45/INDEX(M_MC_End2009,1,'Data - ValuesEnd2009'!AN$2),'Data - ValuesEnd2009'!AN45/INDEX(F_MC_End2009,1,'Data - ValuesEnd2009'!AN$2))</f>
        <v>1.097224398290842</v>
      </c>
      <c r="AO45" s="193">
        <f>IF($C45="M",'Data - ValuesEnd2009'!AO45/INDEX(M_MC_End2009,1,'Data - ValuesEnd2009'!AO$2),'Data - ValuesEnd2009'!AO45/INDEX(F_MC_End2009,1,'Data - ValuesEnd2009'!AO$2))</f>
        <v>1.0958737929149498</v>
      </c>
      <c r="AP45" s="194">
        <f>IF($C45="M",'Data - ValuesEnd2009'!AP45/INDEX(M_MC_End2009,1,'Data - ValuesEnd2009'!AP$2),'Data - ValuesEnd2009'!AP45/INDEX(F_MC_End2009,1,'Data - ValuesEnd2009'!AP$2))</f>
        <v>1.0584278718530387</v>
      </c>
      <c r="AQ45" s="190"/>
      <c r="AR45" s="191"/>
      <c r="AS45" s="192">
        <f>IF($C45="M",'Data - ValuesEnd2009'!AS45/INDEX(M_MC_End2009,1,'Data - ValuesEnd2009'!AS$2),'Data - ValuesEnd2009'!AS45/INDEX(F_MC_End2009,1,'Data - ValuesEnd2009'!AS$2))</f>
        <v>1.053420613289013</v>
      </c>
      <c r="AT45" s="193">
        <f>IF($C45="M",'Data - ValuesEnd2009'!AT45/INDEX(M_MC_End2009,1,'Data - ValuesEnd2009'!AT$2),'Data - ValuesEnd2009'!AT45/INDEX(F_MC_End2009,1,'Data - ValuesEnd2009'!AT$2))</f>
        <v>1.0530412163556468</v>
      </c>
      <c r="AU45" s="193">
        <f>IF($C45="M",'Data - ValuesEnd2009'!AU45/INDEX(M_MC_End2009,1,'Data - ValuesEnd2009'!AU$2),'Data - ValuesEnd2009'!AU45/INDEX(F_MC_End2009,1,'Data - ValuesEnd2009'!AU$2))</f>
        <v>1.0375472129815804</v>
      </c>
      <c r="AV45" s="193">
        <f>IF($C45="M",'Data - ValuesEnd2009'!AV45/INDEX(M_MC_End2009,1,'Data - ValuesEnd2009'!AV$2),'Data - ValuesEnd2009'!AV45/INDEX(F_MC_End2009,1,'Data - ValuesEnd2009'!AV$2))</f>
        <v>1.0471882379203583</v>
      </c>
      <c r="AW45" s="193">
        <f>IF($C45="M",'Data - ValuesEnd2009'!AW45/INDEX(M_MC_End2009,1,'Data - ValuesEnd2009'!AW$2),'Data - ValuesEnd2009'!AW45/INDEX(F_MC_End2009,1,'Data - ValuesEnd2009'!AW$2))</f>
        <v>1.0527005899985304</v>
      </c>
      <c r="AX45" s="194">
        <f>IF($C45="M",'Data - ValuesEnd2009'!AX45/INDEX(M_MC_End2009,1,'Data - ValuesEnd2009'!AX$2),'Data - ValuesEnd2009'!AX45/INDEX(F_MC_End2009,1,'Data - ValuesEnd2009'!AX$2))</f>
        <v>1.0355366289335663</v>
      </c>
      <c r="AY45" s="190"/>
      <c r="AZ45" s="191"/>
      <c r="BA45" s="192">
        <f>IF($C45="M",'Data - ValuesEnd2009'!BA45/INDEX(M_MC_End2009,1,'Data - ValuesEnd2009'!BA$2),'Data - ValuesEnd2009'!BA45/INDEX(F_MC_End2009,1,'Data - ValuesEnd2009'!BA$2))</f>
        <v>1.1396306760454895</v>
      </c>
      <c r="BB45" s="193">
        <f>IF($C45="M",'Data - ValuesEnd2009'!BB45/INDEX(M_MC_End2009,1,'Data - ValuesEnd2009'!BB$2),'Data - ValuesEnd2009'!BB45/INDEX(F_MC_End2009,1,'Data - ValuesEnd2009'!BB$2))</f>
        <v>1.1210078040226572</v>
      </c>
      <c r="BC45" s="193">
        <f>IF($C45="M",'Data - ValuesEnd2009'!BC45/INDEX(M_MC_End2009,1,'Data - ValuesEnd2009'!BC$2),'Data - ValuesEnd2009'!BC45/INDEX(F_MC_End2009,1,'Data - ValuesEnd2009'!BC$2))</f>
        <v>1.0894541797001938</v>
      </c>
      <c r="BD45" s="193">
        <f>IF($C45="M",'Data - ValuesEnd2009'!BD45/INDEX(M_MC_End2009,1,'Data - ValuesEnd2009'!BD$2),'Data - ValuesEnd2009'!BD45/INDEX(F_MC_End2009,1,'Data - ValuesEnd2009'!BD$2))</f>
        <v>1.0831949808957213</v>
      </c>
      <c r="BE45" s="193">
        <f>IF($C45="M",'Data - ValuesEnd2009'!BE45/INDEX(M_MC_End2009,1,'Data - ValuesEnd2009'!BE$2),'Data - ValuesEnd2009'!BE45/INDEX(F_MC_End2009,1,'Data - ValuesEnd2009'!BE$2))</f>
        <v>1.0804353598079366</v>
      </c>
      <c r="BF45" s="194">
        <f>IF($C45="M",'Data - ValuesEnd2009'!BF45/INDEX(M_MC_End2009,1,'Data - ValuesEnd2009'!BF$2),'Data - ValuesEnd2009'!BF45/INDEX(F_MC_End2009,1,'Data - ValuesEnd2009'!BF$2))</f>
        <v>1.0258316838319803</v>
      </c>
      <c r="BG45" s="190"/>
      <c r="BH45" s="191"/>
      <c r="BI45" s="192">
        <f>IF($C45="M",'Data - ValuesEnd2009'!BI45/INDEX(M_MC_End2009,1,'Data - ValuesEnd2009'!BI$2),'Data - ValuesEnd2009'!BI45/INDEX(F_MC_End2009,1,'Data - ValuesEnd2009'!BI$2))</f>
        <v>1.0585057418028112</v>
      </c>
      <c r="BJ45" s="193">
        <f>IF($C45="M",'Data - ValuesEnd2009'!BJ45/INDEX(M_MC_End2009,1,'Data - ValuesEnd2009'!BJ$2),'Data - ValuesEnd2009'!BJ45/INDEX(F_MC_End2009,1,'Data - ValuesEnd2009'!BJ$2))</f>
        <v>1.0562448105487148</v>
      </c>
      <c r="BK45" s="193">
        <f>IF($C45="M",'Data - ValuesEnd2009'!BK45/INDEX(M_MC_End2009,1,'Data - ValuesEnd2009'!BK$2),'Data - ValuesEnd2009'!BK45/INDEX(F_MC_End2009,1,'Data - ValuesEnd2009'!BK$2))</f>
        <v>1.0381272848710632</v>
      </c>
      <c r="BL45" s="193">
        <f>IF($C45="M",'Data - ValuesEnd2009'!BL45/INDEX(M_MC_End2009,1,'Data - ValuesEnd2009'!BL$2),'Data - ValuesEnd2009'!BL45/INDEX(F_MC_End2009,1,'Data - ValuesEnd2009'!BL$2))</f>
        <v>1.0398616300117054</v>
      </c>
      <c r="BM45" s="193">
        <f>IF($C45="M",'Data - ValuesEnd2009'!BM45/INDEX(M_MC_End2009,1,'Data - ValuesEnd2009'!BM$2),'Data - ValuesEnd2009'!BM45/INDEX(F_MC_End2009,1,'Data - ValuesEnd2009'!BM$2))</f>
        <v>1.0439230433227067</v>
      </c>
      <c r="BN45" s="194">
        <f>IF($C45="M",'Data - ValuesEnd2009'!BN45/INDEX(M_MC_End2009,1,'Data - ValuesEnd2009'!BN$2),'Data - ValuesEnd2009'!BN45/INDEX(F_MC_End2009,1,'Data - ValuesEnd2009'!BN$2))</f>
        <v>1.0135796242465414</v>
      </c>
      <c r="BO45" s="190"/>
      <c r="BP45" s="191"/>
      <c r="BQ45" s="192">
        <f>IF($C45="M",'Data - ValuesEnd2009'!BQ45/INDEX(M_MC_End2009,1,'Data - ValuesEnd2009'!BQ$2),'Data - ValuesEnd2009'!BQ45/INDEX(F_MC_End2009,1,'Data - ValuesEnd2009'!BQ$2))</f>
        <v>1.2665572564925742</v>
      </c>
      <c r="BR45" s="193">
        <f>IF($C45="M",'Data - ValuesEnd2009'!BR45/INDEX(M_MC_End2009,1,'Data - ValuesEnd2009'!BR$2),'Data - ValuesEnd2009'!BR45/INDEX(F_MC_End2009,1,'Data - ValuesEnd2009'!BR$2))</f>
        <v>1.215161752420876</v>
      </c>
      <c r="BS45" s="193">
        <f>IF($C45="M",'Data - ValuesEnd2009'!BS45/INDEX(M_MC_End2009,1,'Data - ValuesEnd2009'!BS$2),'Data - ValuesEnd2009'!BS45/INDEX(F_MC_End2009,1,'Data - ValuesEnd2009'!BS$2))</f>
        <v>1.1533360777934627</v>
      </c>
      <c r="BT45" s="193">
        <f>IF($C45="M",'Data - ValuesEnd2009'!BT45/INDEX(M_MC_End2009,1,'Data - ValuesEnd2009'!BT$2),'Data - ValuesEnd2009'!BT45/INDEX(F_MC_End2009,1,'Data - ValuesEnd2009'!BT$2))</f>
        <v>1.1553999098976753</v>
      </c>
      <c r="BU45" s="193">
        <f>IF($C45="M",'Data - ValuesEnd2009'!BU45/INDEX(M_MC_End2009,1,'Data - ValuesEnd2009'!BU$2),'Data - ValuesEnd2009'!BU45/INDEX(F_MC_End2009,1,'Data - ValuesEnd2009'!BU$2))</f>
        <v>1.1490762971200337</v>
      </c>
      <c r="BV45" s="194">
        <f>IF($C45="M",'Data - ValuesEnd2009'!BV45/INDEX(M_MC_End2009,1,'Data - ValuesEnd2009'!BV$2),'Data - ValuesEnd2009'!BV45/INDEX(F_MC_End2009,1,'Data - ValuesEnd2009'!BV$2))</f>
        <v>1.1004962132374605</v>
      </c>
      <c r="BW45" s="190"/>
      <c r="BX45" s="191"/>
      <c r="BY45" s="192">
        <f>IF($C45="M",'Data - ValuesEnd2009'!BY45/INDEX(M_MC_End2009,1,'Data - ValuesEnd2009'!BY$2),'Data - ValuesEnd2009'!BY45/INDEX(F_MC_End2009,1,'Data - ValuesEnd2009'!BY$2))</f>
        <v>1.1144219177237231</v>
      </c>
      <c r="BZ45" s="193">
        <f>IF($C45="M",'Data - ValuesEnd2009'!BZ45/INDEX(M_MC_End2009,1,'Data - ValuesEnd2009'!BZ$2),'Data - ValuesEnd2009'!BZ45/INDEX(F_MC_End2009,1,'Data - ValuesEnd2009'!BZ$2))</f>
        <v>1.0936510744873542</v>
      </c>
      <c r="CA45" s="193">
        <f>IF($C45="M",'Data - ValuesEnd2009'!CA45/INDEX(M_MC_End2009,1,'Data - ValuesEnd2009'!CA$2),'Data - ValuesEnd2009'!CA45/INDEX(F_MC_End2009,1,'Data - ValuesEnd2009'!CA$2))</f>
        <v>1.0593151123125824</v>
      </c>
      <c r="CB45" s="193">
        <f>IF($C45="M",'Data - ValuesEnd2009'!CB45/INDEX(M_MC_End2009,1,'Data - ValuesEnd2009'!CB$2),'Data - ValuesEnd2009'!CB45/INDEX(F_MC_End2009,1,'Data - ValuesEnd2009'!CB$2))</f>
        <v>1.0702316655689526</v>
      </c>
      <c r="CC45" s="193">
        <f>IF($C45="M",'Data - ValuesEnd2009'!CC45/INDEX(M_MC_End2009,1,'Data - ValuesEnd2009'!CC$2),'Data - ValuesEnd2009'!CC45/INDEX(F_MC_End2009,1,'Data - ValuesEnd2009'!CC$2))</f>
        <v>1.0765088454504037</v>
      </c>
      <c r="CD45" s="194">
        <f>IF($C45="M",'Data - ValuesEnd2009'!CD45/INDEX(M_MC_End2009,1,'Data - ValuesEnd2009'!CD$2),'Data - ValuesEnd2009'!CD45/INDEX(F_MC_End2009,1,'Data - ValuesEnd2009'!CD$2))</f>
        <v>1.0592728329746475</v>
      </c>
      <c r="CE45" s="190"/>
      <c r="CF45" s="191"/>
      <c r="CG45" s="192">
        <f>IF($C45="M",'Data - ValuesEnd2009'!CG45/INDEX(M_MC_End2009,1,'Data - ValuesEnd2009'!CG$2),'Data - ValuesEnd2009'!CG45/INDEX(F_MC_End2009,1,'Data - ValuesEnd2009'!CG$2))</f>
        <v>1.2683871872913808</v>
      </c>
      <c r="CH45" s="193">
        <f>IF($C45="M",'Data - ValuesEnd2009'!CH45/INDEX(M_MC_End2009,1,'Data - ValuesEnd2009'!CH$2),'Data - ValuesEnd2009'!CH45/INDEX(F_MC_End2009,1,'Data - ValuesEnd2009'!CH$2))</f>
        <v>1.2089408902098497</v>
      </c>
      <c r="CI45" s="193">
        <f>IF($C45="M",'Data - ValuesEnd2009'!CI45/INDEX(M_MC_End2009,1,'Data - ValuesEnd2009'!CI$2),'Data - ValuesEnd2009'!CI45/INDEX(F_MC_End2009,1,'Data - ValuesEnd2009'!CI$2))</f>
        <v>1.1432459614651127</v>
      </c>
      <c r="CJ45" s="193">
        <f>IF($C45="M",'Data - ValuesEnd2009'!CJ45/INDEX(M_MC_End2009,1,'Data - ValuesEnd2009'!CJ$2),'Data - ValuesEnd2009'!CJ45/INDEX(F_MC_End2009,1,'Data - ValuesEnd2009'!CJ$2))</f>
        <v>1.1304129229876672</v>
      </c>
      <c r="CK45" s="193">
        <f>IF($C45="M",'Data - ValuesEnd2009'!CK45/INDEX(M_MC_End2009,1,'Data - ValuesEnd2009'!CK$2),'Data - ValuesEnd2009'!CK45/INDEX(F_MC_End2009,1,'Data - ValuesEnd2009'!CK$2))</f>
        <v>1.1210254577968575</v>
      </c>
      <c r="CL45" s="194">
        <f>IF($C45="M",'Data - ValuesEnd2009'!CL45/INDEX(M_MC_End2009,1,'Data - ValuesEnd2009'!CL$2),'Data - ValuesEnd2009'!CL45/INDEX(F_MC_End2009,1,'Data - ValuesEnd2009'!CL$2))</f>
        <v>1.0520264974833267</v>
      </c>
      <c r="CM45" s="190"/>
      <c r="CN45" s="191"/>
      <c r="CO45" s="192">
        <f>IF($C45="M",'Data - ValuesEnd2009'!CO45/INDEX(M_MC_End2009,1,'Data - ValuesEnd2009'!CO$2),'Data - ValuesEnd2009'!CO45/INDEX(F_MC_End2009,1,'Data - ValuesEnd2009'!CO$2))</f>
        <v>1.1189183225596475</v>
      </c>
      <c r="CP45" s="193">
        <f>IF($C45="M",'Data - ValuesEnd2009'!CP45/INDEX(M_MC_End2009,1,'Data - ValuesEnd2009'!CP$2),'Data - ValuesEnd2009'!CP45/INDEX(F_MC_End2009,1,'Data - ValuesEnd2009'!CP$2))</f>
        <v>1.0937967062696747</v>
      </c>
      <c r="CQ45" s="193">
        <f>IF($C45="M",'Data - ValuesEnd2009'!CQ45/INDEX(M_MC_End2009,1,'Data - ValuesEnd2009'!CQ$2),'Data - ValuesEnd2009'!CQ45/INDEX(F_MC_End2009,1,'Data - ValuesEnd2009'!CQ$2))</f>
        <v>1.0568197447066978</v>
      </c>
      <c r="CR45" s="193">
        <f>IF($C45="M",'Data - ValuesEnd2009'!CR45/INDEX(M_MC_End2009,1,'Data - ValuesEnd2009'!CR$2),'Data - ValuesEnd2009'!CR45/INDEX(F_MC_End2009,1,'Data - ValuesEnd2009'!CR$2))</f>
        <v>1.0583883175190427</v>
      </c>
      <c r="CS45" s="193">
        <f>IF($C45="M",'Data - ValuesEnd2009'!CS45/INDEX(M_MC_End2009,1,'Data - ValuesEnd2009'!CS$2),'Data - ValuesEnd2009'!CS45/INDEX(F_MC_End2009,1,'Data - ValuesEnd2009'!CS$2))</f>
        <v>1.061767054543553</v>
      </c>
      <c r="CT45" s="194">
        <f>IF($C45="M",'Data - ValuesEnd2009'!CT45/INDEX(M_MC_End2009,1,'Data - ValuesEnd2009'!CT$2),'Data - ValuesEnd2009'!CT45/INDEX(F_MC_End2009,1,'Data - ValuesEnd2009'!CT$2))</f>
        <v>1.0278920854802394</v>
      </c>
      <c r="CU45" s="190"/>
      <c r="CV45" s="191"/>
      <c r="CW45" s="192">
        <f>IF($C45="M",'Data - ValuesEnd2009'!CW45/INDEX(M_MC_End2009,1,'Data - ValuesEnd2009'!CW$2),'Data - ValuesEnd2009'!CW45/INDEX(F_MC_End2009,1,'Data - ValuesEnd2009'!CW$2))</f>
        <v>1.40387158756785</v>
      </c>
      <c r="CX45" s="193">
        <f>IF($C45="M",'Data - ValuesEnd2009'!CX45/INDEX(M_MC_End2009,1,'Data - ValuesEnd2009'!CX$2),'Data - ValuesEnd2009'!CX45/INDEX(F_MC_End2009,1,'Data - ValuesEnd2009'!CX$2))</f>
        <v>1.3185086100366725</v>
      </c>
      <c r="CY45" s="193">
        <f>IF($C45="M",'Data - ValuesEnd2009'!CY45/INDEX(M_MC_End2009,1,'Data - ValuesEnd2009'!CY$2),'Data - ValuesEnd2009'!CY45/INDEX(F_MC_End2009,1,'Data - ValuesEnd2009'!CY$2))</f>
        <v>1.2218592696693653</v>
      </c>
      <c r="CZ45" s="193">
        <f>IF($C45="M",'Data - ValuesEnd2009'!CZ45/INDEX(M_MC_End2009,1,'Data - ValuesEnd2009'!CZ$2),'Data - ValuesEnd2009'!CZ45/INDEX(F_MC_End2009,1,'Data - ValuesEnd2009'!CZ$2))</f>
        <v>1.2198405854739927</v>
      </c>
      <c r="DA45" s="193">
        <f>IF($C45="M",'Data - ValuesEnd2009'!DA45/INDEX(M_MC_End2009,1,'Data - ValuesEnd2009'!DA$2),'Data - ValuesEnd2009'!DA45/INDEX(F_MC_End2009,1,'Data - ValuesEnd2009'!DA$2))</f>
        <v>1.2081902107926765</v>
      </c>
      <c r="DB45" s="194">
        <f>IF($C45="M",'Data - ValuesEnd2009'!DB45/INDEX(M_MC_End2009,1,'Data - ValuesEnd2009'!DB$2),'Data - ValuesEnd2009'!DB45/INDEX(F_MC_End2009,1,'Data - ValuesEnd2009'!DB$2))</f>
        <v>1.1469070566588233</v>
      </c>
      <c r="DC45" s="190"/>
      <c r="DD45" s="191"/>
      <c r="DE45" s="192">
        <f>IF($C45="M",'Data - ValuesEnd2009'!DE45/INDEX(M_MC_End2009,1,'Data - ValuesEnd2009'!DE$2),'Data - ValuesEnd2009'!DE45/INDEX(F_MC_End2009,1,'Data - ValuesEnd2009'!DE$2))</f>
        <v>1.1728552037435942</v>
      </c>
      <c r="DF45" s="193">
        <f>IF($C45="M",'Data - ValuesEnd2009'!DF45/INDEX(M_MC_End2009,1,'Data - ValuesEnd2009'!DF$2),'Data - ValuesEnd2009'!DF45/INDEX(F_MC_End2009,1,'Data - ValuesEnd2009'!DF$2))</f>
        <v>1.1343810043335274</v>
      </c>
      <c r="DG45" s="193">
        <f>IF($C45="M",'Data - ValuesEnd2009'!DG45/INDEX(M_MC_End2009,1,'Data - ValuesEnd2009'!DG$2),'Data - ValuesEnd2009'!DG45/INDEX(F_MC_End2009,1,'Data - ValuesEnd2009'!DG$2))</f>
        <v>1.0815823700478142</v>
      </c>
      <c r="DH45" s="193">
        <f>IF($C45="M",'Data - ValuesEnd2009'!DH45/INDEX(M_MC_End2009,1,'Data - ValuesEnd2009'!DH$2),'Data - ValuesEnd2009'!DH45/INDEX(F_MC_End2009,1,'Data - ValuesEnd2009'!DH$2))</f>
        <v>1.094207411835816</v>
      </c>
      <c r="DI45" s="193">
        <f>IF($C45="M",'Data - ValuesEnd2009'!DI45/INDEX(M_MC_End2009,1,'Data - ValuesEnd2009'!DI$2),'Data - ValuesEnd2009'!DI45/INDEX(F_MC_End2009,1,'Data - ValuesEnd2009'!DI$2))</f>
        <v>1.1016025943327186</v>
      </c>
      <c r="DJ45" s="194">
        <f>IF($C45="M",'Data - ValuesEnd2009'!DJ45/INDEX(M_MC_End2009,1,'Data - ValuesEnd2009'!DJ$2),'Data - ValuesEnd2009'!DJ45/INDEX(F_MC_End2009,1,'Data - ValuesEnd2009'!DJ$2))</f>
        <v>1.0845816355715672</v>
      </c>
      <c r="DK45" s="190"/>
      <c r="DL45" s="191"/>
      <c r="DM45" s="192">
        <f>IF($C45="M",'Data - ValuesEnd2009'!DM45/INDEX(M_MC_End2009,1,'Data - ValuesEnd2009'!DM$2),'Data - ValuesEnd2009'!DM45/INDEX(F_MC_End2009,1,'Data - ValuesEnd2009'!DM$2))</f>
        <v>1.4079332057036216</v>
      </c>
      <c r="DN45" s="193">
        <f>IF($C45="M",'Data - ValuesEnd2009'!DN45/INDEX(M_MC_End2009,1,'Data - ValuesEnd2009'!DN$2),'Data - ValuesEnd2009'!DN45/INDEX(F_MC_End2009,1,'Data - ValuesEnd2009'!DN$2))</f>
        <v>1.306618625875981</v>
      </c>
      <c r="DO45" s="193">
        <f>IF($C45="M",'Data - ValuesEnd2009'!DO45/INDEX(M_MC_End2009,1,'Data - ValuesEnd2009'!DO$2),'Data - ValuesEnd2009'!DO45/INDEX(F_MC_End2009,1,'Data - ValuesEnd2009'!DO$2))</f>
        <v>1.2033854440592329</v>
      </c>
      <c r="DP45" s="193">
        <f>IF($C45="M",'Data - ValuesEnd2009'!DP45/INDEX(M_MC_End2009,1,'Data - ValuesEnd2009'!DP$2),'Data - ValuesEnd2009'!DP45/INDEX(F_MC_End2009,1,'Data - ValuesEnd2009'!DP$2))</f>
        <v>1.1833822808568106</v>
      </c>
      <c r="DQ45" s="193">
        <f>IF($C45="M",'Data - ValuesEnd2009'!DQ45/INDEX(M_MC_End2009,1,'Data - ValuesEnd2009'!DQ$2),'Data - ValuesEnd2009'!DQ45/INDEX(F_MC_End2009,1,'Data - ValuesEnd2009'!DQ$2))</f>
        <v>1.1664731050743986</v>
      </c>
      <c r="DR45" s="194">
        <f>IF($C45="M",'Data - ValuesEnd2009'!DR45/INDEX(M_MC_End2009,1,'Data - ValuesEnd2009'!DR$2),'Data - ValuesEnd2009'!DR45/INDEX(F_MC_End2009,1,'Data - ValuesEnd2009'!DR$2))</f>
        <v>1.0808718708272271</v>
      </c>
      <c r="DS45" s="190"/>
      <c r="DT45" s="191"/>
      <c r="DU45" s="192">
        <f>IF($C45="M",'Data - ValuesEnd2009'!DU45/INDEX(M_MC_End2009,1,'Data - ValuesEnd2009'!DU$2),'Data - ValuesEnd2009'!DU45/INDEX(F_MC_End2009,1,'Data - ValuesEnd2009'!DU$2))</f>
        <v>1.1783774923801131</v>
      </c>
      <c r="DV45" s="193">
        <f>IF($C45="M",'Data - ValuesEnd2009'!DV45/INDEX(M_MC_End2009,1,'Data - ValuesEnd2009'!DV$2),'Data - ValuesEnd2009'!DV45/INDEX(F_MC_End2009,1,'Data - ValuesEnd2009'!DV$2))</f>
        <v>1.1323612660414542</v>
      </c>
      <c r="DW45" s="193">
        <f>IF($C45="M",'Data - ValuesEnd2009'!DW45/INDEX(M_MC_End2009,1,'Data - ValuesEnd2009'!DW$2),'Data - ValuesEnd2009'!DW45/INDEX(F_MC_End2009,1,'Data - ValuesEnd2009'!DW$2))</f>
        <v>1.0763424069043235</v>
      </c>
      <c r="DX45" s="193">
        <f>IF($C45="M",'Data - ValuesEnd2009'!DX45/INDEX(M_MC_End2009,1,'Data - ValuesEnd2009'!DX$2),'Data - ValuesEnd2009'!DX45/INDEX(F_MC_End2009,1,'Data - ValuesEnd2009'!DX$2))</f>
        <v>1.0780059906604642</v>
      </c>
      <c r="DY45" s="193">
        <f>IF($C45="M",'Data - ValuesEnd2009'!DY45/INDEX(M_MC_End2009,1,'Data - ValuesEnd2009'!DY$2),'Data - ValuesEnd2009'!DY45/INDEX(F_MC_End2009,1,'Data - ValuesEnd2009'!DY$2))</f>
        <v>1.0808158728007422</v>
      </c>
      <c r="DZ45" s="194">
        <f>IF($C45="M",'Data - ValuesEnd2009'!DZ45/INDEX(M_MC_End2009,1,'Data - ValuesEnd2009'!DZ$2),'Data - ValuesEnd2009'!DZ45/INDEX(F_MC_End2009,1,'Data - ValuesEnd2009'!DZ$2))</f>
        <v>1.0432028005324792</v>
      </c>
      <c r="EA45" s="190"/>
      <c r="EB45" s="191"/>
      <c r="EC45" s="185"/>
    </row>
    <row r="46" spans="2:133" s="186" customFormat="1" ht="16.5" thickBot="1">
      <c r="B46" s="46"/>
      <c r="C46" s="46"/>
      <c r="D46" s="164"/>
      <c r="E46" s="76"/>
      <c r="F46" s="76"/>
      <c r="G46" s="76"/>
      <c r="H46" s="76"/>
      <c r="I46" s="76"/>
      <c r="J46" s="76"/>
      <c r="K46" s="174"/>
      <c r="L46" s="175"/>
      <c r="M46" s="76"/>
      <c r="N46" s="76"/>
      <c r="O46" s="76"/>
      <c r="P46" s="76"/>
      <c r="Q46" s="76"/>
      <c r="R46" s="76"/>
      <c r="S46" s="174"/>
      <c r="T46" s="175"/>
      <c r="U46" s="76"/>
      <c r="V46" s="76"/>
      <c r="W46" s="76"/>
      <c r="X46" s="76"/>
      <c r="Y46" s="76"/>
      <c r="Z46" s="76"/>
      <c r="AA46" s="174"/>
      <c r="AB46" s="175"/>
      <c r="AC46" s="76"/>
      <c r="AD46" s="76"/>
      <c r="AE46" s="76"/>
      <c r="AF46" s="76"/>
      <c r="AG46" s="76"/>
      <c r="AH46" s="76"/>
      <c r="AI46" s="174"/>
      <c r="AJ46" s="175"/>
      <c r="AK46" s="76"/>
      <c r="AL46" s="76"/>
      <c r="AM46" s="76"/>
      <c r="AN46" s="76"/>
      <c r="AO46" s="76"/>
      <c r="AP46" s="76"/>
      <c r="AQ46" s="174"/>
      <c r="AR46" s="175"/>
      <c r="AS46" s="76"/>
      <c r="AT46" s="76"/>
      <c r="AU46" s="76"/>
      <c r="AV46" s="76"/>
      <c r="AW46" s="76"/>
      <c r="AX46" s="76"/>
      <c r="AY46" s="174"/>
      <c r="AZ46" s="175"/>
      <c r="BA46" s="76"/>
      <c r="BB46" s="76"/>
      <c r="BC46" s="76"/>
      <c r="BD46" s="76"/>
      <c r="BE46" s="76"/>
      <c r="BF46" s="76"/>
      <c r="BG46" s="174"/>
      <c r="BH46" s="175"/>
      <c r="BI46" s="76"/>
      <c r="BJ46" s="76"/>
      <c r="BK46" s="76"/>
      <c r="BL46" s="76"/>
      <c r="BM46" s="76"/>
      <c r="BN46" s="76"/>
      <c r="BO46" s="174"/>
      <c r="BP46" s="175"/>
      <c r="BQ46" s="76"/>
      <c r="BR46" s="76"/>
      <c r="BS46" s="76"/>
      <c r="BT46" s="76"/>
      <c r="BU46" s="76"/>
      <c r="BV46" s="76"/>
      <c r="BW46" s="174"/>
      <c r="BX46" s="175"/>
      <c r="BY46" s="76"/>
      <c r="BZ46" s="76"/>
      <c r="CA46" s="76"/>
      <c r="CB46" s="76"/>
      <c r="CC46" s="76"/>
      <c r="CD46" s="76"/>
      <c r="CE46" s="174"/>
      <c r="CF46" s="175"/>
      <c r="CG46" s="76"/>
      <c r="CH46" s="76"/>
      <c r="CI46" s="76"/>
      <c r="CJ46" s="76"/>
      <c r="CK46" s="76"/>
      <c r="CL46" s="76"/>
      <c r="CM46" s="174"/>
      <c r="CN46" s="175"/>
      <c r="CO46" s="76"/>
      <c r="CP46" s="76"/>
      <c r="CQ46" s="76"/>
      <c r="CR46" s="76"/>
      <c r="CS46" s="76"/>
      <c r="CT46" s="76"/>
      <c r="CU46" s="174"/>
      <c r="CV46" s="175"/>
      <c r="CW46" s="76"/>
      <c r="CX46" s="76"/>
      <c r="CY46" s="76"/>
      <c r="CZ46" s="76"/>
      <c r="DA46" s="76"/>
      <c r="DB46" s="76"/>
      <c r="DC46" s="174"/>
      <c r="DD46" s="175"/>
      <c r="DE46" s="76"/>
      <c r="DF46" s="76"/>
      <c r="DG46" s="76"/>
      <c r="DH46" s="76"/>
      <c r="DI46" s="76"/>
      <c r="DJ46" s="76"/>
      <c r="DK46" s="174"/>
      <c r="DL46" s="175"/>
      <c r="DM46" s="76"/>
      <c r="DN46" s="76"/>
      <c r="DO46" s="76"/>
      <c r="DP46" s="76"/>
      <c r="DQ46" s="76"/>
      <c r="DR46" s="76"/>
      <c r="DS46" s="174"/>
      <c r="DT46" s="175"/>
      <c r="DU46" s="76"/>
      <c r="DV46" s="76"/>
      <c r="DW46" s="76"/>
      <c r="DX46" s="76"/>
      <c r="DY46" s="76"/>
      <c r="DZ46" s="76"/>
      <c r="EA46" s="174"/>
      <c r="EB46" s="175"/>
      <c r="EC46" s="207"/>
    </row>
    <row r="47" spans="2:133" s="186" customFormat="1" ht="15.75">
      <c r="B47" s="46"/>
      <c r="C47" s="46" t="s">
        <v>44</v>
      </c>
      <c r="D47" s="164" t="s">
        <v>125</v>
      </c>
      <c r="E47" s="195">
        <f>IF($C47="M",'Data - ValuesEnd2009'!E47/INDEX(M_MC_End2009,1,'Data - ValuesEnd2009'!E$2),'Data - ValuesEnd2009'!E47/INDEX(F_MC_End2009,1,'Data - ValuesEnd2009'!E$2))</f>
        <v>0.9381735767797187</v>
      </c>
      <c r="F47" s="196">
        <f>IF($C47="M",'Data - ValuesEnd2009'!F47/INDEX(M_MC_End2009,1,'Data - ValuesEnd2009'!F$2),'Data - ValuesEnd2009'!F47/INDEX(F_MC_End2009,1,'Data - ValuesEnd2009'!F$2))</f>
        <v>0.9548866852525993</v>
      </c>
      <c r="G47" s="196">
        <f>IF($C47="M",'Data - ValuesEnd2009'!G47/INDEX(M_MC_End2009,1,'Data - ValuesEnd2009'!G$2),'Data - ValuesEnd2009'!G47/INDEX(F_MC_End2009,1,'Data - ValuesEnd2009'!G$2))</f>
        <v>0.9700754568526527</v>
      </c>
      <c r="H47" s="196">
        <f>IF($C47="M",'Data - ValuesEnd2009'!H47/INDEX(M_MC_End2009,1,'Data - ValuesEnd2009'!H$2),'Data - ValuesEnd2009'!H47/INDEX(F_MC_End2009,1,'Data - ValuesEnd2009'!H$2))</f>
        <v>0.9738616537059066</v>
      </c>
      <c r="I47" s="196">
        <f>IF($C47="M",'Data - ValuesEnd2009'!I47/INDEX(M_MC_End2009,1,'Data - ValuesEnd2009'!I$2),'Data - ValuesEnd2009'!I47/INDEX(F_MC_End2009,1,'Data - ValuesEnd2009'!I$2))</f>
        <v>0.9745625199096886</v>
      </c>
      <c r="J47" s="197">
        <f>IF($C47="M",'Data - ValuesEnd2009'!J47/INDEX(M_MC_End2009,1,'Data - ValuesEnd2009'!J$2),'Data - ValuesEnd2009'!J47/INDEX(F_MC_End2009,1,'Data - ValuesEnd2009'!J$2))</f>
        <v>0.9553172241823549</v>
      </c>
      <c r="K47" s="190"/>
      <c r="L47" s="191"/>
      <c r="M47" s="195">
        <f>IF($C47="M",'Data - ValuesEnd2009'!M47/INDEX(M_MC_End2009,1,'Data - ValuesEnd2009'!M$2),'Data - ValuesEnd2009'!M47/INDEX(F_MC_End2009,1,'Data - ValuesEnd2009'!M$2))</f>
        <v>0.9516723113682872</v>
      </c>
      <c r="N47" s="196">
        <f>IF($C47="M",'Data - ValuesEnd2009'!N47/INDEX(M_MC_End2009,1,'Data - ValuesEnd2009'!N$2),'Data - ValuesEnd2009'!N47/INDEX(F_MC_End2009,1,'Data - ValuesEnd2009'!N$2))</f>
        <v>0.9740152899195037</v>
      </c>
      <c r="O47" s="196">
        <f>IF($C47="M",'Data - ValuesEnd2009'!O47/INDEX(M_MC_End2009,1,'Data - ValuesEnd2009'!O$2),'Data - ValuesEnd2009'!O47/INDEX(F_MC_End2009,1,'Data - ValuesEnd2009'!O$2))</f>
        <v>0.9879238925117586</v>
      </c>
      <c r="P47" s="196">
        <f>IF($C47="M",'Data - ValuesEnd2009'!P47/INDEX(M_MC_End2009,1,'Data - ValuesEnd2009'!P$2),'Data - ValuesEnd2009'!P47/INDEX(F_MC_End2009,1,'Data - ValuesEnd2009'!P$2))</f>
        <v>0.9894533503538933</v>
      </c>
      <c r="Q47" s="196">
        <f>IF($C47="M",'Data - ValuesEnd2009'!Q47/INDEX(M_MC_End2009,1,'Data - ValuesEnd2009'!Q$2),'Data - ValuesEnd2009'!Q47/INDEX(F_MC_End2009,1,'Data - ValuesEnd2009'!Q$2))</f>
        <v>0.9889291628245809</v>
      </c>
      <c r="R47" s="197">
        <f>IF($C47="M",'Data - ValuesEnd2009'!R47/INDEX(M_MC_End2009,1,'Data - ValuesEnd2009'!R$2),'Data - ValuesEnd2009'!R47/INDEX(F_MC_End2009,1,'Data - ValuesEnd2009'!R$2))</f>
        <v>0.9681307907368903</v>
      </c>
      <c r="S47" s="190"/>
      <c r="T47" s="191"/>
      <c r="U47" s="195">
        <f>IF($C47="M",'Data - ValuesEnd2009'!U47/INDEX(M_MC_End2009,1,'Data - ValuesEnd2009'!U$2),'Data - ValuesEnd2009'!U47/INDEX(F_MC_End2009,1,'Data - ValuesEnd2009'!U$2))</f>
        <v>0.9399714140555769</v>
      </c>
      <c r="V47" s="196">
        <f>IF($C47="M",'Data - ValuesEnd2009'!V47/INDEX(M_MC_End2009,1,'Data - ValuesEnd2009'!V$2),'Data - ValuesEnd2009'!V47/INDEX(F_MC_End2009,1,'Data - ValuesEnd2009'!V$2))</f>
        <v>0.9604952132410075</v>
      </c>
      <c r="W47" s="196">
        <f>IF($C47="M",'Data - ValuesEnd2009'!W47/INDEX(M_MC_End2009,1,'Data - ValuesEnd2009'!W$2),'Data - ValuesEnd2009'!W47/INDEX(F_MC_End2009,1,'Data - ValuesEnd2009'!W$2))</f>
        <v>0.9763817439370097</v>
      </c>
      <c r="X47" s="196">
        <f>IF($C47="M",'Data - ValuesEnd2009'!X47/INDEX(M_MC_End2009,1,'Data - ValuesEnd2009'!X$2),'Data - ValuesEnd2009'!X47/INDEX(F_MC_End2009,1,'Data - ValuesEnd2009'!X$2))</f>
        <v>0.9798183373217595</v>
      </c>
      <c r="Y47" s="196">
        <f>IF($C47="M",'Data - ValuesEnd2009'!Y47/INDEX(M_MC_End2009,1,'Data - ValuesEnd2009'!Y$2),'Data - ValuesEnd2009'!Y47/INDEX(F_MC_End2009,1,'Data - ValuesEnd2009'!Y$2))</f>
        <v>0.9779649561990924</v>
      </c>
      <c r="Z47" s="197">
        <f>IF($C47="M",'Data - ValuesEnd2009'!Z47/INDEX(M_MC_End2009,1,'Data - ValuesEnd2009'!Z$2),'Data - ValuesEnd2009'!Z47/INDEX(F_MC_End2009,1,'Data - ValuesEnd2009'!Z$2))</f>
        <v>0.9670582912980134</v>
      </c>
      <c r="AA47" s="190"/>
      <c r="AB47" s="191"/>
      <c r="AC47" s="195">
        <f>IF($C47="M",'Data - ValuesEnd2009'!AC47/INDEX(M_MC_End2009,1,'Data - ValuesEnd2009'!AC$2),'Data - ValuesEnd2009'!AC47/INDEX(F_MC_End2009,1,'Data - ValuesEnd2009'!AC$2))</f>
        <v>0.9558414750419834</v>
      </c>
      <c r="AD47" s="196">
        <f>IF($C47="M",'Data - ValuesEnd2009'!AD47/INDEX(M_MC_End2009,1,'Data - ValuesEnd2009'!AD$2),'Data - ValuesEnd2009'!AD47/INDEX(F_MC_End2009,1,'Data - ValuesEnd2009'!AD$2))</f>
        <v>0.9792398054466094</v>
      </c>
      <c r="AE47" s="196">
        <f>IF($C47="M",'Data - ValuesEnd2009'!AE47/INDEX(M_MC_End2009,1,'Data - ValuesEnd2009'!AE$2),'Data - ValuesEnd2009'!AE47/INDEX(F_MC_End2009,1,'Data - ValuesEnd2009'!AE$2))</f>
        <v>0.991474159598771</v>
      </c>
      <c r="AF47" s="196">
        <f>IF($C47="M",'Data - ValuesEnd2009'!AF47/INDEX(M_MC_End2009,1,'Data - ValuesEnd2009'!AF$2),'Data - ValuesEnd2009'!AF47/INDEX(F_MC_End2009,1,'Data - ValuesEnd2009'!AF$2))</f>
        <v>0.9928770854211217</v>
      </c>
      <c r="AG47" s="196">
        <f>IF($C47="M",'Data - ValuesEnd2009'!AG47/INDEX(M_MC_End2009,1,'Data - ValuesEnd2009'!AG$2),'Data - ValuesEnd2009'!AG47/INDEX(F_MC_End2009,1,'Data - ValuesEnd2009'!AG$2))</f>
        <v>0.9905147711350747</v>
      </c>
      <c r="AH47" s="197">
        <f>IF($C47="M",'Data - ValuesEnd2009'!AH47/INDEX(M_MC_End2009,1,'Data - ValuesEnd2009'!AH$2),'Data - ValuesEnd2009'!AH47/INDEX(F_MC_End2009,1,'Data - ValuesEnd2009'!AH$2))</f>
        <v>0.9775476732244569</v>
      </c>
      <c r="AI47" s="190"/>
      <c r="AJ47" s="191"/>
      <c r="AK47" s="195">
        <f>IF($C47="M",'Data - ValuesEnd2009'!AK47/INDEX(M_MC_End2009,1,'Data - ValuesEnd2009'!AK$2),'Data - ValuesEnd2009'!AK47/INDEX(F_MC_End2009,1,'Data - ValuesEnd2009'!AK$2))</f>
        <v>1.0442984968129776</v>
      </c>
      <c r="AL47" s="196">
        <f>IF($C47="M",'Data - ValuesEnd2009'!AL47/INDEX(M_MC_End2009,1,'Data - ValuesEnd2009'!AL$2),'Data - ValuesEnd2009'!AL47/INDEX(F_MC_End2009,1,'Data - ValuesEnd2009'!AL$2))</f>
        <v>1.0313772606977136</v>
      </c>
      <c r="AM47" s="196">
        <f>IF($C47="M",'Data - ValuesEnd2009'!AM47/INDEX(M_MC_End2009,1,'Data - ValuesEnd2009'!AM$2),'Data - ValuesEnd2009'!AM47/INDEX(F_MC_End2009,1,'Data - ValuesEnd2009'!AM$2))</f>
        <v>1.0210677048986312</v>
      </c>
      <c r="AN47" s="196">
        <f>IF($C47="M",'Data - ValuesEnd2009'!AN47/INDEX(M_MC_End2009,1,'Data - ValuesEnd2009'!AN$2),'Data - ValuesEnd2009'!AN47/INDEX(F_MC_End2009,1,'Data - ValuesEnd2009'!AN$2))</f>
        <v>1.021217083821464</v>
      </c>
      <c r="AO47" s="196">
        <f>IF($C47="M",'Data - ValuesEnd2009'!AO47/INDEX(M_MC_End2009,1,'Data - ValuesEnd2009'!AO$2),'Data - ValuesEnd2009'!AO47/INDEX(F_MC_End2009,1,'Data - ValuesEnd2009'!AO$2))</f>
        <v>1.017900394029506</v>
      </c>
      <c r="AP47" s="197">
        <f>IF($C47="M",'Data - ValuesEnd2009'!AP47/INDEX(M_MC_End2009,1,'Data - ValuesEnd2009'!AP$2),'Data - ValuesEnd2009'!AP47/INDEX(F_MC_End2009,1,'Data - ValuesEnd2009'!AP$2))</f>
        <v>0.990485372195203</v>
      </c>
      <c r="AQ47" s="190"/>
      <c r="AR47" s="191"/>
      <c r="AS47" s="195">
        <f>IF($C47="M",'Data - ValuesEnd2009'!AS47/INDEX(M_MC_End2009,1,'Data - ValuesEnd2009'!AS$2),'Data - ValuesEnd2009'!AS47/INDEX(F_MC_End2009,1,'Data - ValuesEnd2009'!AS$2))</f>
        <v>1.0069836100740555</v>
      </c>
      <c r="AT47" s="196">
        <f>IF($C47="M",'Data - ValuesEnd2009'!AT47/INDEX(M_MC_End2009,1,'Data - ValuesEnd2009'!AT$2),'Data - ValuesEnd2009'!AT47/INDEX(F_MC_End2009,1,'Data - ValuesEnd2009'!AT$2))</f>
        <v>1.0104451343845766</v>
      </c>
      <c r="AU47" s="196">
        <f>IF($C47="M",'Data - ValuesEnd2009'!AU47/INDEX(M_MC_End2009,1,'Data - ValuesEnd2009'!AU$2),'Data - ValuesEnd2009'!AU47/INDEX(F_MC_End2009,1,'Data - ValuesEnd2009'!AU$2))</f>
        <v>1.0077460546845514</v>
      </c>
      <c r="AV47" s="196">
        <f>IF($C47="M",'Data - ValuesEnd2009'!AV47/INDEX(M_MC_End2009,1,'Data - ValuesEnd2009'!AV$2),'Data - ValuesEnd2009'!AV47/INDEX(F_MC_End2009,1,'Data - ValuesEnd2009'!AV$2))</f>
        <v>1.0101032441951867</v>
      </c>
      <c r="AW47" s="196">
        <f>IF($C47="M",'Data - ValuesEnd2009'!AW47/INDEX(M_MC_End2009,1,'Data - ValuesEnd2009'!AW$2),'Data - ValuesEnd2009'!AW47/INDEX(F_MC_End2009,1,'Data - ValuesEnd2009'!AW$2))</f>
        <v>1.0100120478868706</v>
      </c>
      <c r="AX47" s="197">
        <f>IF($C47="M",'Data - ValuesEnd2009'!AX47/INDEX(M_MC_End2009,1,'Data - ValuesEnd2009'!AX$2),'Data - ValuesEnd2009'!AX47/INDEX(F_MC_End2009,1,'Data - ValuesEnd2009'!AX$2))</f>
        <v>0.9890427958341773</v>
      </c>
      <c r="AY47" s="190"/>
      <c r="AZ47" s="191"/>
      <c r="BA47" s="195">
        <f>IF($C47="M",'Data - ValuesEnd2009'!BA47/INDEX(M_MC_End2009,1,'Data - ValuesEnd2009'!BA$2),'Data - ValuesEnd2009'!BA47/INDEX(F_MC_End2009,1,'Data - ValuesEnd2009'!BA$2))</f>
        <v>1.0409509509628203</v>
      </c>
      <c r="BB47" s="196">
        <f>IF($C47="M",'Data - ValuesEnd2009'!BB47/INDEX(M_MC_End2009,1,'Data - ValuesEnd2009'!BB$2),'Data - ValuesEnd2009'!BB47/INDEX(F_MC_End2009,1,'Data - ValuesEnd2009'!BB$2))</f>
        <v>1.0295724447780936</v>
      </c>
      <c r="BC47" s="196">
        <f>IF($C47="M",'Data - ValuesEnd2009'!BC47/INDEX(M_MC_End2009,1,'Data - ValuesEnd2009'!BC$2),'Data - ValuesEnd2009'!BC47/INDEX(F_MC_End2009,1,'Data - ValuesEnd2009'!BC$2))</f>
        <v>1.0201237093606776</v>
      </c>
      <c r="BD47" s="196">
        <f>IF($C47="M",'Data - ValuesEnd2009'!BD47/INDEX(M_MC_End2009,1,'Data - ValuesEnd2009'!BD$2),'Data - ValuesEnd2009'!BD47/INDEX(F_MC_End2009,1,'Data - ValuesEnd2009'!BD$2))</f>
        <v>1.0187986061513643</v>
      </c>
      <c r="BE47" s="196">
        <f>IF($C47="M",'Data - ValuesEnd2009'!BE47/INDEX(M_MC_End2009,1,'Data - ValuesEnd2009'!BE$2),'Data - ValuesEnd2009'!BE47/INDEX(F_MC_End2009,1,'Data - ValuesEnd2009'!BE$2))</f>
        <v>1.0118233831448347</v>
      </c>
      <c r="BF47" s="197">
        <f>IF($C47="M",'Data - ValuesEnd2009'!BF47/INDEX(M_MC_End2009,1,'Data - ValuesEnd2009'!BF$2),'Data - ValuesEnd2009'!BF47/INDEX(F_MC_End2009,1,'Data - ValuesEnd2009'!BF$2))</f>
        <v>0.9911275494727464</v>
      </c>
      <c r="BG47" s="190"/>
      <c r="BH47" s="191"/>
      <c r="BI47" s="195">
        <f>IF($C47="M",'Data - ValuesEnd2009'!BI47/INDEX(M_MC_End2009,1,'Data - ValuesEnd2009'!BI$2),'Data - ValuesEnd2009'!BI47/INDEX(F_MC_End2009,1,'Data - ValuesEnd2009'!BI$2))</f>
        <v>1.0082453110986085</v>
      </c>
      <c r="BJ47" s="196">
        <f>IF($C47="M",'Data - ValuesEnd2009'!BJ47/INDEX(M_MC_End2009,1,'Data - ValuesEnd2009'!BJ$2),'Data - ValuesEnd2009'!BJ47/INDEX(F_MC_End2009,1,'Data - ValuesEnd2009'!BJ$2))</f>
        <v>1.0118904800157984</v>
      </c>
      <c r="BK47" s="196">
        <f>IF($C47="M",'Data - ValuesEnd2009'!BK47/INDEX(M_MC_End2009,1,'Data - ValuesEnd2009'!BK$2),'Data - ValuesEnd2009'!BK47/INDEX(F_MC_End2009,1,'Data - ValuesEnd2009'!BK$2))</f>
        <v>1.0082514999928316</v>
      </c>
      <c r="BL47" s="196">
        <f>IF($C47="M",'Data - ValuesEnd2009'!BL47/INDEX(M_MC_End2009,1,'Data - ValuesEnd2009'!BL$2),'Data - ValuesEnd2009'!BL47/INDEX(F_MC_End2009,1,'Data - ValuesEnd2009'!BL$2))</f>
        <v>1.0095383010603451</v>
      </c>
      <c r="BM47" s="196">
        <f>IF($C47="M",'Data - ValuesEnd2009'!BM47/INDEX(M_MC_End2009,1,'Data - ValuesEnd2009'!BM$2),'Data - ValuesEnd2009'!BM47/INDEX(F_MC_End2009,1,'Data - ValuesEnd2009'!BM$2))</f>
        <v>1.0065578479185466</v>
      </c>
      <c r="BN47" s="197">
        <f>IF($C47="M",'Data - ValuesEnd2009'!BN47/INDEX(M_MC_End2009,1,'Data - ValuesEnd2009'!BN$2),'Data - ValuesEnd2009'!BN47/INDEX(F_MC_End2009,1,'Data - ValuesEnd2009'!BN$2))</f>
        <v>0.9912895141871021</v>
      </c>
      <c r="BO47" s="190"/>
      <c r="BP47" s="191"/>
      <c r="BQ47" s="195">
        <f>IF($C47="M",'Data - ValuesEnd2009'!BQ47/INDEX(M_MC_End2009,1,'Data - ValuesEnd2009'!BQ$2),'Data - ValuesEnd2009'!BQ47/INDEX(F_MC_End2009,1,'Data - ValuesEnd2009'!BQ$2))</f>
        <v>1.1634408023324616</v>
      </c>
      <c r="BR47" s="196">
        <f>IF($C47="M",'Data - ValuesEnd2009'!BR47/INDEX(M_MC_End2009,1,'Data - ValuesEnd2009'!BR$2),'Data - ValuesEnd2009'!BR47/INDEX(F_MC_End2009,1,'Data - ValuesEnd2009'!BR$2))</f>
        <v>1.11802540026403</v>
      </c>
      <c r="BS47" s="196">
        <f>IF($C47="M",'Data - ValuesEnd2009'!BS47/INDEX(M_MC_End2009,1,'Data - ValuesEnd2009'!BS$2),'Data - ValuesEnd2009'!BS47/INDEX(F_MC_End2009,1,'Data - ValuesEnd2009'!BS$2))</f>
        <v>1.0789000986003001</v>
      </c>
      <c r="BT47" s="196">
        <f>IF($C47="M",'Data - ValuesEnd2009'!BT47/INDEX(M_MC_End2009,1,'Data - ValuesEnd2009'!BT$2),'Data - ValuesEnd2009'!BT47/INDEX(F_MC_End2009,1,'Data - ValuesEnd2009'!BT$2))</f>
        <v>1.0748395687983163</v>
      </c>
      <c r="BU47" s="196">
        <f>IF($C47="M",'Data - ValuesEnd2009'!BU47/INDEX(M_MC_End2009,1,'Data - ValuesEnd2009'!BU$2),'Data - ValuesEnd2009'!BU47/INDEX(F_MC_End2009,1,'Data - ValuesEnd2009'!BU$2))</f>
        <v>1.0667404990212221</v>
      </c>
      <c r="BV47" s="197">
        <f>IF($C47="M",'Data - ValuesEnd2009'!BV47/INDEX(M_MC_End2009,1,'Data - ValuesEnd2009'!BV$2),'Data - ValuesEnd2009'!BV47/INDEX(F_MC_End2009,1,'Data - ValuesEnd2009'!BV$2))</f>
        <v>1.029381620855695</v>
      </c>
      <c r="BW47" s="190"/>
      <c r="BX47" s="191"/>
      <c r="BY47" s="195">
        <f>IF($C47="M",'Data - ValuesEnd2009'!BY47/INDEX(M_MC_End2009,1,'Data - ValuesEnd2009'!BY$2),'Data - ValuesEnd2009'!BY47/INDEX(F_MC_End2009,1,'Data - ValuesEnd2009'!BY$2))</f>
        <v>1.0625260929528644</v>
      </c>
      <c r="BZ47" s="196">
        <f>IF($C47="M",'Data - ValuesEnd2009'!BZ47/INDEX(M_MC_End2009,1,'Data - ValuesEnd2009'!BZ$2),'Data - ValuesEnd2009'!BZ47/INDEX(F_MC_End2009,1,'Data - ValuesEnd2009'!BZ$2))</f>
        <v>1.0482604859580285</v>
      </c>
      <c r="CA47" s="196">
        <f>IF($C47="M",'Data - ValuesEnd2009'!CA47/INDEX(M_MC_End2009,1,'Data - ValuesEnd2009'!CA$2),'Data - ValuesEnd2009'!CA47/INDEX(F_MC_End2009,1,'Data - ValuesEnd2009'!CA$2))</f>
        <v>1.0285990064527175</v>
      </c>
      <c r="CB47" s="196">
        <f>IF($C47="M",'Data - ValuesEnd2009'!CB47/INDEX(M_MC_End2009,1,'Data - ValuesEnd2009'!CB$2),'Data - ValuesEnd2009'!CB47/INDEX(F_MC_End2009,1,'Data - ValuesEnd2009'!CB$2))</f>
        <v>1.0320483250995265</v>
      </c>
      <c r="CC47" s="196">
        <f>IF($C47="M",'Data - ValuesEnd2009'!CC47/INDEX(M_MC_End2009,1,'Data - ValuesEnd2009'!CC$2),'Data - ValuesEnd2009'!CC47/INDEX(F_MC_End2009,1,'Data - ValuesEnd2009'!CC$2))</f>
        <v>1.0325568378651648</v>
      </c>
      <c r="CD47" s="197">
        <f>IF($C47="M",'Data - ValuesEnd2009'!CD47/INDEX(M_MC_End2009,1,'Data - ValuesEnd2009'!CD$2),'Data - ValuesEnd2009'!CD47/INDEX(F_MC_End2009,1,'Data - ValuesEnd2009'!CD$2))</f>
        <v>1.0114222315724712</v>
      </c>
      <c r="CE47" s="190"/>
      <c r="CF47" s="191"/>
      <c r="CG47" s="195">
        <f>IF($C47="M",'Data - ValuesEnd2009'!CG47/INDEX(M_MC_End2009,1,'Data - ValuesEnd2009'!CG$2),'Data - ValuesEnd2009'!CG47/INDEX(F_MC_End2009,1,'Data - ValuesEnd2009'!CG$2))</f>
        <v>1.15595466295402</v>
      </c>
      <c r="CH47" s="196">
        <f>IF($C47="M",'Data - ValuesEnd2009'!CH47/INDEX(M_MC_End2009,1,'Data - ValuesEnd2009'!CH$2),'Data - ValuesEnd2009'!CH47/INDEX(F_MC_End2009,1,'Data - ValuesEnd2009'!CH$2))</f>
        <v>1.1085875603905304</v>
      </c>
      <c r="CI47" s="196">
        <f>IF($C47="M",'Data - ValuesEnd2009'!CI47/INDEX(M_MC_End2009,1,'Data - ValuesEnd2009'!CI$2),'Data - ValuesEnd2009'!CI47/INDEX(F_MC_End2009,1,'Data - ValuesEnd2009'!CI$2))</f>
        <v>1.0700717874445338</v>
      </c>
      <c r="CJ47" s="196">
        <f>IF($C47="M",'Data - ValuesEnd2009'!CJ47/INDEX(M_MC_End2009,1,'Data - ValuesEnd2009'!CJ$2),'Data - ValuesEnd2009'!CJ47/INDEX(F_MC_End2009,1,'Data - ValuesEnd2009'!CJ$2))</f>
        <v>1.0630933265864415</v>
      </c>
      <c r="CK47" s="196">
        <f>IF($C47="M",'Data - ValuesEnd2009'!CK47/INDEX(M_MC_End2009,1,'Data - ValuesEnd2009'!CK$2),'Data - ValuesEnd2009'!CK47/INDEX(F_MC_End2009,1,'Data - ValuesEnd2009'!CK$2))</f>
        <v>1.0499854420230081</v>
      </c>
      <c r="CL47" s="197">
        <f>IF($C47="M",'Data - ValuesEnd2009'!CL47/INDEX(M_MC_End2009,1,'Data - ValuesEnd2009'!CL$2),'Data - ValuesEnd2009'!CL47/INDEX(F_MC_End2009,1,'Data - ValuesEnd2009'!CL$2))</f>
        <v>1.0175894555507858</v>
      </c>
      <c r="CM47" s="190"/>
      <c r="CN47" s="191"/>
      <c r="CO47" s="195">
        <f>IF($C47="M",'Data - ValuesEnd2009'!CO47/INDEX(M_MC_End2009,1,'Data - ValuesEnd2009'!CO$2),'Data - ValuesEnd2009'!CO47/INDEX(F_MC_End2009,1,'Data - ValuesEnd2009'!CO$2))</f>
        <v>1.0619000257888283</v>
      </c>
      <c r="CP47" s="196">
        <f>IF($C47="M",'Data - ValuesEnd2009'!CP47/INDEX(M_MC_End2009,1,'Data - ValuesEnd2009'!CP$2),'Data - ValuesEnd2009'!CP47/INDEX(F_MC_End2009,1,'Data - ValuesEnd2009'!CP$2))</f>
        <v>1.0463231577418257</v>
      </c>
      <c r="CQ47" s="196">
        <f>IF($C47="M",'Data - ValuesEnd2009'!CQ47/INDEX(M_MC_End2009,1,'Data - ValuesEnd2009'!CQ$2),'Data - ValuesEnd2009'!CQ47/INDEX(F_MC_End2009,1,'Data - ValuesEnd2009'!CQ$2))</f>
        <v>1.0261337242170994</v>
      </c>
      <c r="CR47" s="196">
        <f>IF($C47="M",'Data - ValuesEnd2009'!CR47/INDEX(M_MC_End2009,1,'Data - ValuesEnd2009'!CR$2),'Data - ValuesEnd2009'!CR47/INDEX(F_MC_End2009,1,'Data - ValuesEnd2009'!CR$2))</f>
        <v>1.027416907353177</v>
      </c>
      <c r="CS47" s="196">
        <f>IF($C47="M",'Data - ValuesEnd2009'!CS47/INDEX(M_MC_End2009,1,'Data - ValuesEnd2009'!CS$2),'Data - ValuesEnd2009'!CS47/INDEX(F_MC_End2009,1,'Data - ValuesEnd2009'!CS$2))</f>
        <v>1.0238175159688483</v>
      </c>
      <c r="CT47" s="197">
        <f>IF($C47="M",'Data - ValuesEnd2009'!CT47/INDEX(M_MC_End2009,1,'Data - ValuesEnd2009'!CT$2),'Data - ValuesEnd2009'!CT47/INDEX(F_MC_End2009,1,'Data - ValuesEnd2009'!CT$2))</f>
        <v>1.0059844141194116</v>
      </c>
      <c r="CU47" s="190"/>
      <c r="CV47" s="191"/>
      <c r="CW47" s="195">
        <f>IF($C47="M",'Data - ValuesEnd2009'!CW47/INDEX(M_MC_End2009,1,'Data - ValuesEnd2009'!CW$2),'Data - ValuesEnd2009'!CW47/INDEX(F_MC_End2009,1,'Data - ValuesEnd2009'!CW$2))</f>
        <v>1.2904800093193423</v>
      </c>
      <c r="CX47" s="196">
        <f>IF($C47="M",'Data - ValuesEnd2009'!CX47/INDEX(M_MC_End2009,1,'Data - ValuesEnd2009'!CX$2),'Data - ValuesEnd2009'!CX47/INDEX(F_MC_End2009,1,'Data - ValuesEnd2009'!CX$2))</f>
        <v>1.2131435103475607</v>
      </c>
      <c r="CY47" s="196">
        <f>IF($C47="M",'Data - ValuesEnd2009'!CY47/INDEX(M_MC_End2009,1,'Data - ValuesEnd2009'!CY$2),'Data - ValuesEnd2009'!CY47/INDEX(F_MC_End2009,1,'Data - ValuesEnd2009'!CY$2))</f>
        <v>1.1429908304878469</v>
      </c>
      <c r="CZ47" s="196">
        <f>IF($C47="M",'Data - ValuesEnd2009'!CZ47/INDEX(M_MC_End2009,1,'Data - ValuesEnd2009'!CZ$2),'Data - ValuesEnd2009'!CZ47/INDEX(F_MC_End2009,1,'Data - ValuesEnd2009'!CZ$2))</f>
        <v>1.1345802879680196</v>
      </c>
      <c r="DA47" s="196">
        <f>IF($C47="M",'Data - ValuesEnd2009'!DA47/INDEX(M_MC_End2009,1,'Data - ValuesEnd2009'!DA$2),'Data - ValuesEnd2009'!DA47/INDEX(F_MC_End2009,1,'Data - ValuesEnd2009'!DA$2))</f>
        <v>1.1212040486006674</v>
      </c>
      <c r="DB47" s="197">
        <f>IF($C47="M",'Data - ValuesEnd2009'!DB47/INDEX(M_MC_End2009,1,'Data - ValuesEnd2009'!DB$2),'Data - ValuesEnd2009'!DB47/INDEX(F_MC_End2009,1,'Data - ValuesEnd2009'!DB$2))</f>
        <v>1.0722787400786444</v>
      </c>
      <c r="DC47" s="190"/>
      <c r="DD47" s="191"/>
      <c r="DE47" s="195">
        <f>IF($C47="M",'Data - ValuesEnd2009'!DE47/INDEX(M_MC_End2009,1,'Data - ValuesEnd2009'!DE$2),'Data - ValuesEnd2009'!DE47/INDEX(F_MC_End2009,1,'Data - ValuesEnd2009'!DE$2))</f>
        <v>1.1160360911799179</v>
      </c>
      <c r="DF47" s="196">
        <f>IF($C47="M",'Data - ValuesEnd2009'!DF47/INDEX(M_MC_End2009,1,'Data - ValuesEnd2009'!DF$2),'Data - ValuesEnd2009'!DF47/INDEX(F_MC_End2009,1,'Data - ValuesEnd2009'!DF$2))</f>
        <v>1.086435604616515</v>
      </c>
      <c r="DG47" s="196">
        <f>IF($C47="M",'Data - ValuesEnd2009'!DG47/INDEX(M_MC_End2009,1,'Data - ValuesEnd2009'!DG$2),'Data - ValuesEnd2009'!DG47/INDEX(F_MC_End2009,1,'Data - ValuesEnd2009'!DG$2))</f>
        <v>1.0500677969849335</v>
      </c>
      <c r="DH47" s="196">
        <f>IF($C47="M",'Data - ValuesEnd2009'!DH47/INDEX(M_MC_End2009,1,'Data - ValuesEnd2009'!DH$2),'Data - ValuesEnd2009'!DH47/INDEX(F_MC_End2009,1,'Data - ValuesEnd2009'!DH$2))</f>
        <v>1.0550001368009</v>
      </c>
      <c r="DI47" s="196">
        <f>IF($C47="M",'Data - ValuesEnd2009'!DI47/INDEX(M_MC_End2009,1,'Data - ValuesEnd2009'!DI$2),'Data - ValuesEnd2009'!DI47/INDEX(F_MC_End2009,1,'Data - ValuesEnd2009'!DI$2))</f>
        <v>1.0563989506848335</v>
      </c>
      <c r="DJ47" s="197">
        <f>IF($C47="M",'Data - ValuesEnd2009'!DJ47/INDEX(M_MC_End2009,1,'Data - ValuesEnd2009'!DJ$2),'Data - ValuesEnd2009'!DJ47/INDEX(F_MC_End2009,1,'Data - ValuesEnd2009'!DJ$2))</f>
        <v>1.0352783550633873</v>
      </c>
      <c r="DK47" s="190"/>
      <c r="DL47" s="191"/>
      <c r="DM47" s="195">
        <f>IF($C47="M",'Data - ValuesEnd2009'!DM47/INDEX(M_MC_End2009,1,'Data - ValuesEnd2009'!DM$2),'Data - ValuesEnd2009'!DM47/INDEX(F_MC_End2009,1,'Data - ValuesEnd2009'!DM$2))</f>
        <v>1.281127779038767</v>
      </c>
      <c r="DN47" s="196">
        <f>IF($C47="M",'Data - ValuesEnd2009'!DN47/INDEX(M_MC_End2009,1,'Data - ValuesEnd2009'!DN$2),'Data - ValuesEnd2009'!DN47/INDEX(F_MC_End2009,1,'Data - ValuesEnd2009'!DN$2))</f>
        <v>1.1966648510715603</v>
      </c>
      <c r="DO47" s="196">
        <f>IF($C47="M",'Data - ValuesEnd2009'!DO47/INDEX(M_MC_End2009,1,'Data - ValuesEnd2009'!DO$2),'Data - ValuesEnd2009'!DO47/INDEX(F_MC_End2009,1,'Data - ValuesEnd2009'!DO$2))</f>
        <v>1.1260760636990386</v>
      </c>
      <c r="DP47" s="196">
        <f>IF($C47="M",'Data - ValuesEnd2009'!DP47/INDEX(M_MC_End2009,1,'Data - ValuesEnd2009'!DP$2),'Data - ValuesEnd2009'!DP47/INDEX(F_MC_End2009,1,'Data - ValuesEnd2009'!DP$2))</f>
        <v>1.1128245282625187</v>
      </c>
      <c r="DQ47" s="196">
        <f>IF($C47="M",'Data - ValuesEnd2009'!DQ47/INDEX(M_MC_End2009,1,'Data - ValuesEnd2009'!DQ$2),'Data - ValuesEnd2009'!DQ47/INDEX(F_MC_End2009,1,'Data - ValuesEnd2009'!DQ$2))</f>
        <v>1.092692339029157</v>
      </c>
      <c r="DR47" s="197">
        <f>IF($C47="M",'Data - ValuesEnd2009'!DR47/INDEX(M_MC_End2009,1,'Data - ValuesEnd2009'!DR$2),'Data - ValuesEnd2009'!DR47/INDEX(F_MC_End2009,1,'Data - ValuesEnd2009'!DR$2))</f>
        <v>1.0466494069717083</v>
      </c>
      <c r="DS47" s="190"/>
      <c r="DT47" s="191"/>
      <c r="DU47" s="195">
        <f>IF($C47="M",'Data - ValuesEnd2009'!DU47/INDEX(M_MC_End2009,1,'Data - ValuesEnd2009'!DU$2),'Data - ValuesEnd2009'!DU47/INDEX(F_MC_End2009,1,'Data - ValuesEnd2009'!DU$2))</f>
        <v>1.1148272383932705</v>
      </c>
      <c r="DV47" s="196">
        <f>IF($C47="M",'Data - ValuesEnd2009'!DV47/INDEX(M_MC_End2009,1,'Data - ValuesEnd2009'!DV$2),'Data - ValuesEnd2009'!DV47/INDEX(F_MC_End2009,1,'Data - ValuesEnd2009'!DV$2))</f>
        <v>1.0817894629682985</v>
      </c>
      <c r="DW47" s="196">
        <f>IF($C47="M",'Data - ValuesEnd2009'!DW47/INDEX(M_MC_End2009,1,'Data - ValuesEnd2009'!DW$2),'Data - ValuesEnd2009'!DW47/INDEX(F_MC_End2009,1,'Data - ValuesEnd2009'!DW$2))</f>
        <v>1.0448606612277282</v>
      </c>
      <c r="DX47" s="196">
        <f>IF($C47="M",'Data - ValuesEnd2009'!DX47/INDEX(M_MC_End2009,1,'Data - ValuesEnd2009'!DX$2),'Data - ValuesEnd2009'!DX47/INDEX(F_MC_End2009,1,'Data - ValuesEnd2009'!DX$2))</f>
        <v>1.0463645020035899</v>
      </c>
      <c r="DY47" s="196">
        <f>IF($C47="M",'Data - ValuesEnd2009'!DY47/INDEX(M_MC_End2009,1,'Data - ValuesEnd2009'!DY$2),'Data - ValuesEnd2009'!DY47/INDEX(F_MC_End2009,1,'Data - ValuesEnd2009'!DY$2))</f>
        <v>1.0422361861462315</v>
      </c>
      <c r="DZ47" s="197">
        <f>IF($C47="M",'Data - ValuesEnd2009'!DZ47/INDEX(M_MC_End2009,1,'Data - ValuesEnd2009'!DZ$2),'Data - ValuesEnd2009'!DZ47/INDEX(F_MC_End2009,1,'Data - ValuesEnd2009'!DZ$2))</f>
        <v>1.0216640853638945</v>
      </c>
      <c r="EA47" s="190"/>
      <c r="EB47" s="191"/>
      <c r="EC47" s="185"/>
    </row>
    <row r="48" spans="1:133" s="186" customFormat="1" ht="16.5" thickBot="1">
      <c r="A48" s="224"/>
      <c r="B48" s="66"/>
      <c r="C48" s="66" t="s">
        <v>44</v>
      </c>
      <c r="D48" s="166" t="s">
        <v>126</v>
      </c>
      <c r="E48" s="201">
        <f>IF($C48="M",'Data - ValuesEnd2009'!E48/INDEX(M_MC_End2009,1,'Data - ValuesEnd2009'!E$2),'Data - ValuesEnd2009'!E48/INDEX(F_MC_End2009,1,'Data - ValuesEnd2009'!E$2))</f>
        <v>0.9938403602403832</v>
      </c>
      <c r="F48" s="202">
        <f>IF($C48="M",'Data - ValuesEnd2009'!F48/INDEX(M_MC_End2009,1,'Data - ValuesEnd2009'!F$2),'Data - ValuesEnd2009'!F48/INDEX(F_MC_End2009,1,'Data - ValuesEnd2009'!F$2))</f>
        <v>1.006890314815936</v>
      </c>
      <c r="G48" s="202">
        <f>IF($C48="M",'Data - ValuesEnd2009'!G48/INDEX(M_MC_End2009,1,'Data - ValuesEnd2009'!G$2),'Data - ValuesEnd2009'!G48/INDEX(F_MC_End2009,1,'Data - ValuesEnd2009'!G$2))</f>
        <v>1.010377604973207</v>
      </c>
      <c r="H48" s="202">
        <f>IF($C48="M",'Data - ValuesEnd2009'!H48/INDEX(M_MC_End2009,1,'Data - ValuesEnd2009'!H$2),'Data - ValuesEnd2009'!H48/INDEX(F_MC_End2009,1,'Data - ValuesEnd2009'!H$2))</f>
        <v>1.0163511037354358</v>
      </c>
      <c r="I48" s="202">
        <f>IF($C48="M",'Data - ValuesEnd2009'!I48/INDEX(M_MC_End2009,1,'Data - ValuesEnd2009'!I$2),'Data - ValuesEnd2009'!I48/INDEX(F_MC_End2009,1,'Data - ValuesEnd2009'!I$2))</f>
        <v>1.018142314779864</v>
      </c>
      <c r="J48" s="203">
        <f>IF($C48="M",'Data - ValuesEnd2009'!J48/INDEX(M_MC_End2009,1,'Data - ValuesEnd2009'!J$2),'Data - ValuesEnd2009'!J48/INDEX(F_MC_End2009,1,'Data - ValuesEnd2009'!J$2))</f>
        <v>0.9950045220019204</v>
      </c>
      <c r="K48" s="190"/>
      <c r="L48" s="191"/>
      <c r="M48" s="201">
        <f>IF($C48="M",'Data - ValuesEnd2009'!M48/INDEX(M_MC_End2009,1,'Data - ValuesEnd2009'!M$2),'Data - ValuesEnd2009'!M48/INDEX(F_MC_End2009,1,'Data - ValuesEnd2009'!M$2))</f>
        <v>0.9848741272666962</v>
      </c>
      <c r="N48" s="202">
        <f>IF($C48="M",'Data - ValuesEnd2009'!N48/INDEX(M_MC_End2009,1,'Data - ValuesEnd2009'!N$2),'Data - ValuesEnd2009'!N48/INDEX(F_MC_End2009,1,'Data - ValuesEnd2009'!N$2))</f>
        <v>0.9996777161699791</v>
      </c>
      <c r="O48" s="202">
        <f>IF($C48="M",'Data - ValuesEnd2009'!O48/INDEX(M_MC_End2009,1,'Data - ValuesEnd2009'!O$2),'Data - ValuesEnd2009'!O48/INDEX(F_MC_End2009,1,'Data - ValuesEnd2009'!O$2))</f>
        <v>1.0047259586769663</v>
      </c>
      <c r="P48" s="202">
        <f>IF($C48="M",'Data - ValuesEnd2009'!P48/INDEX(M_MC_End2009,1,'Data - ValuesEnd2009'!P$2),'Data - ValuesEnd2009'!P48/INDEX(F_MC_End2009,1,'Data - ValuesEnd2009'!P$2))</f>
        <v>1.0094544723699732</v>
      </c>
      <c r="Q48" s="202">
        <f>IF($C48="M",'Data - ValuesEnd2009'!Q48/INDEX(M_MC_End2009,1,'Data - ValuesEnd2009'!Q$2),'Data - ValuesEnd2009'!Q48/INDEX(F_MC_End2009,1,'Data - ValuesEnd2009'!Q$2))</f>
        <v>1.0119879565233254</v>
      </c>
      <c r="R48" s="203">
        <f>IF($C48="M",'Data - ValuesEnd2009'!R48/INDEX(M_MC_End2009,1,'Data - ValuesEnd2009'!R$2),'Data - ValuesEnd2009'!R48/INDEX(F_MC_End2009,1,'Data - ValuesEnd2009'!R$2))</f>
        <v>0.9954523151277825</v>
      </c>
      <c r="S48" s="190"/>
      <c r="T48" s="191"/>
      <c r="U48" s="201">
        <f>IF($C48="M",'Data - ValuesEnd2009'!U48/INDEX(M_MC_End2009,1,'Data - ValuesEnd2009'!U$2),'Data - ValuesEnd2009'!U48/INDEX(F_MC_End2009,1,'Data - ValuesEnd2009'!U$2))</f>
        <v>0.9984214227171431</v>
      </c>
      <c r="V48" s="202">
        <f>IF($C48="M",'Data - ValuesEnd2009'!V48/INDEX(M_MC_End2009,1,'Data - ValuesEnd2009'!V$2),'Data - ValuesEnd2009'!V48/INDEX(F_MC_End2009,1,'Data - ValuesEnd2009'!V$2))</f>
        <v>1.0131072197956084</v>
      </c>
      <c r="W48" s="202">
        <f>IF($C48="M",'Data - ValuesEnd2009'!W48/INDEX(M_MC_End2009,1,'Data - ValuesEnd2009'!W$2),'Data - ValuesEnd2009'!W48/INDEX(F_MC_End2009,1,'Data - ValuesEnd2009'!W$2))</f>
        <v>1.0151115092656071</v>
      </c>
      <c r="X48" s="202">
        <f>IF($C48="M",'Data - ValuesEnd2009'!X48/INDEX(M_MC_End2009,1,'Data - ValuesEnd2009'!X$2),'Data - ValuesEnd2009'!X48/INDEX(F_MC_End2009,1,'Data - ValuesEnd2009'!X$2))</f>
        <v>1.017658799823703</v>
      </c>
      <c r="Y48" s="202">
        <f>IF($C48="M",'Data - ValuesEnd2009'!Y48/INDEX(M_MC_End2009,1,'Data - ValuesEnd2009'!Y$2),'Data - ValuesEnd2009'!Y48/INDEX(F_MC_End2009,1,'Data - ValuesEnd2009'!Y$2))</f>
        <v>1.017558841572494</v>
      </c>
      <c r="Z48" s="203">
        <f>IF($C48="M",'Data - ValuesEnd2009'!Z48/INDEX(M_MC_End2009,1,'Data - ValuesEnd2009'!Z$2),'Data - ValuesEnd2009'!Z48/INDEX(F_MC_End2009,1,'Data - ValuesEnd2009'!Z$2))</f>
        <v>0.9884270911329153</v>
      </c>
      <c r="AA48" s="190"/>
      <c r="AB48" s="191"/>
      <c r="AC48" s="201">
        <f>IF($C48="M",'Data - ValuesEnd2009'!AC48/INDEX(M_MC_End2009,1,'Data - ValuesEnd2009'!AC$2),'Data - ValuesEnd2009'!AC48/INDEX(F_MC_End2009,1,'Data - ValuesEnd2009'!AC$2))</f>
        <v>0.9895866939429996</v>
      </c>
      <c r="AD48" s="202">
        <f>IF($C48="M",'Data - ValuesEnd2009'!AD48/INDEX(M_MC_End2009,1,'Data - ValuesEnd2009'!AD$2),'Data - ValuesEnd2009'!AD48/INDEX(F_MC_End2009,1,'Data - ValuesEnd2009'!AD$2))</f>
        <v>1.0049780480391393</v>
      </c>
      <c r="AE48" s="202">
        <f>IF($C48="M",'Data - ValuesEnd2009'!AE48/INDEX(M_MC_End2009,1,'Data - ValuesEnd2009'!AE$2),'Data - ValuesEnd2009'!AE48/INDEX(F_MC_End2009,1,'Data - ValuesEnd2009'!AE$2))</f>
        <v>1.0073551564329142</v>
      </c>
      <c r="AF48" s="202">
        <f>IF($C48="M",'Data - ValuesEnd2009'!AF48/INDEX(M_MC_End2009,1,'Data - ValuesEnd2009'!AF$2),'Data - ValuesEnd2009'!AF48/INDEX(F_MC_End2009,1,'Data - ValuesEnd2009'!AF$2))</f>
        <v>1.0100655604313582</v>
      </c>
      <c r="AG48" s="202">
        <f>IF($C48="M",'Data - ValuesEnd2009'!AG48/INDEX(M_MC_End2009,1,'Data - ValuesEnd2009'!AG$2),'Data - ValuesEnd2009'!AG48/INDEX(F_MC_End2009,1,'Data - ValuesEnd2009'!AG$2))</f>
        <v>1.011337922214665</v>
      </c>
      <c r="AH48" s="203">
        <f>IF($C48="M",'Data - ValuesEnd2009'!AH48/INDEX(M_MC_End2009,1,'Data - ValuesEnd2009'!AH$2),'Data - ValuesEnd2009'!AH48/INDEX(F_MC_End2009,1,'Data - ValuesEnd2009'!AH$2))</f>
        <v>0.9910830388310566</v>
      </c>
      <c r="AI48" s="190"/>
      <c r="AJ48" s="191"/>
      <c r="AK48" s="201">
        <f>IF($C48="M",'Data - ValuesEnd2009'!AK48/INDEX(M_MC_End2009,1,'Data - ValuesEnd2009'!AK$2),'Data - ValuesEnd2009'!AK48/INDEX(F_MC_End2009,1,'Data - ValuesEnd2009'!AK$2))</f>
        <v>1.1006504947657303</v>
      </c>
      <c r="AL48" s="202">
        <f>IF($C48="M",'Data - ValuesEnd2009'!AL48/INDEX(M_MC_End2009,1,'Data - ValuesEnd2009'!AL$2),'Data - ValuesEnd2009'!AL48/INDEX(F_MC_End2009,1,'Data - ValuesEnd2009'!AL$2))</f>
        <v>1.0850293389502355</v>
      </c>
      <c r="AM48" s="202">
        <f>IF($C48="M",'Data - ValuesEnd2009'!AM48/INDEX(M_MC_End2009,1,'Data - ValuesEnd2009'!AM$2),'Data - ValuesEnd2009'!AM48/INDEX(F_MC_End2009,1,'Data - ValuesEnd2009'!AM$2))</f>
        <v>1.0629190205173311</v>
      </c>
      <c r="AN48" s="202">
        <f>IF($C48="M",'Data - ValuesEnd2009'!AN48/INDEX(M_MC_End2009,1,'Data - ValuesEnd2009'!AN$2),'Data - ValuesEnd2009'!AN48/INDEX(F_MC_End2009,1,'Data - ValuesEnd2009'!AN$2))</f>
        <v>1.0655781266154858</v>
      </c>
      <c r="AO48" s="202">
        <f>IF($C48="M",'Data - ValuesEnd2009'!AO48/INDEX(M_MC_End2009,1,'Data - ValuesEnd2009'!AO$2),'Data - ValuesEnd2009'!AO48/INDEX(F_MC_End2009,1,'Data - ValuesEnd2009'!AO$2))</f>
        <v>1.063579316431744</v>
      </c>
      <c r="AP48" s="203">
        <f>IF($C48="M",'Data - ValuesEnd2009'!AP48/INDEX(M_MC_End2009,1,'Data - ValuesEnd2009'!AP$2),'Data - ValuesEnd2009'!AP48/INDEX(F_MC_End2009,1,'Data - ValuesEnd2009'!AP$2))</f>
        <v>1.0321058336285704</v>
      </c>
      <c r="AQ48" s="190"/>
      <c r="AR48" s="191"/>
      <c r="AS48" s="201">
        <f>IF($C48="M",'Data - ValuesEnd2009'!AS48/INDEX(M_MC_End2009,1,'Data - ValuesEnd2009'!AS$2),'Data - ValuesEnd2009'!AS48/INDEX(F_MC_End2009,1,'Data - ValuesEnd2009'!AS$2))</f>
        <v>1.0385537815018713</v>
      </c>
      <c r="AT48" s="202">
        <f>IF($C48="M",'Data - ValuesEnd2009'!AT48/INDEX(M_MC_End2009,1,'Data - ValuesEnd2009'!AT$2),'Data - ValuesEnd2009'!AT48/INDEX(F_MC_End2009,1,'Data - ValuesEnd2009'!AT$2))</f>
        <v>1.0355275385196865</v>
      </c>
      <c r="AU48" s="202">
        <f>IF($C48="M",'Data - ValuesEnd2009'!AU48/INDEX(M_MC_End2009,1,'Data - ValuesEnd2009'!AU$2),'Data - ValuesEnd2009'!AU48/INDEX(F_MC_End2009,1,'Data - ValuesEnd2009'!AU$2))</f>
        <v>1.0244125850838888</v>
      </c>
      <c r="AV48" s="202">
        <f>IF($C48="M",'Data - ValuesEnd2009'!AV48/INDEX(M_MC_End2009,1,'Data - ValuesEnd2009'!AV$2),'Data - ValuesEnd2009'!AV48/INDEX(F_MC_End2009,1,'Data - ValuesEnd2009'!AV$2))</f>
        <v>1.0301988591657523</v>
      </c>
      <c r="AW48" s="202">
        <f>IF($C48="M",'Data - ValuesEnd2009'!AW48/INDEX(M_MC_End2009,1,'Data - ValuesEnd2009'!AW$2),'Data - ValuesEnd2009'!AW48/INDEX(F_MC_End2009,1,'Data - ValuesEnd2009'!AW$2))</f>
        <v>1.0334340829036643</v>
      </c>
      <c r="AX48" s="203">
        <f>IF($C48="M",'Data - ValuesEnd2009'!AX48/INDEX(M_MC_End2009,1,'Data - ValuesEnd2009'!AX$2),'Data - ValuesEnd2009'!AX48/INDEX(F_MC_End2009,1,'Data - ValuesEnd2009'!AX$2))</f>
        <v>1.017174789015044</v>
      </c>
      <c r="AY48" s="190"/>
      <c r="AZ48" s="191"/>
      <c r="BA48" s="201">
        <f>IF($C48="M",'Data - ValuesEnd2009'!BA48/INDEX(M_MC_End2009,1,'Data - ValuesEnd2009'!BA$2),'Data - ValuesEnd2009'!BA48/INDEX(F_MC_End2009,1,'Data - ValuesEnd2009'!BA$2))</f>
        <v>1.1015191526006685</v>
      </c>
      <c r="BB48" s="202">
        <f>IF($C48="M",'Data - ValuesEnd2009'!BB48/INDEX(M_MC_End2009,1,'Data - ValuesEnd2009'!BB$2),'Data - ValuesEnd2009'!BB48/INDEX(F_MC_End2009,1,'Data - ValuesEnd2009'!BB$2))</f>
        <v>1.0848084612068625</v>
      </c>
      <c r="BC48" s="202">
        <f>IF($C48="M",'Data - ValuesEnd2009'!BC48/INDEX(M_MC_End2009,1,'Data - ValuesEnd2009'!BC$2),'Data - ValuesEnd2009'!BC48/INDEX(F_MC_End2009,1,'Data - ValuesEnd2009'!BC$2))</f>
        <v>1.060923846048632</v>
      </c>
      <c r="BD48" s="202">
        <f>IF($C48="M",'Data - ValuesEnd2009'!BD48/INDEX(M_MC_End2009,1,'Data - ValuesEnd2009'!BD$2),'Data - ValuesEnd2009'!BD48/INDEX(F_MC_End2009,1,'Data - ValuesEnd2009'!BD$2))</f>
        <v>1.0587573243396937</v>
      </c>
      <c r="BE48" s="202">
        <f>IF($C48="M",'Data - ValuesEnd2009'!BE48/INDEX(M_MC_End2009,1,'Data - ValuesEnd2009'!BE$2),'Data - ValuesEnd2009'!BE48/INDEX(F_MC_End2009,1,'Data - ValuesEnd2009'!BE$2))</f>
        <v>1.0536342108909027</v>
      </c>
      <c r="BF48" s="203">
        <f>IF($C48="M",'Data - ValuesEnd2009'!BF48/INDEX(M_MC_End2009,1,'Data - ValuesEnd2009'!BF$2),'Data - ValuesEnd2009'!BF48/INDEX(F_MC_End2009,1,'Data - ValuesEnd2009'!BF$2))</f>
        <v>1.0135667096499044</v>
      </c>
      <c r="BG48" s="190"/>
      <c r="BH48" s="191"/>
      <c r="BI48" s="201">
        <f>IF($C48="M",'Data - ValuesEnd2009'!BI48/INDEX(M_MC_End2009,1,'Data - ValuesEnd2009'!BI$2),'Data - ValuesEnd2009'!BI48/INDEX(F_MC_End2009,1,'Data - ValuesEnd2009'!BI$2))</f>
        <v>1.041097096379727</v>
      </c>
      <c r="BJ48" s="202">
        <f>IF($C48="M",'Data - ValuesEnd2009'!BJ48/INDEX(M_MC_End2009,1,'Data - ValuesEnd2009'!BJ$2),'Data - ValuesEnd2009'!BJ48/INDEX(F_MC_End2009,1,'Data - ValuesEnd2009'!BJ$2))</f>
        <v>1.03758336153398</v>
      </c>
      <c r="BK48" s="202">
        <f>IF($C48="M",'Data - ValuesEnd2009'!BK48/INDEX(M_MC_End2009,1,'Data - ValuesEnd2009'!BK$2),'Data - ValuesEnd2009'!BK48/INDEX(F_MC_End2009,1,'Data - ValuesEnd2009'!BK$2))</f>
        <v>1.0242919737378926</v>
      </c>
      <c r="BL48" s="202">
        <f>IF($C48="M",'Data - ValuesEnd2009'!BL48/INDEX(M_MC_End2009,1,'Data - ValuesEnd2009'!BL$2),'Data - ValuesEnd2009'!BL48/INDEX(F_MC_End2009,1,'Data - ValuesEnd2009'!BL$2))</f>
        <v>1.0270645847219222</v>
      </c>
      <c r="BM48" s="202">
        <f>IF($C48="M",'Data - ValuesEnd2009'!BM48/INDEX(M_MC_End2009,1,'Data - ValuesEnd2009'!BM$2),'Data - ValuesEnd2009'!BM48/INDEX(F_MC_End2009,1,'Data - ValuesEnd2009'!BM$2))</f>
        <v>1.027954255275622</v>
      </c>
      <c r="BN48" s="203">
        <f>IF($C48="M",'Data - ValuesEnd2009'!BN48/INDEX(M_MC_End2009,1,'Data - ValuesEnd2009'!BN$2),'Data - ValuesEnd2009'!BN48/INDEX(F_MC_End2009,1,'Data - ValuesEnd2009'!BN$2))</f>
        <v>1.0052804692712458</v>
      </c>
      <c r="BO48" s="190"/>
      <c r="BP48" s="191"/>
      <c r="BQ48" s="201">
        <f>IF($C48="M",'Data - ValuesEnd2009'!BQ48/INDEX(M_MC_End2009,1,'Data - ValuesEnd2009'!BQ$2),'Data - ValuesEnd2009'!BQ48/INDEX(F_MC_End2009,1,'Data - ValuesEnd2009'!BQ$2))</f>
        <v>1.2173355123322014</v>
      </c>
      <c r="BR48" s="202">
        <f>IF($C48="M",'Data - ValuesEnd2009'!BR48/INDEX(M_MC_End2009,1,'Data - ValuesEnd2009'!BR$2),'Data - ValuesEnd2009'!BR48/INDEX(F_MC_End2009,1,'Data - ValuesEnd2009'!BR$2))</f>
        <v>1.1715658989093127</v>
      </c>
      <c r="BS48" s="202">
        <f>IF($C48="M",'Data - ValuesEnd2009'!BS48/INDEX(M_MC_End2009,1,'Data - ValuesEnd2009'!BS$2),'Data - ValuesEnd2009'!BS48/INDEX(F_MC_End2009,1,'Data - ValuesEnd2009'!BS$2))</f>
        <v>1.1213368532019696</v>
      </c>
      <c r="BT48" s="202">
        <f>IF($C48="M",'Data - ValuesEnd2009'!BT48/INDEX(M_MC_End2009,1,'Data - ValuesEnd2009'!BT$2),'Data - ValuesEnd2009'!BT48/INDEX(F_MC_End2009,1,'Data - ValuesEnd2009'!BT$2))</f>
        <v>1.1204045445630733</v>
      </c>
      <c r="BU48" s="202">
        <f>IF($C48="M",'Data - ValuesEnd2009'!BU48/INDEX(M_MC_End2009,1,'Data - ValuesEnd2009'!BU$2),'Data - ValuesEnd2009'!BU48/INDEX(F_MC_End2009,1,'Data - ValuesEnd2009'!BU$2))</f>
        <v>1.1141343019729562</v>
      </c>
      <c r="BV48" s="203">
        <f>IF($C48="M",'Data - ValuesEnd2009'!BV48/INDEX(M_MC_End2009,1,'Data - ValuesEnd2009'!BV$2),'Data - ValuesEnd2009'!BV48/INDEX(F_MC_End2009,1,'Data - ValuesEnd2009'!BV$2))</f>
        <v>1.072924075635867</v>
      </c>
      <c r="BW48" s="190"/>
      <c r="BX48" s="191"/>
      <c r="BY48" s="201">
        <f>IF($C48="M",'Data - ValuesEnd2009'!BY48/INDEX(M_MC_End2009,1,'Data - ValuesEnd2009'!BY$2),'Data - ValuesEnd2009'!BY48/INDEX(F_MC_End2009,1,'Data - ValuesEnd2009'!BY$2))</f>
        <v>1.0912802227211946</v>
      </c>
      <c r="BZ48" s="202">
        <f>IF($C48="M",'Data - ValuesEnd2009'!BZ48/INDEX(M_MC_End2009,1,'Data - ValuesEnd2009'!BZ$2),'Data - ValuesEnd2009'!BZ48/INDEX(F_MC_End2009,1,'Data - ValuesEnd2009'!BZ$2))</f>
        <v>1.0720319868963155</v>
      </c>
      <c r="CA48" s="202">
        <f>IF($C48="M",'Data - ValuesEnd2009'!CA48/INDEX(M_MC_End2009,1,'Data - ValuesEnd2009'!CA$2),'Data - ValuesEnd2009'!CA48/INDEX(F_MC_End2009,1,'Data - ValuesEnd2009'!CA$2))</f>
        <v>1.0447669708143668</v>
      </c>
      <c r="CB48" s="202">
        <f>IF($C48="M",'Data - ValuesEnd2009'!CB48/INDEX(M_MC_End2009,1,'Data - ValuesEnd2009'!CB$2),'Data - ValuesEnd2009'!CB48/INDEX(F_MC_End2009,1,'Data - ValuesEnd2009'!CB$2))</f>
        <v>1.0519215199639547</v>
      </c>
      <c r="CC48" s="202">
        <f>IF($C48="M",'Data - ValuesEnd2009'!CC48/INDEX(M_MC_End2009,1,'Data - ValuesEnd2009'!CC$2),'Data - ValuesEnd2009'!CC48/INDEX(F_MC_End2009,1,'Data - ValuesEnd2009'!CC$2))</f>
        <v>1.0561016638408476</v>
      </c>
      <c r="CD48" s="203">
        <f>IF($C48="M",'Data - ValuesEnd2009'!CD48/INDEX(M_MC_End2009,1,'Data - ValuesEnd2009'!CD$2),'Data - ValuesEnd2009'!CD48/INDEX(F_MC_End2009,1,'Data - ValuesEnd2009'!CD$2))</f>
        <v>1.0403052112173796</v>
      </c>
      <c r="CE48" s="190"/>
      <c r="CF48" s="191"/>
      <c r="CG48" s="201">
        <f>IF($C48="M",'Data - ValuesEnd2009'!CG48/INDEX(M_MC_End2009,1,'Data - ValuesEnd2009'!CG$2),'Data - ValuesEnd2009'!CG48/INDEX(F_MC_End2009,1,'Data - ValuesEnd2009'!CG$2))</f>
        <v>1.2156755315770955</v>
      </c>
      <c r="CH48" s="202">
        <f>IF($C48="M",'Data - ValuesEnd2009'!CH48/INDEX(M_MC_End2009,1,'Data - ValuesEnd2009'!CH$2),'Data - ValuesEnd2009'!CH48/INDEX(F_MC_End2009,1,'Data - ValuesEnd2009'!CH$2))</f>
        <v>1.1650034586900475</v>
      </c>
      <c r="CI48" s="202">
        <f>IF($C48="M",'Data - ValuesEnd2009'!CI48/INDEX(M_MC_End2009,1,'Data - ValuesEnd2009'!CI$2),'Data - ValuesEnd2009'!CI48/INDEX(F_MC_End2009,1,'Data - ValuesEnd2009'!CI$2))</f>
        <v>1.1122471069146245</v>
      </c>
      <c r="CJ48" s="202">
        <f>IF($C48="M",'Data - ValuesEnd2009'!CJ48/INDEX(M_MC_End2009,1,'Data - ValuesEnd2009'!CJ$2),'Data - ValuesEnd2009'!CJ48/INDEX(F_MC_End2009,1,'Data - ValuesEnd2009'!CJ$2))</f>
        <v>1.1047639892404555</v>
      </c>
      <c r="CK48" s="202">
        <f>IF($C48="M",'Data - ValuesEnd2009'!CK48/INDEX(M_MC_End2009,1,'Data - ValuesEnd2009'!CK$2),'Data - ValuesEnd2009'!CK48/INDEX(F_MC_End2009,1,'Data - ValuesEnd2009'!CK$2))</f>
        <v>1.0938527716463011</v>
      </c>
      <c r="CL48" s="203">
        <f>IF($C48="M",'Data - ValuesEnd2009'!CL48/INDEX(M_MC_End2009,1,'Data - ValuesEnd2009'!CL$2),'Data - ValuesEnd2009'!CL48/INDEX(F_MC_End2009,1,'Data - ValuesEnd2009'!CL$2))</f>
        <v>1.0411099480916453</v>
      </c>
      <c r="CM48" s="190"/>
      <c r="CN48" s="191"/>
      <c r="CO48" s="201">
        <f>IF($C48="M",'Data - ValuesEnd2009'!CO48/INDEX(M_MC_End2009,1,'Data - ValuesEnd2009'!CO$2),'Data - ValuesEnd2009'!CO48/INDEX(F_MC_End2009,1,'Data - ValuesEnd2009'!CO$2))</f>
        <v>1.0926512981028742</v>
      </c>
      <c r="CP48" s="202">
        <f>IF($C48="M",'Data - ValuesEnd2009'!CP48/INDEX(M_MC_End2009,1,'Data - ValuesEnd2009'!CP$2),'Data - ValuesEnd2009'!CP48/INDEX(F_MC_End2009,1,'Data - ValuesEnd2009'!CP$2))</f>
        <v>1.0713156213274533</v>
      </c>
      <c r="CQ48" s="202">
        <f>IF($C48="M",'Data - ValuesEnd2009'!CQ48/INDEX(M_MC_End2009,1,'Data - ValuesEnd2009'!CQ$2),'Data - ValuesEnd2009'!CQ48/INDEX(F_MC_End2009,1,'Data - ValuesEnd2009'!CQ$2))</f>
        <v>1.04204521021046</v>
      </c>
      <c r="CR48" s="202">
        <f>IF($C48="M",'Data - ValuesEnd2009'!CR48/INDEX(M_MC_End2009,1,'Data - ValuesEnd2009'!CR$2),'Data - ValuesEnd2009'!CR48/INDEX(F_MC_End2009,1,'Data - ValuesEnd2009'!CR$2))</f>
        <v>1.0450624994833435</v>
      </c>
      <c r="CS48" s="202">
        <f>IF($C48="M",'Data - ValuesEnd2009'!CS48/INDEX(M_MC_End2009,1,'Data - ValuesEnd2009'!CS$2),'Data - ValuesEnd2009'!CS48/INDEX(F_MC_End2009,1,'Data - ValuesEnd2009'!CS$2))</f>
        <v>1.0456522041310021</v>
      </c>
      <c r="CT48" s="203">
        <f>IF($C48="M",'Data - ValuesEnd2009'!CT48/INDEX(M_MC_End2009,1,'Data - ValuesEnd2009'!CT$2),'Data - ValuesEnd2009'!CT48/INDEX(F_MC_End2009,1,'Data - ValuesEnd2009'!CT$2))</f>
        <v>1.0204123028993082</v>
      </c>
      <c r="CU48" s="190"/>
      <c r="CV48" s="191"/>
      <c r="CW48" s="201">
        <f>IF($C48="M",'Data - ValuesEnd2009'!CW48/INDEX(M_MC_End2009,1,'Data - ValuesEnd2009'!CW$2),'Data - ValuesEnd2009'!CW48/INDEX(F_MC_End2009,1,'Data - ValuesEnd2009'!CW$2))</f>
        <v>1.339207893400847</v>
      </c>
      <c r="CX48" s="202">
        <f>IF($C48="M",'Data - ValuesEnd2009'!CX48/INDEX(M_MC_End2009,1,'Data - ValuesEnd2009'!CX$2),'Data - ValuesEnd2009'!CX48/INDEX(F_MC_End2009,1,'Data - ValuesEnd2009'!CX$2))</f>
        <v>1.2647559041804295</v>
      </c>
      <c r="CY48" s="202">
        <f>IF($C48="M",'Data - ValuesEnd2009'!CY48/INDEX(M_MC_End2009,1,'Data - ValuesEnd2009'!CY$2),'Data - ValuesEnd2009'!CY48/INDEX(F_MC_End2009,1,'Data - ValuesEnd2009'!CY$2))</f>
        <v>1.1849435565155986</v>
      </c>
      <c r="CZ48" s="202">
        <f>IF($C48="M",'Data - ValuesEnd2009'!CZ48/INDEX(M_MC_End2009,1,'Data - ValuesEnd2009'!CZ$2),'Data - ValuesEnd2009'!CZ48/INDEX(F_MC_End2009,1,'Data - ValuesEnd2009'!CZ$2))</f>
        <v>1.1805585135989813</v>
      </c>
      <c r="DA48" s="202">
        <f>IF($C48="M",'Data - ValuesEnd2009'!DA48/INDEX(M_MC_End2009,1,'Data - ValuesEnd2009'!DA$2),'Data - ValuesEnd2009'!DA48/INDEX(F_MC_End2009,1,'Data - ValuesEnd2009'!DA$2))</f>
        <v>1.169825028611418</v>
      </c>
      <c r="DB48" s="203">
        <f>IF($C48="M",'Data - ValuesEnd2009'!DB48/INDEX(M_MC_End2009,1,'Data - ValuesEnd2009'!DB$2),'Data - ValuesEnd2009'!DB48/INDEX(F_MC_End2009,1,'Data - ValuesEnd2009'!DB$2))</f>
        <v>1.1177053757475601</v>
      </c>
      <c r="DC48" s="190"/>
      <c r="DD48" s="191"/>
      <c r="DE48" s="201">
        <f>IF($C48="M",'Data - ValuesEnd2009'!DE48/INDEX(M_MC_End2009,1,'Data - ValuesEnd2009'!DE$2),'Data - ValuesEnd2009'!DE48/INDEX(F_MC_End2009,1,'Data - ValuesEnd2009'!DE$2))</f>
        <v>1.141208689641895</v>
      </c>
      <c r="DF48" s="202">
        <f>IF($C48="M",'Data - ValuesEnd2009'!DF48/INDEX(M_MC_End2009,1,'Data - ValuesEnd2009'!DF$2),'Data - ValuesEnd2009'!DF48/INDEX(F_MC_End2009,1,'Data - ValuesEnd2009'!DF$2))</f>
        <v>1.1082818938159518</v>
      </c>
      <c r="DG48" s="202">
        <f>IF($C48="M",'Data - ValuesEnd2009'!DG48/INDEX(M_MC_End2009,1,'Data - ValuesEnd2009'!DG$2),'Data - ValuesEnd2009'!DG48/INDEX(F_MC_End2009,1,'Data - ValuesEnd2009'!DG$2))</f>
        <v>1.0654001462612013</v>
      </c>
      <c r="DH48" s="202">
        <f>IF($C48="M",'Data - ValuesEnd2009'!DH48/INDEX(M_MC_End2009,1,'Data - ValuesEnd2009'!DH$2),'Data - ValuesEnd2009'!DH48/INDEX(F_MC_End2009,1,'Data - ValuesEnd2009'!DH$2))</f>
        <v>1.074331827869022</v>
      </c>
      <c r="DI48" s="202">
        <f>IF($C48="M",'Data - ValuesEnd2009'!DI48/INDEX(M_MC_End2009,1,'Data - ValuesEnd2009'!DI$2),'Data - ValuesEnd2009'!DI48/INDEX(F_MC_End2009,1,'Data - ValuesEnd2009'!DI$2))</f>
        <v>1.0798074915253222</v>
      </c>
      <c r="DJ48" s="203">
        <f>IF($C48="M",'Data - ValuesEnd2009'!DJ48/INDEX(M_MC_End2009,1,'Data - ValuesEnd2009'!DJ$2),'Data - ValuesEnd2009'!DJ48/INDEX(F_MC_End2009,1,'Data - ValuesEnd2009'!DJ$2))</f>
        <v>1.0648395809577518</v>
      </c>
      <c r="DK48" s="190"/>
      <c r="DL48" s="191"/>
      <c r="DM48" s="201">
        <f>IF($C48="M",'Data - ValuesEnd2009'!DM48/INDEX(M_MC_End2009,1,'Data - ValuesEnd2009'!DM$2),'Data - ValuesEnd2009'!DM48/INDEX(F_MC_End2009,1,'Data - ValuesEnd2009'!DM$2))</f>
        <v>1.3371038972800686</v>
      </c>
      <c r="DN48" s="202">
        <f>IF($C48="M",'Data - ValuesEnd2009'!DN48/INDEX(M_MC_End2009,1,'Data - ValuesEnd2009'!DN$2),'Data - ValuesEnd2009'!DN48/INDEX(F_MC_End2009,1,'Data - ValuesEnd2009'!DN$2))</f>
        <v>1.2526140389924947</v>
      </c>
      <c r="DO48" s="202">
        <f>IF($C48="M",'Data - ValuesEnd2009'!DO48/INDEX(M_MC_End2009,1,'Data - ValuesEnd2009'!DO$2),'Data - ValuesEnd2009'!DO48/INDEX(F_MC_End2009,1,'Data - ValuesEnd2009'!DO$2))</f>
        <v>1.1687794163499345</v>
      </c>
      <c r="DP48" s="202">
        <f>IF($C48="M",'Data - ValuesEnd2009'!DP48/INDEX(M_MC_End2009,1,'Data - ValuesEnd2009'!DP$2),'Data - ValuesEnd2009'!DP48/INDEX(F_MC_End2009,1,'Data - ValuesEnd2009'!DP$2))</f>
        <v>1.1556774739415656</v>
      </c>
      <c r="DQ48" s="202">
        <f>IF($C48="M",'Data - ValuesEnd2009'!DQ48/INDEX(M_MC_End2009,1,'Data - ValuesEnd2009'!DQ$2),'Data - ValuesEnd2009'!DQ48/INDEX(F_MC_End2009,1,'Data - ValuesEnd2009'!DQ$2))</f>
        <v>1.1383776201392115</v>
      </c>
      <c r="DR48" s="203">
        <f>IF($C48="M",'Data - ValuesEnd2009'!DR48/INDEX(M_MC_End2009,1,'Data - ValuesEnd2009'!DR$2),'Data - ValuesEnd2009'!DR48/INDEX(F_MC_End2009,1,'Data - ValuesEnd2009'!DR$2))</f>
        <v>1.071252042383333</v>
      </c>
      <c r="DS48" s="190"/>
      <c r="DT48" s="191"/>
      <c r="DU48" s="201">
        <f>IF($C48="M",'Data - ValuesEnd2009'!DU48/INDEX(M_MC_End2009,1,'Data - ValuesEnd2009'!DU$2),'Data - ValuesEnd2009'!DU48/INDEX(F_MC_End2009,1,'Data - ValuesEnd2009'!DU$2))</f>
        <v>1.1425505905715214</v>
      </c>
      <c r="DV48" s="202">
        <f>IF($C48="M",'Data - ValuesEnd2009'!DV48/INDEX(M_MC_End2009,1,'Data - ValuesEnd2009'!DV$2),'Data - ValuesEnd2009'!DV48/INDEX(F_MC_End2009,1,'Data - ValuesEnd2009'!DV$2))</f>
        <v>1.105464792543398</v>
      </c>
      <c r="DW48" s="202">
        <f>IF($C48="M",'Data - ValuesEnd2009'!DW48/INDEX(M_MC_End2009,1,'Data - ValuesEnd2009'!DW$2),'Data - ValuesEnd2009'!DW48/INDEX(F_MC_End2009,1,'Data - ValuesEnd2009'!DW$2))</f>
        <v>1.0603491419877369</v>
      </c>
      <c r="DX48" s="202">
        <f>IF($C48="M",'Data - ValuesEnd2009'!DX48/INDEX(M_MC_End2009,1,'Data - ValuesEnd2009'!DX$2),'Data - ValuesEnd2009'!DX48/INDEX(F_MC_End2009,1,'Data - ValuesEnd2009'!DX$2))</f>
        <v>1.0638914577700302</v>
      </c>
      <c r="DY48" s="202">
        <f>IF($C48="M",'Data - ValuesEnd2009'!DY48/INDEX(M_MC_End2009,1,'Data - ValuesEnd2009'!DY$2),'Data - ValuesEnd2009'!DY48/INDEX(F_MC_End2009,1,'Data - ValuesEnd2009'!DY$2))</f>
        <v>1.0643522699333947</v>
      </c>
      <c r="DZ48" s="203">
        <f>IF($C48="M",'Data - ValuesEnd2009'!DZ48/INDEX(M_MC_End2009,1,'Data - ValuesEnd2009'!DZ$2),'Data - ValuesEnd2009'!DZ48/INDEX(F_MC_End2009,1,'Data - ValuesEnd2009'!DZ$2))</f>
        <v>1.0365045281040806</v>
      </c>
      <c r="EA48" s="190"/>
      <c r="EB48" s="191"/>
      <c r="EC48" s="185"/>
    </row>
    <row r="49" spans="2:133" s="186" customFormat="1" ht="16.5" thickBot="1">
      <c r="B49" s="46"/>
      <c r="C49" s="46"/>
      <c r="D49" s="164"/>
      <c r="E49" s="76"/>
      <c r="F49" s="76"/>
      <c r="G49" s="76"/>
      <c r="H49" s="76"/>
      <c r="I49" s="76"/>
      <c r="J49" s="76"/>
      <c r="K49" s="174"/>
      <c r="L49" s="175"/>
      <c r="M49" s="76"/>
      <c r="N49" s="76"/>
      <c r="O49" s="76"/>
      <c r="P49" s="76"/>
      <c r="Q49" s="76"/>
      <c r="R49" s="76"/>
      <c r="S49" s="174"/>
      <c r="T49" s="175"/>
      <c r="U49" s="76"/>
      <c r="V49" s="76"/>
      <c r="W49" s="76"/>
      <c r="X49" s="76"/>
      <c r="Y49" s="76"/>
      <c r="Z49" s="76"/>
      <c r="AA49" s="174"/>
      <c r="AB49" s="175"/>
      <c r="AC49" s="76"/>
      <c r="AD49" s="76"/>
      <c r="AE49" s="76"/>
      <c r="AF49" s="76"/>
      <c r="AG49" s="76"/>
      <c r="AH49" s="76"/>
      <c r="AI49" s="174"/>
      <c r="AJ49" s="175"/>
      <c r="AK49" s="76"/>
      <c r="AL49" s="76"/>
      <c r="AM49" s="76"/>
      <c r="AN49" s="76"/>
      <c r="AO49" s="76"/>
      <c r="AP49" s="76"/>
      <c r="AQ49" s="174"/>
      <c r="AR49" s="175"/>
      <c r="AS49" s="76"/>
      <c r="AT49" s="76"/>
      <c r="AU49" s="76"/>
      <c r="AV49" s="76"/>
      <c r="AW49" s="76"/>
      <c r="AX49" s="76"/>
      <c r="AY49" s="174"/>
      <c r="AZ49" s="175"/>
      <c r="BA49" s="76"/>
      <c r="BB49" s="76"/>
      <c r="BC49" s="76"/>
      <c r="BD49" s="76"/>
      <c r="BE49" s="76"/>
      <c r="BF49" s="76"/>
      <c r="BG49" s="174"/>
      <c r="BH49" s="175"/>
      <c r="BI49" s="76"/>
      <c r="BJ49" s="76"/>
      <c r="BK49" s="76"/>
      <c r="BL49" s="76"/>
      <c r="BM49" s="76"/>
      <c r="BN49" s="76"/>
      <c r="BO49" s="174"/>
      <c r="BP49" s="175"/>
      <c r="BQ49" s="76"/>
      <c r="BR49" s="76"/>
      <c r="BS49" s="76"/>
      <c r="BT49" s="76"/>
      <c r="BU49" s="76"/>
      <c r="BV49" s="76"/>
      <c r="BW49" s="174"/>
      <c r="BX49" s="175"/>
      <c r="BY49" s="76"/>
      <c r="BZ49" s="76"/>
      <c r="CA49" s="76"/>
      <c r="CB49" s="76"/>
      <c r="CC49" s="76"/>
      <c r="CD49" s="76"/>
      <c r="CE49" s="174"/>
      <c r="CF49" s="175"/>
      <c r="CG49" s="76"/>
      <c r="CH49" s="76"/>
      <c r="CI49" s="76"/>
      <c r="CJ49" s="76"/>
      <c r="CK49" s="76"/>
      <c r="CL49" s="76"/>
      <c r="CM49" s="174"/>
      <c r="CN49" s="175"/>
      <c r="CO49" s="76"/>
      <c r="CP49" s="76"/>
      <c r="CQ49" s="76"/>
      <c r="CR49" s="76"/>
      <c r="CS49" s="76"/>
      <c r="CT49" s="76"/>
      <c r="CU49" s="174"/>
      <c r="CV49" s="175"/>
      <c r="CW49" s="76"/>
      <c r="CX49" s="76"/>
      <c r="CY49" s="76"/>
      <c r="CZ49" s="76"/>
      <c r="DA49" s="76"/>
      <c r="DB49" s="76"/>
      <c r="DC49" s="174"/>
      <c r="DD49" s="175"/>
      <c r="DE49" s="76"/>
      <c r="DF49" s="76"/>
      <c r="DG49" s="76"/>
      <c r="DH49" s="76"/>
      <c r="DI49" s="76"/>
      <c r="DJ49" s="76"/>
      <c r="DK49" s="174"/>
      <c r="DL49" s="175"/>
      <c r="DM49" s="76"/>
      <c r="DN49" s="76"/>
      <c r="DO49" s="76"/>
      <c r="DP49" s="76"/>
      <c r="DQ49" s="76"/>
      <c r="DR49" s="76"/>
      <c r="DS49" s="174"/>
      <c r="DT49" s="175"/>
      <c r="DU49" s="76"/>
      <c r="DV49" s="76"/>
      <c r="DW49" s="76"/>
      <c r="DX49" s="76"/>
      <c r="DY49" s="76"/>
      <c r="DZ49" s="76"/>
      <c r="EA49" s="174"/>
      <c r="EB49" s="175"/>
      <c r="EC49" s="207"/>
    </row>
    <row r="50" spans="1:133" s="186" customFormat="1" ht="15.75">
      <c r="A50" s="223" t="s">
        <v>98</v>
      </c>
      <c r="B50" s="73" t="s">
        <v>117</v>
      </c>
      <c r="C50" s="73" t="s">
        <v>43</v>
      </c>
      <c r="D50" s="167" t="s">
        <v>127</v>
      </c>
      <c r="E50" s="177">
        <f>IF($C50="M",'Data - ValuesEnd2009'!E50/INDEX(M_MC_End2009,1,'Data - ValuesEnd2009'!E$2),'Data - ValuesEnd2009'!E50/INDEX(F_MC_End2009,1,'Data - ValuesEnd2009'!E$2))</f>
        <v>0.9444616580090774</v>
      </c>
      <c r="F50" s="178">
        <f>IF($C50="M",'Data - ValuesEnd2009'!F50/INDEX(M_MC_End2009,1,'Data - ValuesEnd2009'!F$2),'Data - ValuesEnd2009'!F50/INDEX(F_MC_End2009,1,'Data - ValuesEnd2009'!F$2))</f>
        <v>0.9672555351000179</v>
      </c>
      <c r="G50" s="178">
        <f>IF($C50="M",'Data - ValuesEnd2009'!G50/INDEX(M_MC_End2009,1,'Data - ValuesEnd2009'!G$2),'Data - ValuesEnd2009'!G50/INDEX(F_MC_End2009,1,'Data - ValuesEnd2009'!G$2))</f>
        <v>0.9864022425984273</v>
      </c>
      <c r="H50" s="178">
        <f>IF($C50="M",'Data - ValuesEnd2009'!H50/INDEX(M_MC_End2009,1,'Data - ValuesEnd2009'!H$2),'Data - ValuesEnd2009'!H50/INDEX(F_MC_End2009,1,'Data - ValuesEnd2009'!H$2))</f>
        <v>0.9972388370184921</v>
      </c>
      <c r="I50" s="178">
        <f>IF($C50="M",'Data - ValuesEnd2009'!I50/INDEX(M_MC_End2009,1,'Data - ValuesEnd2009'!I$2),'Data - ValuesEnd2009'!I50/INDEX(F_MC_End2009,1,'Data - ValuesEnd2009'!I$2))</f>
        <v>1.0028829499647904</v>
      </c>
      <c r="J50" s="179">
        <f>IF($C50="M",'Data - ValuesEnd2009'!J50/INDEX(M_MC_End2009,1,'Data - ValuesEnd2009'!J$2),'Data - ValuesEnd2009'!J50/INDEX(F_MC_End2009,1,'Data - ValuesEnd2009'!J$2))</f>
        <v>0.9816547187703554</v>
      </c>
      <c r="K50" s="190"/>
      <c r="L50" s="191"/>
      <c r="M50" s="177">
        <f>IF($C50="M",'Data - ValuesEnd2009'!M50/INDEX(M_MC_End2009,1,'Data - ValuesEnd2009'!M$2),'Data - ValuesEnd2009'!M50/INDEX(F_MC_End2009,1,'Data - ValuesEnd2009'!M$2))</f>
        <v>0.9407109931970113</v>
      </c>
      <c r="N50" s="178">
        <f>IF($C50="M",'Data - ValuesEnd2009'!N50/INDEX(M_MC_End2009,1,'Data - ValuesEnd2009'!N$2),'Data - ValuesEnd2009'!N50/INDEX(F_MC_End2009,1,'Data - ValuesEnd2009'!N$2))</f>
        <v>0.9758650757151073</v>
      </c>
      <c r="O50" s="178">
        <f>IF($C50="M",'Data - ValuesEnd2009'!O50/INDEX(M_MC_End2009,1,'Data - ValuesEnd2009'!O$2),'Data - ValuesEnd2009'!O50/INDEX(F_MC_End2009,1,'Data - ValuesEnd2009'!O$2))</f>
        <v>0.9950390216086691</v>
      </c>
      <c r="P50" s="178">
        <f>IF($C50="M",'Data - ValuesEnd2009'!P50/INDEX(M_MC_End2009,1,'Data - ValuesEnd2009'!P$2),'Data - ValuesEnd2009'!P50/INDEX(F_MC_End2009,1,'Data - ValuesEnd2009'!P$2))</f>
        <v>1.0020477738362747</v>
      </c>
      <c r="Q50" s="178">
        <f>IF($C50="M",'Data - ValuesEnd2009'!Q50/INDEX(M_MC_End2009,1,'Data - ValuesEnd2009'!Q$2),'Data - ValuesEnd2009'!Q50/INDEX(F_MC_End2009,1,'Data - ValuesEnd2009'!Q$2))</f>
        <v>1.0061667814167887</v>
      </c>
      <c r="R50" s="179">
        <f>IF($C50="M",'Data - ValuesEnd2009'!R50/INDEX(M_MC_End2009,1,'Data - ValuesEnd2009'!R$2),'Data - ValuesEnd2009'!R50/INDEX(F_MC_End2009,1,'Data - ValuesEnd2009'!R$2))</f>
        <v>0.9883637147196406</v>
      </c>
      <c r="S50" s="190"/>
      <c r="T50" s="191"/>
      <c r="U50" s="177">
        <f>IF($C50="M",'Data - ValuesEnd2009'!U50/INDEX(M_MC_End2009,1,'Data - ValuesEnd2009'!U$2),'Data - ValuesEnd2009'!U50/INDEX(F_MC_End2009,1,'Data - ValuesEnd2009'!U$2))</f>
        <v>0.9449950006505783</v>
      </c>
      <c r="V50" s="178">
        <f>IF($C50="M",'Data - ValuesEnd2009'!V50/INDEX(M_MC_End2009,1,'Data - ValuesEnd2009'!V$2),'Data - ValuesEnd2009'!V50/INDEX(F_MC_End2009,1,'Data - ValuesEnd2009'!V$2))</f>
        <v>0.9748997760997592</v>
      </c>
      <c r="W50" s="178">
        <f>IF($C50="M",'Data - ValuesEnd2009'!W50/INDEX(M_MC_End2009,1,'Data - ValuesEnd2009'!W$2),'Data - ValuesEnd2009'!W50/INDEX(F_MC_End2009,1,'Data - ValuesEnd2009'!W$2))</f>
        <v>0.9969756495466872</v>
      </c>
      <c r="X50" s="178">
        <f>IF($C50="M",'Data - ValuesEnd2009'!X50/INDEX(M_MC_End2009,1,'Data - ValuesEnd2009'!X$2),'Data - ValuesEnd2009'!X50/INDEX(F_MC_End2009,1,'Data - ValuesEnd2009'!X$2))</f>
        <v>1.000774283452233</v>
      </c>
      <c r="Y50" s="178">
        <f>IF($C50="M",'Data - ValuesEnd2009'!Y50/INDEX(M_MC_End2009,1,'Data - ValuesEnd2009'!Y$2),'Data - ValuesEnd2009'!Y50/INDEX(F_MC_End2009,1,'Data - ValuesEnd2009'!Y$2))</f>
        <v>1.0077106727339693</v>
      </c>
      <c r="Z50" s="179">
        <f>IF($C50="M",'Data - ValuesEnd2009'!Z50/INDEX(M_MC_End2009,1,'Data - ValuesEnd2009'!Z$2),'Data - ValuesEnd2009'!Z50/INDEX(F_MC_End2009,1,'Data - ValuesEnd2009'!Z$2))</f>
        <v>0.9772509131017874</v>
      </c>
      <c r="AA50" s="190"/>
      <c r="AB50" s="191"/>
      <c r="AC50" s="177">
        <f>IF($C50="M",'Data - ValuesEnd2009'!AC50/INDEX(M_MC_End2009,1,'Data - ValuesEnd2009'!AC$2),'Data - ValuesEnd2009'!AC50/INDEX(F_MC_End2009,1,'Data - ValuesEnd2009'!AC$2))</f>
        <v>0.9467514766787228</v>
      </c>
      <c r="AD50" s="178">
        <f>IF($C50="M",'Data - ValuesEnd2009'!AD50/INDEX(M_MC_End2009,1,'Data - ValuesEnd2009'!AD$2),'Data - ValuesEnd2009'!AD50/INDEX(F_MC_End2009,1,'Data - ValuesEnd2009'!AD$2))</f>
        <v>0.9833320482182354</v>
      </c>
      <c r="AE50" s="178">
        <f>IF($C50="M",'Data - ValuesEnd2009'!AE50/INDEX(M_MC_End2009,1,'Data - ValuesEnd2009'!AE$2),'Data - ValuesEnd2009'!AE50/INDEX(F_MC_End2009,1,'Data - ValuesEnd2009'!AE$2))</f>
        <v>1.0012076190410482</v>
      </c>
      <c r="AF50" s="178">
        <f>IF($C50="M",'Data - ValuesEnd2009'!AF50/INDEX(M_MC_End2009,1,'Data - ValuesEnd2009'!AF$2),'Data - ValuesEnd2009'!AF50/INDEX(F_MC_End2009,1,'Data - ValuesEnd2009'!AF$2))</f>
        <v>1.0035286859583727</v>
      </c>
      <c r="AG50" s="178">
        <f>IF($C50="M",'Data - ValuesEnd2009'!AG50/INDEX(M_MC_End2009,1,'Data - ValuesEnd2009'!AG$2),'Data - ValuesEnd2009'!AG50/INDEX(F_MC_End2009,1,'Data - ValuesEnd2009'!AG$2))</f>
        <v>1.0085551124565235</v>
      </c>
      <c r="AH50" s="179">
        <f>IF($C50="M",'Data - ValuesEnd2009'!AH50/INDEX(M_MC_End2009,1,'Data - ValuesEnd2009'!AH$2),'Data - ValuesEnd2009'!AH50/INDEX(F_MC_End2009,1,'Data - ValuesEnd2009'!AH$2))</f>
        <v>0.9849992134572825</v>
      </c>
      <c r="AI50" s="190"/>
      <c r="AJ50" s="191"/>
      <c r="AK50" s="177">
        <f>IF($C50="M",'Data - ValuesEnd2009'!AK50/INDEX(M_MC_End2009,1,'Data - ValuesEnd2009'!AK$2),'Data - ValuesEnd2009'!AK50/INDEX(F_MC_End2009,1,'Data - ValuesEnd2009'!AK$2))</f>
        <v>1.0229083411722746</v>
      </c>
      <c r="AL50" s="178">
        <f>IF($C50="M",'Data - ValuesEnd2009'!AL50/INDEX(M_MC_End2009,1,'Data - ValuesEnd2009'!AL$2),'Data - ValuesEnd2009'!AL50/INDEX(F_MC_End2009,1,'Data - ValuesEnd2009'!AL$2))</f>
        <v>1.0212588189640126</v>
      </c>
      <c r="AM50" s="178">
        <f>IF($C50="M",'Data - ValuesEnd2009'!AM50/INDEX(M_MC_End2009,1,'Data - ValuesEnd2009'!AM$2),'Data - ValuesEnd2009'!AM50/INDEX(F_MC_End2009,1,'Data - ValuesEnd2009'!AM$2))</f>
        <v>1.0202223445518093</v>
      </c>
      <c r="AN50" s="178">
        <f>IF($C50="M",'Data - ValuesEnd2009'!AN50/INDEX(M_MC_End2009,1,'Data - ValuesEnd2009'!AN$2),'Data - ValuesEnd2009'!AN50/INDEX(F_MC_End2009,1,'Data - ValuesEnd2009'!AN$2))</f>
        <v>1.0268576062376003</v>
      </c>
      <c r="AO50" s="178">
        <f>IF($C50="M",'Data - ValuesEnd2009'!AO50/INDEX(M_MC_End2009,1,'Data - ValuesEnd2009'!AO$2),'Data - ValuesEnd2009'!AO50/INDEX(F_MC_End2009,1,'Data - ValuesEnd2009'!AO$2))</f>
        <v>1.0277703235220308</v>
      </c>
      <c r="AP50" s="179">
        <f>IF($C50="M",'Data - ValuesEnd2009'!AP50/INDEX(M_MC_End2009,1,'Data - ValuesEnd2009'!AP$2),'Data - ValuesEnd2009'!AP50/INDEX(F_MC_End2009,1,'Data - ValuesEnd2009'!AP$2))</f>
        <v>0.9954721951501041</v>
      </c>
      <c r="AQ50" s="190"/>
      <c r="AR50" s="191"/>
      <c r="AS50" s="177">
        <f>IF($C50="M",'Data - ValuesEnd2009'!AS50/INDEX(M_MC_End2009,1,'Data - ValuesEnd2009'!AS$2),'Data - ValuesEnd2009'!AS50/INDEX(F_MC_End2009,1,'Data - ValuesEnd2009'!AS$2))</f>
        <v>0.9920793358571074</v>
      </c>
      <c r="AT50" s="178">
        <f>IF($C50="M",'Data - ValuesEnd2009'!AT50/INDEX(M_MC_End2009,1,'Data - ValuesEnd2009'!AT$2),'Data - ValuesEnd2009'!AT50/INDEX(F_MC_End2009,1,'Data - ValuesEnd2009'!AT$2))</f>
        <v>1.0066821709315332</v>
      </c>
      <c r="AU50" s="178">
        <f>IF($C50="M",'Data - ValuesEnd2009'!AU50/INDEX(M_MC_End2009,1,'Data - ValuesEnd2009'!AU$2),'Data - ValuesEnd2009'!AU50/INDEX(F_MC_End2009,1,'Data - ValuesEnd2009'!AU$2))</f>
        <v>1.0104768127314288</v>
      </c>
      <c r="AV50" s="178">
        <f>IF($C50="M",'Data - ValuesEnd2009'!AV50/INDEX(M_MC_End2009,1,'Data - ValuesEnd2009'!AV$2),'Data - ValuesEnd2009'!AV50/INDEX(F_MC_End2009,1,'Data - ValuesEnd2009'!AV$2))</f>
        <v>1.0171286986872772</v>
      </c>
      <c r="AW50" s="178">
        <f>IF($C50="M",'Data - ValuesEnd2009'!AW50/INDEX(M_MC_End2009,1,'Data - ValuesEnd2009'!AW$2),'Data - ValuesEnd2009'!AW50/INDEX(F_MC_End2009,1,'Data - ValuesEnd2009'!AW$2))</f>
        <v>1.0202942041057426</v>
      </c>
      <c r="AX50" s="179">
        <f>IF($C50="M",'Data - ValuesEnd2009'!AX50/INDEX(M_MC_End2009,1,'Data - ValuesEnd2009'!AX$2),'Data - ValuesEnd2009'!AX50/INDEX(F_MC_End2009,1,'Data - ValuesEnd2009'!AX$2))</f>
        <v>0.9981486963277193</v>
      </c>
      <c r="AY50" s="190"/>
      <c r="AZ50" s="191"/>
      <c r="BA50" s="177">
        <f>IF($C50="M",'Data - ValuesEnd2009'!BA50/INDEX(M_MC_End2009,1,'Data - ValuesEnd2009'!BA$2),'Data - ValuesEnd2009'!BA50/INDEX(F_MC_End2009,1,'Data - ValuesEnd2009'!BA$2))</f>
        <v>1.024405593369885</v>
      </c>
      <c r="BB50" s="178">
        <f>IF($C50="M",'Data - ValuesEnd2009'!BB50/INDEX(M_MC_End2009,1,'Data - ValuesEnd2009'!BB$2),'Data - ValuesEnd2009'!BB50/INDEX(F_MC_End2009,1,'Data - ValuesEnd2009'!BB$2))</f>
        <v>1.0257659741298502</v>
      </c>
      <c r="BC50" s="178">
        <f>IF($C50="M",'Data - ValuesEnd2009'!BC50/INDEX(M_MC_End2009,1,'Data - ValuesEnd2009'!BC$2),'Data - ValuesEnd2009'!BC50/INDEX(F_MC_End2009,1,'Data - ValuesEnd2009'!BC$2))</f>
        <v>1.0265527827796783</v>
      </c>
      <c r="BD50" s="178">
        <f>IF($C50="M",'Data - ValuesEnd2009'!BD50/INDEX(M_MC_End2009,1,'Data - ValuesEnd2009'!BD$2),'Data - ValuesEnd2009'!BD50/INDEX(F_MC_End2009,1,'Data - ValuesEnd2009'!BD$2))</f>
        <v>1.025157953076938</v>
      </c>
      <c r="BE50" s="178">
        <f>IF($C50="M",'Data - ValuesEnd2009'!BE50/INDEX(M_MC_End2009,1,'Data - ValuesEnd2009'!BE$2),'Data - ValuesEnd2009'!BE50/INDEX(F_MC_End2009,1,'Data - ValuesEnd2009'!BE$2))</f>
        <v>1.0267391580510112</v>
      </c>
      <c r="BF50" s="179">
        <f>IF($C50="M",'Data - ValuesEnd2009'!BF50/INDEX(M_MC_End2009,1,'Data - ValuesEnd2009'!BF$2),'Data - ValuesEnd2009'!BF50/INDEX(F_MC_End2009,1,'Data - ValuesEnd2009'!BF$2))</f>
        <v>0.9848652820226058</v>
      </c>
      <c r="BG50" s="190"/>
      <c r="BH50" s="191"/>
      <c r="BI50" s="177">
        <f>IF($C50="M",'Data - ValuesEnd2009'!BI50/INDEX(M_MC_End2009,1,'Data - ValuesEnd2009'!BI$2),'Data - ValuesEnd2009'!BI50/INDEX(F_MC_End2009,1,'Data - ValuesEnd2009'!BI$2))</f>
        <v>0.9971663636991762</v>
      </c>
      <c r="BJ50" s="178">
        <f>IF($C50="M",'Data - ValuesEnd2009'!BJ50/INDEX(M_MC_End2009,1,'Data - ValuesEnd2009'!BJ$2),'Data - ValuesEnd2009'!BJ50/INDEX(F_MC_End2009,1,'Data - ValuesEnd2009'!BJ$2))</f>
        <v>1.0115620867024402</v>
      </c>
      <c r="BK50" s="178">
        <f>IF($C50="M",'Data - ValuesEnd2009'!BK50/INDEX(M_MC_End2009,1,'Data - ValuesEnd2009'!BK$2),'Data - ValuesEnd2009'!BK50/INDEX(F_MC_End2009,1,'Data - ValuesEnd2009'!BK$2))</f>
        <v>1.014321952241069</v>
      </c>
      <c r="BL50" s="178">
        <f>IF($C50="M",'Data - ValuesEnd2009'!BL50/INDEX(M_MC_End2009,1,'Data - ValuesEnd2009'!BL$2),'Data - ValuesEnd2009'!BL50/INDEX(F_MC_End2009,1,'Data - ValuesEnd2009'!BL$2))</f>
        <v>1.0155507456390913</v>
      </c>
      <c r="BM50" s="178">
        <f>IF($C50="M",'Data - ValuesEnd2009'!BM50/INDEX(M_MC_End2009,1,'Data - ValuesEnd2009'!BM$2),'Data - ValuesEnd2009'!BM50/INDEX(F_MC_End2009,1,'Data - ValuesEnd2009'!BM$2))</f>
        <v>1.0189612031342326</v>
      </c>
      <c r="BN50" s="179">
        <f>IF($C50="M",'Data - ValuesEnd2009'!BN50/INDEX(M_MC_End2009,1,'Data - ValuesEnd2009'!BN$2),'Data - ValuesEnd2009'!BN50/INDEX(F_MC_End2009,1,'Data - ValuesEnd2009'!BN$2))</f>
        <v>0.9901817538652076</v>
      </c>
      <c r="BO50" s="190"/>
      <c r="BP50" s="191"/>
      <c r="BQ50" s="177">
        <f>IF($C50="M",'Data - ValuesEnd2009'!BQ50/INDEX(M_MC_End2009,1,'Data - ValuesEnd2009'!BQ$2),'Data - ValuesEnd2009'!BQ50/INDEX(F_MC_End2009,1,'Data - ValuesEnd2009'!BQ$2))</f>
        <v>1.0909703045700048</v>
      </c>
      <c r="BR50" s="178">
        <f>IF($C50="M",'Data - ValuesEnd2009'!BR50/INDEX(M_MC_End2009,1,'Data - ValuesEnd2009'!BR$2),'Data - ValuesEnd2009'!BR50/INDEX(F_MC_End2009,1,'Data - ValuesEnd2009'!BR$2))</f>
        <v>1.0706540946062382</v>
      </c>
      <c r="BS50" s="178">
        <f>IF($C50="M",'Data - ValuesEnd2009'!BS50/INDEX(M_MC_End2009,1,'Data - ValuesEnd2009'!BS$2),'Data - ValuesEnd2009'!BS50/INDEX(F_MC_End2009,1,'Data - ValuesEnd2009'!BS$2))</f>
        <v>1.0517549445645953</v>
      </c>
      <c r="BT50" s="178">
        <f>IF($C50="M",'Data - ValuesEnd2009'!BT50/INDEX(M_MC_End2009,1,'Data - ValuesEnd2009'!BT$2),'Data - ValuesEnd2009'!BT50/INDEX(F_MC_End2009,1,'Data - ValuesEnd2009'!BT$2))</f>
        <v>1.0548539850011884</v>
      </c>
      <c r="BU50" s="178">
        <f>IF($C50="M",'Data - ValuesEnd2009'!BU50/INDEX(M_MC_End2009,1,'Data - ValuesEnd2009'!BU$2),'Data - ValuesEnd2009'!BU50/INDEX(F_MC_End2009,1,'Data - ValuesEnd2009'!BU$2))</f>
        <v>1.0515642858744008</v>
      </c>
      <c r="BV50" s="179">
        <f>IF($C50="M",'Data - ValuesEnd2009'!BV50/INDEX(M_MC_End2009,1,'Data - ValuesEnd2009'!BV$2),'Data - ValuesEnd2009'!BV50/INDEX(F_MC_End2009,1,'Data - ValuesEnd2009'!BV$2))</f>
        <v>1.00894337754519</v>
      </c>
      <c r="BW50" s="190"/>
      <c r="BX50" s="191"/>
      <c r="BY50" s="177">
        <f>IF($C50="M",'Data - ValuesEnd2009'!BY50/INDEX(M_MC_End2009,1,'Data - ValuesEnd2009'!BY$2),'Data - ValuesEnd2009'!BY50/INDEX(F_MC_End2009,1,'Data - ValuesEnd2009'!BY$2))</f>
        <v>1.0372339319123833</v>
      </c>
      <c r="BZ50" s="178">
        <f>IF($C50="M",'Data - ValuesEnd2009'!BZ50/INDEX(M_MC_End2009,1,'Data - ValuesEnd2009'!BZ$2),'Data - ValuesEnd2009'!BZ50/INDEX(F_MC_End2009,1,'Data - ValuesEnd2009'!BZ$2))</f>
        <v>1.0348825085208864</v>
      </c>
      <c r="CA50" s="178">
        <f>IF($C50="M",'Data - ValuesEnd2009'!CA50/INDEX(M_MC_End2009,1,'Data - ValuesEnd2009'!CA$2),'Data - ValuesEnd2009'!CA50/INDEX(F_MC_End2009,1,'Data - ValuesEnd2009'!CA$2))</f>
        <v>1.0248474485818653</v>
      </c>
      <c r="CB50" s="178">
        <f>IF($C50="M",'Data - ValuesEnd2009'!CB50/INDEX(M_MC_End2009,1,'Data - ValuesEnd2009'!CB$2),'Data - ValuesEnd2009'!CB50/INDEX(F_MC_End2009,1,'Data - ValuesEnd2009'!CB$2))</f>
        <v>1.0313766816599155</v>
      </c>
      <c r="CC50" s="178">
        <f>IF($C50="M",'Data - ValuesEnd2009'!CC50/INDEX(M_MC_End2009,1,'Data - ValuesEnd2009'!CC$2),'Data - ValuesEnd2009'!CC50/INDEX(F_MC_End2009,1,'Data - ValuesEnd2009'!CC$2))</f>
        <v>1.0338047464285205</v>
      </c>
      <c r="CD50" s="179">
        <f>IF($C50="M",'Data - ValuesEnd2009'!CD50/INDEX(M_MC_End2009,1,'Data - ValuesEnd2009'!CD$2),'Data - ValuesEnd2009'!CD50/INDEX(F_MC_End2009,1,'Data - ValuesEnd2009'!CD$2))</f>
        <v>1.0076948854428687</v>
      </c>
      <c r="CE50" s="190"/>
      <c r="CF50" s="191"/>
      <c r="CG50" s="177">
        <f>IF($C50="M",'Data - ValuesEnd2009'!CG50/INDEX(M_MC_End2009,1,'Data - ValuesEnd2009'!CG$2),'Data - ValuesEnd2009'!CG50/INDEX(F_MC_End2009,1,'Data - ValuesEnd2009'!CG$2))</f>
        <v>1.0967646886562858</v>
      </c>
      <c r="CH50" s="178">
        <f>IF($C50="M",'Data - ValuesEnd2009'!CH50/INDEX(M_MC_End2009,1,'Data - ValuesEnd2009'!CH$2),'Data - ValuesEnd2009'!CH50/INDEX(F_MC_End2009,1,'Data - ValuesEnd2009'!CH$2))</f>
        <v>1.0740336487329323</v>
      </c>
      <c r="CI50" s="178">
        <f>IF($C50="M",'Data - ValuesEnd2009'!CI50/INDEX(M_MC_End2009,1,'Data - ValuesEnd2009'!CI$2),'Data - ValuesEnd2009'!CI50/INDEX(F_MC_End2009,1,'Data - ValuesEnd2009'!CI$2))</f>
        <v>1.0549357484498372</v>
      </c>
      <c r="CJ50" s="178">
        <f>IF($C50="M",'Data - ValuesEnd2009'!CJ50/INDEX(M_MC_End2009,1,'Data - ValuesEnd2009'!CJ$2),'Data - ValuesEnd2009'!CJ50/INDEX(F_MC_End2009,1,'Data - ValuesEnd2009'!CJ$2))</f>
        <v>1.0487646429792572</v>
      </c>
      <c r="CK50" s="178">
        <f>IF($C50="M",'Data - ValuesEnd2009'!CK50/INDEX(M_MC_End2009,1,'Data - ValuesEnd2009'!CK$2),'Data - ValuesEnd2009'!CK50/INDEX(F_MC_End2009,1,'Data - ValuesEnd2009'!CK$2))</f>
        <v>1.0452519703712926</v>
      </c>
      <c r="CL50" s="179">
        <f>IF($C50="M",'Data - ValuesEnd2009'!CL50/INDEX(M_MC_End2009,1,'Data - ValuesEnd2009'!CL$2),'Data - ValuesEnd2009'!CL50/INDEX(F_MC_End2009,1,'Data - ValuesEnd2009'!CL$2))</f>
        <v>0.9923667121455565</v>
      </c>
      <c r="CM50" s="190"/>
      <c r="CN50" s="191"/>
      <c r="CO50" s="177">
        <f>IF($C50="M",'Data - ValuesEnd2009'!CO50/INDEX(M_MC_End2009,1,'Data - ValuesEnd2009'!CO$2),'Data - ValuesEnd2009'!CO50/INDEX(F_MC_End2009,1,'Data - ValuesEnd2009'!CO$2))</f>
        <v>1.043158719509766</v>
      </c>
      <c r="CP50" s="178">
        <f>IF($C50="M",'Data - ValuesEnd2009'!CP50/INDEX(M_MC_End2009,1,'Data - ValuesEnd2009'!CP$2),'Data - ValuesEnd2009'!CP50/INDEX(F_MC_End2009,1,'Data - ValuesEnd2009'!CP$2))</f>
        <v>1.038233972376166</v>
      </c>
      <c r="CQ50" s="178">
        <f>IF($C50="M",'Data - ValuesEnd2009'!CQ50/INDEX(M_MC_End2009,1,'Data - ValuesEnd2009'!CQ$2),'Data - ValuesEnd2009'!CQ50/INDEX(F_MC_End2009,1,'Data - ValuesEnd2009'!CQ$2))</f>
        <v>1.0268642700162143</v>
      </c>
      <c r="CR50" s="178">
        <f>IF($C50="M",'Data - ValuesEnd2009'!CR50/INDEX(M_MC_End2009,1,'Data - ValuesEnd2009'!CR$2),'Data - ValuesEnd2009'!CR50/INDEX(F_MC_End2009,1,'Data - ValuesEnd2009'!CR$2))</f>
        <v>1.027170922900044</v>
      </c>
      <c r="CS50" s="178">
        <f>IF($C50="M",'Data - ValuesEnd2009'!CS50/INDEX(M_MC_End2009,1,'Data - ValuesEnd2009'!CS$2),'Data - ValuesEnd2009'!CS50/INDEX(F_MC_End2009,1,'Data - ValuesEnd2009'!CS$2))</f>
        <v>1.0290817200710378</v>
      </c>
      <c r="CT50" s="179">
        <f>IF($C50="M",'Data - ValuesEnd2009'!CT50/INDEX(M_MC_End2009,1,'Data - ValuesEnd2009'!CT$2),'Data - ValuesEnd2009'!CT50/INDEX(F_MC_End2009,1,'Data - ValuesEnd2009'!CT$2))</f>
        <v>0.9952894829822332</v>
      </c>
      <c r="CU50" s="190"/>
      <c r="CV50" s="191"/>
      <c r="CW50" s="177">
        <f>IF($C50="M",'Data - ValuesEnd2009'!CW50/INDEX(M_MC_End2009,1,'Data - ValuesEnd2009'!CW$2),'Data - ValuesEnd2009'!CW50/INDEX(F_MC_End2009,1,'Data - ValuesEnd2009'!CW$2))</f>
        <v>1.1472529176386745</v>
      </c>
      <c r="CX50" s="178">
        <f>IF($C50="M",'Data - ValuesEnd2009'!CX50/INDEX(M_MC_End2009,1,'Data - ValuesEnd2009'!CX$2),'Data - ValuesEnd2009'!CX50/INDEX(F_MC_End2009,1,'Data - ValuesEnd2009'!CX$2))</f>
        <v>1.1145682501646967</v>
      </c>
      <c r="CY50" s="178">
        <f>IF($C50="M",'Data - ValuesEnd2009'!CY50/INDEX(M_MC_End2009,1,'Data - ValuesEnd2009'!CY$2),'Data - ValuesEnd2009'!CY50/INDEX(F_MC_End2009,1,'Data - ValuesEnd2009'!CY$2))</f>
        <v>1.0805692336186135</v>
      </c>
      <c r="CZ50" s="178">
        <f>IF($C50="M",'Data - ValuesEnd2009'!CZ50/INDEX(M_MC_End2009,1,'Data - ValuesEnd2009'!CZ$2),'Data - ValuesEnd2009'!CZ50/INDEX(F_MC_End2009,1,'Data - ValuesEnd2009'!CZ$2))</f>
        <v>1.0809609261876139</v>
      </c>
      <c r="DA50" s="178">
        <f>IF($C50="M",'Data - ValuesEnd2009'!DA50/INDEX(M_MC_End2009,1,'Data - ValuesEnd2009'!DA$2),'Data - ValuesEnd2009'!DA50/INDEX(F_MC_End2009,1,'Data - ValuesEnd2009'!DA$2))</f>
        <v>1.0741282842359432</v>
      </c>
      <c r="DB50" s="179">
        <f>IF($C50="M",'Data - ValuesEnd2009'!DB50/INDEX(M_MC_End2009,1,'Data - ValuesEnd2009'!DB$2),'Data - ValuesEnd2009'!DB50/INDEX(F_MC_End2009,1,'Data - ValuesEnd2009'!DB$2))</f>
        <v>1.0220582991612683</v>
      </c>
      <c r="DC50" s="190"/>
      <c r="DD50" s="191"/>
      <c r="DE50" s="177">
        <f>IF($C50="M",'Data - ValuesEnd2009'!DE50/INDEX(M_MC_End2009,1,'Data - ValuesEnd2009'!DE$2),'Data - ValuesEnd2009'!DE50/INDEX(F_MC_End2009,1,'Data - ValuesEnd2009'!DE$2))</f>
        <v>1.075645364354269</v>
      </c>
      <c r="DF50" s="178">
        <f>IF($C50="M",'Data - ValuesEnd2009'!DF50/INDEX(M_MC_End2009,1,'Data - ValuesEnd2009'!DF$2),'Data - ValuesEnd2009'!DF50/INDEX(F_MC_End2009,1,'Data - ValuesEnd2009'!DF$2))</f>
        <v>1.0601256610287366</v>
      </c>
      <c r="DG50" s="178">
        <f>IF($C50="M",'Data - ValuesEnd2009'!DG50/INDEX(M_MC_End2009,1,'Data - ValuesEnd2009'!DG$2),'Data - ValuesEnd2009'!DG50/INDEX(F_MC_End2009,1,'Data - ValuesEnd2009'!DG$2))</f>
        <v>1.038005605429117</v>
      </c>
      <c r="DH50" s="178">
        <f>IF($C50="M",'Data - ValuesEnd2009'!DH50/INDEX(M_MC_End2009,1,'Data - ValuesEnd2009'!DH$2),'Data - ValuesEnd2009'!DH50/INDEX(F_MC_End2009,1,'Data - ValuesEnd2009'!DH$2))</f>
        <v>1.0446845136236842</v>
      </c>
      <c r="DI50" s="178">
        <f>IF($C50="M",'Data - ValuesEnd2009'!DI50/INDEX(M_MC_End2009,1,'Data - ValuesEnd2009'!DI$2),'Data - ValuesEnd2009'!DI50/INDEX(F_MC_End2009,1,'Data - ValuesEnd2009'!DI$2))</f>
        <v>1.0466341096545682</v>
      </c>
      <c r="DJ50" s="179">
        <f>IF($C50="M",'Data - ValuesEnd2009'!DJ50/INDEX(M_MC_End2009,1,'Data - ValuesEnd2009'!DJ$2),'Data - ValuesEnd2009'!DJ50/INDEX(F_MC_End2009,1,'Data - ValuesEnd2009'!DJ$2))</f>
        <v>1.0169959520677454</v>
      </c>
      <c r="DK50" s="190"/>
      <c r="DL50" s="191"/>
      <c r="DM50" s="177">
        <f>IF($C50="M",'Data - ValuesEnd2009'!DM50/INDEX(M_MC_End2009,1,'Data - ValuesEnd2009'!DM$2),'Data - ValuesEnd2009'!DM50/INDEX(F_MC_End2009,1,'Data - ValuesEnd2009'!DM$2))</f>
        <v>1.1596225917693068</v>
      </c>
      <c r="DN50" s="178">
        <f>IF($C50="M",'Data - ValuesEnd2009'!DN50/INDEX(M_MC_End2009,1,'Data - ValuesEnd2009'!DN$2),'Data - ValuesEnd2009'!DN50/INDEX(F_MC_End2009,1,'Data - ValuesEnd2009'!DN$2))</f>
        <v>1.1186238448114325</v>
      </c>
      <c r="DO50" s="178">
        <f>IF($C50="M",'Data - ValuesEnd2009'!DO50/INDEX(M_MC_End2009,1,'Data - ValuesEnd2009'!DO$2),'Data - ValuesEnd2009'!DO50/INDEX(F_MC_End2009,1,'Data - ValuesEnd2009'!DO$2))</f>
        <v>1.0816746618180506</v>
      </c>
      <c r="DP50" s="178">
        <f>IF($C50="M",'Data - ValuesEnd2009'!DP50/INDEX(M_MC_End2009,1,'Data - ValuesEnd2009'!DP$2),'Data - ValuesEnd2009'!DP50/INDEX(F_MC_End2009,1,'Data - ValuesEnd2009'!DP$2))</f>
        <v>1.0713502288595642</v>
      </c>
      <c r="DQ50" s="178">
        <f>IF($C50="M",'Data - ValuesEnd2009'!DQ50/INDEX(M_MC_End2009,1,'Data - ValuesEnd2009'!DQ$2),'Data - ValuesEnd2009'!DQ50/INDEX(F_MC_End2009,1,'Data - ValuesEnd2009'!DQ$2))</f>
        <v>1.0631459503175675</v>
      </c>
      <c r="DR50" s="179">
        <f>IF($C50="M",'Data - ValuesEnd2009'!DR50/INDEX(M_MC_End2009,1,'Data - ValuesEnd2009'!DR$2),'Data - ValuesEnd2009'!DR50/INDEX(F_MC_End2009,1,'Data - ValuesEnd2009'!DR$2))</f>
        <v>0.9997521211833147</v>
      </c>
      <c r="DS50" s="190"/>
      <c r="DT50" s="191"/>
      <c r="DU50" s="177">
        <f>IF($C50="M",'Data - ValuesEnd2009'!DU50/INDEX(M_MC_End2009,1,'Data - ValuesEnd2009'!DU$2),'Data - ValuesEnd2009'!DU50/INDEX(F_MC_End2009,1,'Data - ValuesEnd2009'!DU$2))</f>
        <v>1.0837143747682636</v>
      </c>
      <c r="DV50" s="178">
        <f>IF($C50="M",'Data - ValuesEnd2009'!DV50/INDEX(M_MC_End2009,1,'Data - ValuesEnd2009'!DV$2),'Data - ValuesEnd2009'!DV50/INDEX(F_MC_End2009,1,'Data - ValuesEnd2009'!DV$2))</f>
        <v>1.062904563373751</v>
      </c>
      <c r="DW50" s="178">
        <f>IF($C50="M",'Data - ValuesEnd2009'!DW50/INDEX(M_MC_End2009,1,'Data - ValuesEnd2009'!DW$2),'Data - ValuesEnd2009'!DW50/INDEX(F_MC_End2009,1,'Data - ValuesEnd2009'!DW$2))</f>
        <v>1.0386778687685017</v>
      </c>
      <c r="DX50" s="178">
        <f>IF($C50="M",'Data - ValuesEnd2009'!DX50/INDEX(M_MC_End2009,1,'Data - ValuesEnd2009'!DX$2),'Data - ValuesEnd2009'!DX50/INDEX(F_MC_End2009,1,'Data - ValuesEnd2009'!DX$2))</f>
        <v>1.0382899958726772</v>
      </c>
      <c r="DY50" s="178">
        <f>IF($C50="M",'Data - ValuesEnd2009'!DY50/INDEX(M_MC_End2009,1,'Data - ValuesEnd2009'!DY$2),'Data - ValuesEnd2009'!DY50/INDEX(F_MC_End2009,1,'Data - ValuesEnd2009'!DY$2))</f>
        <v>1.0388681527095998</v>
      </c>
      <c r="DZ50" s="179">
        <f>IF($C50="M",'Data - ValuesEnd2009'!DZ50/INDEX(M_MC_End2009,1,'Data - ValuesEnd2009'!DZ$2),'Data - ValuesEnd2009'!DZ50/INDEX(F_MC_End2009,1,'Data - ValuesEnd2009'!DZ$2))</f>
        <v>1.000320457951673</v>
      </c>
      <c r="EA50" s="190"/>
      <c r="EB50" s="191"/>
      <c r="EC50" s="185"/>
    </row>
    <row r="51" spans="2:133" s="186" customFormat="1" ht="15.75">
      <c r="B51" s="132" t="s">
        <v>102</v>
      </c>
      <c r="C51" s="46" t="s">
        <v>43</v>
      </c>
      <c r="D51" s="164" t="s">
        <v>128</v>
      </c>
      <c r="E51" s="187">
        <f>IF($C51="M",'Data - ValuesEnd2009'!E51/INDEX(M_MC_End2009,1,'Data - ValuesEnd2009'!E$2),'Data - ValuesEnd2009'!E51/INDEX(F_MC_End2009,1,'Data - ValuesEnd2009'!E$2))</f>
        <v>0.9444616580090774</v>
      </c>
      <c r="F51" s="188">
        <f>IF($C51="M",'Data - ValuesEnd2009'!F51/INDEX(M_MC_End2009,1,'Data - ValuesEnd2009'!F$2),'Data - ValuesEnd2009'!F51/INDEX(F_MC_End2009,1,'Data - ValuesEnd2009'!F$2))</f>
        <v>0.9672555351000179</v>
      </c>
      <c r="G51" s="188">
        <f>IF($C51="M",'Data - ValuesEnd2009'!G51/INDEX(M_MC_End2009,1,'Data - ValuesEnd2009'!G$2),'Data - ValuesEnd2009'!G51/INDEX(F_MC_End2009,1,'Data - ValuesEnd2009'!G$2))</f>
        <v>0.9864022425984273</v>
      </c>
      <c r="H51" s="188">
        <f>IF($C51="M",'Data - ValuesEnd2009'!H51/INDEX(M_MC_End2009,1,'Data - ValuesEnd2009'!H$2),'Data - ValuesEnd2009'!H51/INDEX(F_MC_End2009,1,'Data - ValuesEnd2009'!H$2))</f>
        <v>0.9972388370184921</v>
      </c>
      <c r="I51" s="188">
        <f>IF($C51="M",'Data - ValuesEnd2009'!I51/INDEX(M_MC_End2009,1,'Data - ValuesEnd2009'!I$2),'Data - ValuesEnd2009'!I51/INDEX(F_MC_End2009,1,'Data - ValuesEnd2009'!I$2))</f>
        <v>1.0028829499647904</v>
      </c>
      <c r="J51" s="189">
        <f>IF($C51="M",'Data - ValuesEnd2009'!J51/INDEX(M_MC_End2009,1,'Data - ValuesEnd2009'!J$2),'Data - ValuesEnd2009'!J51/INDEX(F_MC_End2009,1,'Data - ValuesEnd2009'!J$2))</f>
        <v>0.9816547187703554</v>
      </c>
      <c r="K51" s="190"/>
      <c r="L51" s="191"/>
      <c r="M51" s="187">
        <f>IF($C51="M",'Data - ValuesEnd2009'!M51/INDEX(M_MC_End2009,1,'Data - ValuesEnd2009'!M$2),'Data - ValuesEnd2009'!M51/INDEX(F_MC_End2009,1,'Data - ValuesEnd2009'!M$2))</f>
        <v>0.9407109931970113</v>
      </c>
      <c r="N51" s="188">
        <f>IF($C51="M",'Data - ValuesEnd2009'!N51/INDEX(M_MC_End2009,1,'Data - ValuesEnd2009'!N$2),'Data - ValuesEnd2009'!N51/INDEX(F_MC_End2009,1,'Data - ValuesEnd2009'!N$2))</f>
        <v>0.9758650757151073</v>
      </c>
      <c r="O51" s="188">
        <f>IF($C51="M",'Data - ValuesEnd2009'!O51/INDEX(M_MC_End2009,1,'Data - ValuesEnd2009'!O$2),'Data - ValuesEnd2009'!O51/INDEX(F_MC_End2009,1,'Data - ValuesEnd2009'!O$2))</f>
        <v>0.9950390216086691</v>
      </c>
      <c r="P51" s="188">
        <f>IF($C51="M",'Data - ValuesEnd2009'!P51/INDEX(M_MC_End2009,1,'Data - ValuesEnd2009'!P$2),'Data - ValuesEnd2009'!P51/INDEX(F_MC_End2009,1,'Data - ValuesEnd2009'!P$2))</f>
        <v>1.0020477738362747</v>
      </c>
      <c r="Q51" s="188">
        <f>IF($C51="M",'Data - ValuesEnd2009'!Q51/INDEX(M_MC_End2009,1,'Data - ValuesEnd2009'!Q$2),'Data - ValuesEnd2009'!Q51/INDEX(F_MC_End2009,1,'Data - ValuesEnd2009'!Q$2))</f>
        <v>1.0061667814167887</v>
      </c>
      <c r="R51" s="189">
        <f>IF($C51="M",'Data - ValuesEnd2009'!R51/INDEX(M_MC_End2009,1,'Data - ValuesEnd2009'!R$2),'Data - ValuesEnd2009'!R51/INDEX(F_MC_End2009,1,'Data - ValuesEnd2009'!R$2))</f>
        <v>0.9883637147196406</v>
      </c>
      <c r="S51" s="190"/>
      <c r="T51" s="191"/>
      <c r="U51" s="187">
        <f>IF($C51="M",'Data - ValuesEnd2009'!U51/INDEX(M_MC_End2009,1,'Data - ValuesEnd2009'!U$2),'Data - ValuesEnd2009'!U51/INDEX(F_MC_End2009,1,'Data - ValuesEnd2009'!U$2))</f>
        <v>0.9449950006505783</v>
      </c>
      <c r="V51" s="188">
        <f>IF($C51="M",'Data - ValuesEnd2009'!V51/INDEX(M_MC_End2009,1,'Data - ValuesEnd2009'!V$2),'Data - ValuesEnd2009'!V51/INDEX(F_MC_End2009,1,'Data - ValuesEnd2009'!V$2))</f>
        <v>0.9748997760997592</v>
      </c>
      <c r="W51" s="188">
        <f>IF($C51="M",'Data - ValuesEnd2009'!W51/INDEX(M_MC_End2009,1,'Data - ValuesEnd2009'!W$2),'Data - ValuesEnd2009'!W51/INDEX(F_MC_End2009,1,'Data - ValuesEnd2009'!W$2))</f>
        <v>0.9969756495466872</v>
      </c>
      <c r="X51" s="188">
        <f>IF($C51="M",'Data - ValuesEnd2009'!X51/INDEX(M_MC_End2009,1,'Data - ValuesEnd2009'!X$2),'Data - ValuesEnd2009'!X51/INDEX(F_MC_End2009,1,'Data - ValuesEnd2009'!X$2))</f>
        <v>1.000774283452233</v>
      </c>
      <c r="Y51" s="188">
        <f>IF($C51="M",'Data - ValuesEnd2009'!Y51/INDEX(M_MC_End2009,1,'Data - ValuesEnd2009'!Y$2),'Data - ValuesEnd2009'!Y51/INDEX(F_MC_End2009,1,'Data - ValuesEnd2009'!Y$2))</f>
        <v>1.0077106727339693</v>
      </c>
      <c r="Z51" s="189">
        <f>IF($C51="M",'Data - ValuesEnd2009'!Z51/INDEX(M_MC_End2009,1,'Data - ValuesEnd2009'!Z$2),'Data - ValuesEnd2009'!Z51/INDEX(F_MC_End2009,1,'Data - ValuesEnd2009'!Z$2))</f>
        <v>0.9772509131017874</v>
      </c>
      <c r="AA51" s="190"/>
      <c r="AB51" s="191"/>
      <c r="AC51" s="187">
        <f>IF($C51="M",'Data - ValuesEnd2009'!AC51/INDEX(M_MC_End2009,1,'Data - ValuesEnd2009'!AC$2),'Data - ValuesEnd2009'!AC51/INDEX(F_MC_End2009,1,'Data - ValuesEnd2009'!AC$2))</f>
        <v>0.9467514766787228</v>
      </c>
      <c r="AD51" s="188">
        <f>IF($C51="M",'Data - ValuesEnd2009'!AD51/INDEX(M_MC_End2009,1,'Data - ValuesEnd2009'!AD$2),'Data - ValuesEnd2009'!AD51/INDEX(F_MC_End2009,1,'Data - ValuesEnd2009'!AD$2))</f>
        <v>0.9833320482182354</v>
      </c>
      <c r="AE51" s="188">
        <f>IF($C51="M",'Data - ValuesEnd2009'!AE51/INDEX(M_MC_End2009,1,'Data - ValuesEnd2009'!AE$2),'Data - ValuesEnd2009'!AE51/INDEX(F_MC_End2009,1,'Data - ValuesEnd2009'!AE$2))</f>
        <v>1.0012076190410482</v>
      </c>
      <c r="AF51" s="188">
        <f>IF($C51="M",'Data - ValuesEnd2009'!AF51/INDEX(M_MC_End2009,1,'Data - ValuesEnd2009'!AF$2),'Data - ValuesEnd2009'!AF51/INDEX(F_MC_End2009,1,'Data - ValuesEnd2009'!AF$2))</f>
        <v>1.0035286859583727</v>
      </c>
      <c r="AG51" s="188">
        <f>IF($C51="M",'Data - ValuesEnd2009'!AG51/INDEX(M_MC_End2009,1,'Data - ValuesEnd2009'!AG$2),'Data - ValuesEnd2009'!AG51/INDEX(F_MC_End2009,1,'Data - ValuesEnd2009'!AG$2))</f>
        <v>1.0085551124565235</v>
      </c>
      <c r="AH51" s="189">
        <f>IF($C51="M",'Data - ValuesEnd2009'!AH51/INDEX(M_MC_End2009,1,'Data - ValuesEnd2009'!AH$2),'Data - ValuesEnd2009'!AH51/INDEX(F_MC_End2009,1,'Data - ValuesEnd2009'!AH$2))</f>
        <v>0.9849992134572825</v>
      </c>
      <c r="AI51" s="190"/>
      <c r="AJ51" s="191"/>
      <c r="AK51" s="187">
        <f>IF($C51="M",'Data - ValuesEnd2009'!AK51/INDEX(M_MC_End2009,1,'Data - ValuesEnd2009'!AK$2),'Data - ValuesEnd2009'!AK51/INDEX(F_MC_End2009,1,'Data - ValuesEnd2009'!AK$2))</f>
        <v>1.0646775298913649</v>
      </c>
      <c r="AL51" s="188">
        <f>IF($C51="M",'Data - ValuesEnd2009'!AL51/INDEX(M_MC_End2009,1,'Data - ValuesEnd2009'!AL$2),'Data - ValuesEnd2009'!AL51/INDEX(F_MC_End2009,1,'Data - ValuesEnd2009'!AL$2))</f>
        <v>1.0520828231246466</v>
      </c>
      <c r="AM51" s="188">
        <f>IF($C51="M",'Data - ValuesEnd2009'!AM51/INDEX(M_MC_End2009,1,'Data - ValuesEnd2009'!AM$2),'Data - ValuesEnd2009'!AM51/INDEX(F_MC_End2009,1,'Data - ValuesEnd2009'!AM$2))</f>
        <v>1.041387646144046</v>
      </c>
      <c r="AN51" s="188">
        <f>IF($C51="M",'Data - ValuesEnd2009'!AN51/INDEX(M_MC_End2009,1,'Data - ValuesEnd2009'!AN$2),'Data - ValuesEnd2009'!AN51/INDEX(F_MC_End2009,1,'Data - ValuesEnd2009'!AN$2))</f>
        <v>1.0483164517437797</v>
      </c>
      <c r="AO51" s="188">
        <f>IF($C51="M",'Data - ValuesEnd2009'!AO51/INDEX(M_MC_End2009,1,'Data - ValuesEnd2009'!AO$2),'Data - ValuesEnd2009'!AO51/INDEX(F_MC_End2009,1,'Data - ValuesEnd2009'!AO$2))</f>
        <v>1.049729174541928</v>
      </c>
      <c r="AP51" s="189">
        <f>IF($C51="M",'Data - ValuesEnd2009'!AP51/INDEX(M_MC_End2009,1,'Data - ValuesEnd2009'!AP$2),'Data - ValuesEnd2009'!AP51/INDEX(F_MC_End2009,1,'Data - ValuesEnd2009'!AP$2))</f>
        <v>1.0200908966131692</v>
      </c>
      <c r="AQ51" s="190"/>
      <c r="AR51" s="191"/>
      <c r="AS51" s="187">
        <f>IF($C51="M",'Data - ValuesEnd2009'!AS51/INDEX(M_MC_End2009,1,'Data - ValuesEnd2009'!AS$2),'Data - ValuesEnd2009'!AS51/INDEX(F_MC_End2009,1,'Data - ValuesEnd2009'!AS$2))</f>
        <v>1.0052351137269566</v>
      </c>
      <c r="AT51" s="188">
        <f>IF($C51="M",'Data - ValuesEnd2009'!AT51/INDEX(M_MC_End2009,1,'Data - ValuesEnd2009'!AT$2),'Data - ValuesEnd2009'!AT51/INDEX(F_MC_End2009,1,'Data - ValuesEnd2009'!AT$2))</f>
        <v>1.0165503856967262</v>
      </c>
      <c r="AU51" s="188">
        <f>IF($C51="M",'Data - ValuesEnd2009'!AU51/INDEX(M_MC_End2009,1,'Data - ValuesEnd2009'!AU$2),'Data - ValuesEnd2009'!AU51/INDEX(F_MC_End2009,1,'Data - ValuesEnd2009'!AU$2))</f>
        <v>1.0162773409854062</v>
      </c>
      <c r="AV51" s="188">
        <f>IF($C51="M",'Data - ValuesEnd2009'!AV51/INDEX(M_MC_End2009,1,'Data - ValuesEnd2009'!AV$2),'Data - ValuesEnd2009'!AV51/INDEX(F_MC_End2009,1,'Data - ValuesEnd2009'!AV$2))</f>
        <v>1.024022581766091</v>
      </c>
      <c r="AW51" s="188">
        <f>IF($C51="M",'Data - ValuesEnd2009'!AW51/INDEX(M_MC_End2009,1,'Data - ValuesEnd2009'!AW$2),'Data - ValuesEnd2009'!AW51/INDEX(F_MC_End2009,1,'Data - ValuesEnd2009'!AW$2))</f>
        <v>1.0285505224009042</v>
      </c>
      <c r="AX51" s="189">
        <f>IF($C51="M",'Data - ValuesEnd2009'!AX51/INDEX(M_MC_End2009,1,'Data - ValuesEnd2009'!AX$2),'Data - ValuesEnd2009'!AX51/INDEX(F_MC_End2009,1,'Data - ValuesEnd2009'!AX$2))</f>
        <v>1.0107914056432097</v>
      </c>
      <c r="AY51" s="190"/>
      <c r="AZ51" s="191"/>
      <c r="BA51" s="187">
        <f>IF($C51="M",'Data - ValuesEnd2009'!BA51/INDEX(M_MC_End2009,1,'Data - ValuesEnd2009'!BA$2),'Data - ValuesEnd2009'!BA51/INDEX(F_MC_End2009,1,'Data - ValuesEnd2009'!BA$2))</f>
        <v>1.057962695536932</v>
      </c>
      <c r="BB51" s="188">
        <f>IF($C51="M",'Data - ValuesEnd2009'!BB51/INDEX(M_MC_End2009,1,'Data - ValuesEnd2009'!BB$2),'Data - ValuesEnd2009'!BB51/INDEX(F_MC_End2009,1,'Data - ValuesEnd2009'!BB$2))</f>
        <v>1.0497628474513248</v>
      </c>
      <c r="BC51" s="188">
        <f>IF($C51="M",'Data - ValuesEnd2009'!BC51/INDEX(M_MC_End2009,1,'Data - ValuesEnd2009'!BC$2),'Data - ValuesEnd2009'!BC51/INDEX(F_MC_End2009,1,'Data - ValuesEnd2009'!BC$2))</f>
        <v>1.0425123386673953</v>
      </c>
      <c r="BD51" s="188">
        <f>IF($C51="M",'Data - ValuesEnd2009'!BD51/INDEX(M_MC_End2009,1,'Data - ValuesEnd2009'!BD$2),'Data - ValuesEnd2009'!BD51/INDEX(F_MC_End2009,1,'Data - ValuesEnd2009'!BD$2))</f>
        <v>1.0408195971379077</v>
      </c>
      <c r="BE51" s="188">
        <f>IF($C51="M",'Data - ValuesEnd2009'!BE51/INDEX(M_MC_End2009,1,'Data - ValuesEnd2009'!BE$2),'Data - ValuesEnd2009'!BE51/INDEX(F_MC_End2009,1,'Data - ValuesEnd2009'!BE$2))</f>
        <v>1.0426054024773013</v>
      </c>
      <c r="BF51" s="189">
        <f>IF($C51="M",'Data - ValuesEnd2009'!BF51/INDEX(M_MC_End2009,1,'Data - ValuesEnd2009'!BF$2),'Data - ValuesEnd2009'!BF51/INDEX(F_MC_End2009,1,'Data - ValuesEnd2009'!BF$2))</f>
        <v>1.001258136148179</v>
      </c>
      <c r="BG51" s="190"/>
      <c r="BH51" s="191"/>
      <c r="BI51" s="187">
        <f>IF($C51="M",'Data - ValuesEnd2009'!BI51/INDEX(M_MC_End2009,1,'Data - ValuesEnd2009'!BI$2),'Data - ValuesEnd2009'!BI51/INDEX(F_MC_End2009,1,'Data - ValuesEnd2009'!BI$2))</f>
        <v>1.0076796224089095</v>
      </c>
      <c r="BJ51" s="188">
        <f>IF($C51="M",'Data - ValuesEnd2009'!BJ51/INDEX(M_MC_End2009,1,'Data - ValuesEnd2009'!BJ$2),'Data - ValuesEnd2009'!BJ51/INDEX(F_MC_End2009,1,'Data - ValuesEnd2009'!BJ$2))</f>
        <v>1.0191699496623543</v>
      </c>
      <c r="BK51" s="188">
        <f>IF($C51="M",'Data - ValuesEnd2009'!BK51/INDEX(M_MC_End2009,1,'Data - ValuesEnd2009'!BK$2),'Data - ValuesEnd2009'!BK51/INDEX(F_MC_End2009,1,'Data - ValuesEnd2009'!BK$2))</f>
        <v>1.0186341387009632</v>
      </c>
      <c r="BL51" s="188">
        <f>IF($C51="M",'Data - ValuesEnd2009'!BL51/INDEX(M_MC_End2009,1,'Data - ValuesEnd2009'!BL$2),'Data - ValuesEnd2009'!BL51/INDEX(F_MC_End2009,1,'Data - ValuesEnd2009'!BL$2))</f>
        <v>1.020510592710988</v>
      </c>
      <c r="BM51" s="188">
        <f>IF($C51="M",'Data - ValuesEnd2009'!BM51/INDEX(M_MC_End2009,1,'Data - ValuesEnd2009'!BM$2),'Data - ValuesEnd2009'!BM51/INDEX(F_MC_End2009,1,'Data - ValuesEnd2009'!BM$2))</f>
        <v>1.0248423192245706</v>
      </c>
      <c r="BN51" s="189">
        <f>IF($C51="M",'Data - ValuesEnd2009'!BN51/INDEX(M_MC_End2009,1,'Data - ValuesEnd2009'!BN$2),'Data - ValuesEnd2009'!BN51/INDEX(F_MC_End2009,1,'Data - ValuesEnd2009'!BN$2))</f>
        <v>0.9984703549779135</v>
      </c>
      <c r="BO51" s="190"/>
      <c r="BP51" s="191"/>
      <c r="BQ51" s="187">
        <f>IF($C51="M",'Data - ValuesEnd2009'!BQ51/INDEX(M_MC_End2009,1,'Data - ValuesEnd2009'!BQ$2),'Data - ValuesEnd2009'!BQ51/INDEX(F_MC_End2009,1,'Data - ValuesEnd2009'!BQ$2))</f>
        <v>1.2140099451843573</v>
      </c>
      <c r="BR51" s="188">
        <f>IF($C51="M",'Data - ValuesEnd2009'!BR51/INDEX(M_MC_End2009,1,'Data - ValuesEnd2009'!BR$2),'Data - ValuesEnd2009'!BR51/INDEX(F_MC_End2009,1,'Data - ValuesEnd2009'!BR$2))</f>
        <v>1.1563398594367698</v>
      </c>
      <c r="BS51" s="188">
        <f>IF($C51="M",'Data - ValuesEnd2009'!BS51/INDEX(M_MC_End2009,1,'Data - ValuesEnd2009'!BS$2),'Data - ValuesEnd2009'!BS51/INDEX(F_MC_End2009,1,'Data - ValuesEnd2009'!BS$2))</f>
        <v>1.1084469769515446</v>
      </c>
      <c r="BT51" s="188">
        <f>IF($C51="M",'Data - ValuesEnd2009'!BT51/INDEX(M_MC_End2009,1,'Data - ValuesEnd2009'!BT$2),'Data - ValuesEnd2009'!BT51/INDEX(F_MC_End2009,1,'Data - ValuesEnd2009'!BT$2))</f>
        <v>1.1100296467323467</v>
      </c>
      <c r="BU51" s="188">
        <f>IF($C51="M",'Data - ValuesEnd2009'!BU51/INDEX(M_MC_End2009,1,'Data - ValuesEnd2009'!BU$2),'Data - ValuesEnd2009'!BU51/INDEX(F_MC_End2009,1,'Data - ValuesEnd2009'!BU$2))</f>
        <v>1.105647220712108</v>
      </c>
      <c r="BV51" s="189">
        <f>IF($C51="M",'Data - ValuesEnd2009'!BV51/INDEX(M_MC_End2009,1,'Data - ValuesEnd2009'!BV$2),'Data - ValuesEnd2009'!BV51/INDEX(F_MC_End2009,1,'Data - ValuesEnd2009'!BV$2))</f>
        <v>1.06451163211185</v>
      </c>
      <c r="BW51" s="190"/>
      <c r="BX51" s="191"/>
      <c r="BY51" s="187">
        <f>IF($C51="M",'Data - ValuesEnd2009'!BY51/INDEX(M_MC_End2009,1,'Data - ValuesEnd2009'!BY$2),'Data - ValuesEnd2009'!BY51/INDEX(F_MC_End2009,1,'Data - ValuesEnd2009'!BY$2))</f>
        <v>1.0734706921928503</v>
      </c>
      <c r="BZ51" s="188">
        <f>IF($C51="M",'Data - ValuesEnd2009'!BZ51/INDEX(M_MC_End2009,1,'Data - ValuesEnd2009'!BZ$2),'Data - ValuesEnd2009'!BZ51/INDEX(F_MC_End2009,1,'Data - ValuesEnd2009'!BZ$2))</f>
        <v>1.0607601240883253</v>
      </c>
      <c r="CA51" s="188">
        <f>IF($C51="M",'Data - ValuesEnd2009'!CA51/INDEX(M_MC_End2009,1,'Data - ValuesEnd2009'!CA$2),'Data - ValuesEnd2009'!CA51/INDEX(F_MC_End2009,1,'Data - ValuesEnd2009'!CA$2))</f>
        <v>1.0395930688526376</v>
      </c>
      <c r="CB51" s="188">
        <f>IF($C51="M",'Data - ValuesEnd2009'!CB51/INDEX(M_MC_End2009,1,'Data - ValuesEnd2009'!CB$2),'Data - ValuesEnd2009'!CB51/INDEX(F_MC_End2009,1,'Data - ValuesEnd2009'!CB$2))</f>
        <v>1.0483182496436636</v>
      </c>
      <c r="CC51" s="188">
        <f>IF($C51="M",'Data - ValuesEnd2009'!CC51/INDEX(M_MC_End2009,1,'Data - ValuesEnd2009'!CC$2),'Data - ValuesEnd2009'!CC51/INDEX(F_MC_End2009,1,'Data - ValuesEnd2009'!CC$2))</f>
        <v>1.05337393120516</v>
      </c>
      <c r="CD51" s="189">
        <f>IF($C51="M",'Data - ValuesEnd2009'!CD51/INDEX(M_MC_End2009,1,'Data - ValuesEnd2009'!CD$2),'Data - ValuesEnd2009'!CD51/INDEX(F_MC_End2009,1,'Data - ValuesEnd2009'!CD$2))</f>
        <v>1.0355207704922194</v>
      </c>
      <c r="CE51" s="190"/>
      <c r="CF51" s="191"/>
      <c r="CG51" s="187">
        <f>IF($C51="M",'Data - ValuesEnd2009'!CG51/INDEX(M_MC_End2009,1,'Data - ValuesEnd2009'!CG$2),'Data - ValuesEnd2009'!CG51/INDEX(F_MC_End2009,1,'Data - ValuesEnd2009'!CG$2))</f>
        <v>1.1993890530807814</v>
      </c>
      <c r="CH51" s="188">
        <f>IF($C51="M",'Data - ValuesEnd2009'!CH51/INDEX(M_MC_End2009,1,'Data - ValuesEnd2009'!CH$2),'Data - ValuesEnd2009'!CH51/INDEX(F_MC_End2009,1,'Data - ValuesEnd2009'!CH$2))</f>
        <v>1.1421088750246164</v>
      </c>
      <c r="CI51" s="188">
        <f>IF($C51="M",'Data - ValuesEnd2009'!CI51/INDEX(M_MC_End2009,1,'Data - ValuesEnd2009'!CI$2),'Data - ValuesEnd2009'!CI51/INDEX(F_MC_End2009,1,'Data - ValuesEnd2009'!CI$2))</f>
        <v>1.098113508885936</v>
      </c>
      <c r="CJ51" s="188">
        <f>IF($C51="M",'Data - ValuesEnd2009'!CJ51/INDEX(M_MC_End2009,1,'Data - ValuesEnd2009'!CJ$2),'Data - ValuesEnd2009'!CJ51/INDEX(F_MC_End2009,1,'Data - ValuesEnd2009'!CJ$2))</f>
        <v>1.0891260608186502</v>
      </c>
      <c r="CK51" s="188">
        <f>IF($C51="M",'Data - ValuesEnd2009'!CK51/INDEX(M_MC_End2009,1,'Data - ValuesEnd2009'!CK$2),'Data - ValuesEnd2009'!CK51/INDEX(F_MC_End2009,1,'Data - ValuesEnd2009'!CK$2))</f>
        <v>1.0840540587353797</v>
      </c>
      <c r="CL51" s="189">
        <f>IF($C51="M",'Data - ValuesEnd2009'!CL51/INDEX(M_MC_End2009,1,'Data - ValuesEnd2009'!CL$2),'Data - ValuesEnd2009'!CL51/INDEX(F_MC_End2009,1,'Data - ValuesEnd2009'!CL$2))</f>
        <v>1.0287094337647567</v>
      </c>
      <c r="CM51" s="190"/>
      <c r="CN51" s="191"/>
      <c r="CO51" s="187">
        <f>IF($C51="M",'Data - ValuesEnd2009'!CO51/INDEX(M_MC_End2009,1,'Data - ValuesEnd2009'!CO$2),'Data - ValuesEnd2009'!CO51/INDEX(F_MC_End2009,1,'Data - ValuesEnd2009'!CO$2))</f>
        <v>1.0733073817468255</v>
      </c>
      <c r="CP51" s="188">
        <f>IF($C51="M",'Data - ValuesEnd2009'!CP51/INDEX(M_MC_End2009,1,'Data - ValuesEnd2009'!CP$2),'Data - ValuesEnd2009'!CP51/INDEX(F_MC_End2009,1,'Data - ValuesEnd2009'!CP$2))</f>
        <v>1.058669743459154</v>
      </c>
      <c r="CQ51" s="188">
        <f>IF($C51="M",'Data - ValuesEnd2009'!CQ51/INDEX(M_MC_End2009,1,'Data - ValuesEnd2009'!CQ$2),'Data - ValuesEnd2009'!CQ51/INDEX(F_MC_End2009,1,'Data - ValuesEnd2009'!CQ$2))</f>
        <v>1.0379834930090728</v>
      </c>
      <c r="CR51" s="188">
        <f>IF($C51="M",'Data - ValuesEnd2009'!CR51/INDEX(M_MC_End2009,1,'Data - ValuesEnd2009'!CR$2),'Data - ValuesEnd2009'!CR51/INDEX(F_MC_End2009,1,'Data - ValuesEnd2009'!CR$2))</f>
        <v>1.0394388880402903</v>
      </c>
      <c r="CS51" s="188">
        <f>IF($C51="M",'Data - ValuesEnd2009'!CS51/INDEX(M_MC_End2009,1,'Data - ValuesEnd2009'!CS$2),'Data - ValuesEnd2009'!CS51/INDEX(F_MC_End2009,1,'Data - ValuesEnd2009'!CS$2))</f>
        <v>1.0429807793552734</v>
      </c>
      <c r="CT51" s="189">
        <f>IF($C51="M",'Data - ValuesEnd2009'!CT51/INDEX(M_MC_End2009,1,'Data - ValuesEnd2009'!CT$2),'Data - ValuesEnd2009'!CT51/INDEX(F_MC_End2009,1,'Data - ValuesEnd2009'!CT$2))</f>
        <v>1.0132791531944654</v>
      </c>
      <c r="CU51" s="190"/>
      <c r="CV51" s="191"/>
      <c r="CW51" s="187">
        <f>IF($C51="M",'Data - ValuesEnd2009'!CW51/INDEX(M_MC_End2009,1,'Data - ValuesEnd2009'!CW$2),'Data - ValuesEnd2009'!CW51/INDEX(F_MC_End2009,1,'Data - ValuesEnd2009'!CW$2))</f>
        <v>1.3962875453128143</v>
      </c>
      <c r="CX51" s="188">
        <f>IF($C51="M",'Data - ValuesEnd2009'!CX51/INDEX(M_MC_End2009,1,'Data - ValuesEnd2009'!CX$2),'Data - ValuesEnd2009'!CX51/INDEX(F_MC_End2009,1,'Data - ValuesEnd2009'!CX$2))</f>
        <v>1.284104172438934</v>
      </c>
      <c r="CY51" s="188">
        <f>IF($C51="M",'Data - ValuesEnd2009'!CY51/INDEX(M_MC_End2009,1,'Data - ValuesEnd2009'!CY$2),'Data - ValuesEnd2009'!CY51/INDEX(F_MC_End2009,1,'Data - ValuesEnd2009'!CY$2))</f>
        <v>1.1903820049882963</v>
      </c>
      <c r="CZ51" s="188">
        <f>IF($C51="M",'Data - ValuesEnd2009'!CZ51/INDEX(M_MC_End2009,1,'Data - ValuesEnd2009'!CZ$2),'Data - ValuesEnd2009'!CZ51/INDEX(F_MC_End2009,1,'Data - ValuesEnd2009'!CZ$2))</f>
        <v>1.1849683567297755</v>
      </c>
      <c r="DA51" s="188">
        <f>IF($C51="M",'Data - ValuesEnd2009'!DA51/INDEX(M_MC_End2009,1,'Data - ValuesEnd2009'!DA$2),'Data - ValuesEnd2009'!DA51/INDEX(F_MC_End2009,1,'Data - ValuesEnd2009'!DA$2))</f>
        <v>1.1728675476479098</v>
      </c>
      <c r="DB51" s="189">
        <f>IF($C51="M",'Data - ValuesEnd2009'!DB51/INDEX(M_MC_End2009,1,'Data - ValuesEnd2009'!DB$2),'Data - ValuesEnd2009'!DB51/INDEX(F_MC_End2009,1,'Data - ValuesEnd2009'!DB$2))</f>
        <v>1.116267719304734</v>
      </c>
      <c r="DC51" s="190"/>
      <c r="DD51" s="191"/>
      <c r="DE51" s="187">
        <f>IF($C51="M",'Data - ValuesEnd2009'!DE51/INDEX(M_MC_End2009,1,'Data - ValuesEnd2009'!DE$2),'Data - ValuesEnd2009'!DE51/INDEX(F_MC_End2009,1,'Data - ValuesEnd2009'!DE$2))</f>
        <v>1.1436270255777257</v>
      </c>
      <c r="DF51" s="188">
        <f>IF($C51="M",'Data - ValuesEnd2009'!DF51/INDEX(M_MC_End2009,1,'Data - ValuesEnd2009'!DF$2),'Data - ValuesEnd2009'!DF51/INDEX(F_MC_End2009,1,'Data - ValuesEnd2009'!DF$2))</f>
        <v>1.1080287182100248</v>
      </c>
      <c r="DG51" s="188">
        <f>IF($C51="M",'Data - ValuesEnd2009'!DG51/INDEX(M_MC_End2009,1,'Data - ValuesEnd2009'!DG$2),'Data - ValuesEnd2009'!DG51/INDEX(F_MC_End2009,1,'Data - ValuesEnd2009'!DG$2))</f>
        <v>1.0649050808784317</v>
      </c>
      <c r="DH51" s="188">
        <f>IF($C51="M",'Data - ValuesEnd2009'!DH51/INDEX(M_MC_End2009,1,'Data - ValuesEnd2009'!DH$2),'Data - ValuesEnd2009'!DH51/INDEX(F_MC_End2009,1,'Data - ValuesEnd2009'!DH$2))</f>
        <v>1.0749960702512589</v>
      </c>
      <c r="DI51" s="188">
        <f>IF($C51="M",'Data - ValuesEnd2009'!DI51/INDEX(M_MC_End2009,1,'Data - ValuesEnd2009'!DI$2),'Data - ValuesEnd2009'!DI51/INDEX(F_MC_End2009,1,'Data - ValuesEnd2009'!DI$2))</f>
        <v>1.0808125353530538</v>
      </c>
      <c r="DJ51" s="189">
        <f>IF($C51="M",'Data - ValuesEnd2009'!DJ51/INDEX(M_MC_End2009,1,'Data - ValuesEnd2009'!DJ$2),'Data - ValuesEnd2009'!DJ51/INDEX(F_MC_End2009,1,'Data - ValuesEnd2009'!DJ$2))</f>
        <v>1.0628260716411972</v>
      </c>
      <c r="DK51" s="190"/>
      <c r="DL51" s="191"/>
      <c r="DM51" s="187">
        <f>IF($C51="M",'Data - ValuesEnd2009'!DM51/INDEX(M_MC_End2009,1,'Data - ValuesEnd2009'!DM$2),'Data - ValuesEnd2009'!DM51/INDEX(F_MC_End2009,1,'Data - ValuesEnd2009'!DM$2))</f>
        <v>1.373267826264183</v>
      </c>
      <c r="DN51" s="188">
        <f>IF($C51="M",'Data - ValuesEnd2009'!DN51/INDEX(M_MC_End2009,1,'Data - ValuesEnd2009'!DN$2),'Data - ValuesEnd2009'!DN51/INDEX(F_MC_End2009,1,'Data - ValuesEnd2009'!DN$2))</f>
        <v>1.2558928604044088</v>
      </c>
      <c r="DO51" s="188">
        <f>IF($C51="M",'Data - ValuesEnd2009'!DO51/INDEX(M_MC_End2009,1,'Data - ValuesEnd2009'!DO$2),'Data - ValuesEnd2009'!DO51/INDEX(F_MC_End2009,1,'Data - ValuesEnd2009'!DO$2))</f>
        <v>1.166251139967451</v>
      </c>
      <c r="DP51" s="188">
        <f>IF($C51="M",'Data - ValuesEnd2009'!DP51/INDEX(M_MC_End2009,1,'Data - ValuesEnd2009'!DP$2),'Data - ValuesEnd2009'!DP51/INDEX(F_MC_End2009,1,'Data - ValuesEnd2009'!DP$2))</f>
        <v>1.1477863562713844</v>
      </c>
      <c r="DQ51" s="188">
        <f>IF($C51="M",'Data - ValuesEnd2009'!DQ51/INDEX(M_MC_End2009,1,'Data - ValuesEnd2009'!DQ$2),'Data - ValuesEnd2009'!DQ51/INDEX(F_MC_End2009,1,'Data - ValuesEnd2009'!DQ$2))</f>
        <v>1.133693303593298</v>
      </c>
      <c r="DR51" s="189">
        <f>IF($C51="M",'Data - ValuesEnd2009'!DR51/INDEX(M_MC_End2009,1,'Data - ValuesEnd2009'!DR$2),'Data - ValuesEnd2009'!DR51/INDEX(F_MC_End2009,1,'Data - ValuesEnd2009'!DR$2))</f>
        <v>1.0603523531640677</v>
      </c>
      <c r="DS51" s="190"/>
      <c r="DT51" s="191"/>
      <c r="DU51" s="187">
        <f>IF($C51="M",'Data - ValuesEnd2009'!DU51/INDEX(M_MC_End2009,1,'Data - ValuesEnd2009'!DU$2),'Data - ValuesEnd2009'!DU51/INDEX(F_MC_End2009,1,'Data - ValuesEnd2009'!DU$2))</f>
        <v>1.1422727321294301</v>
      </c>
      <c r="DV51" s="188">
        <f>IF($C51="M",'Data - ValuesEnd2009'!DV51/INDEX(M_MC_End2009,1,'Data - ValuesEnd2009'!DV$2),'Data - ValuesEnd2009'!DV51/INDEX(F_MC_End2009,1,'Data - ValuesEnd2009'!DV$2))</f>
        <v>1.1016749094385159</v>
      </c>
      <c r="DW51" s="188">
        <f>IF($C51="M",'Data - ValuesEnd2009'!DW51/INDEX(M_MC_End2009,1,'Data - ValuesEnd2009'!DW$2),'Data - ValuesEnd2009'!DW51/INDEX(F_MC_End2009,1,'Data - ValuesEnd2009'!DW$2))</f>
        <v>1.059305576097225</v>
      </c>
      <c r="DX51" s="188">
        <f>IF($C51="M",'Data - ValuesEnd2009'!DX51/INDEX(M_MC_End2009,1,'Data - ValuesEnd2009'!DX$2),'Data - ValuesEnd2009'!DX51/INDEX(F_MC_End2009,1,'Data - ValuesEnd2009'!DX$2))</f>
        <v>1.060458558009457</v>
      </c>
      <c r="DY51" s="188">
        <f>IF($C51="M",'Data - ValuesEnd2009'!DY51/INDEX(M_MC_End2009,1,'Data - ValuesEnd2009'!DY$2),'Data - ValuesEnd2009'!DY51/INDEX(F_MC_End2009,1,'Data - ValuesEnd2009'!DY$2))</f>
        <v>1.0631658110326243</v>
      </c>
      <c r="DZ51" s="189">
        <f>IF($C51="M",'Data - ValuesEnd2009'!DZ51/INDEX(M_MC_End2009,1,'Data - ValuesEnd2009'!DZ$2),'Data - ValuesEnd2009'!DZ51/INDEX(F_MC_End2009,1,'Data - ValuesEnd2009'!DZ$2))</f>
        <v>1.0296000711600424</v>
      </c>
      <c r="EA51" s="190"/>
      <c r="EB51" s="191"/>
      <c r="EC51" s="185"/>
    </row>
    <row r="52" spans="2:133" s="186" customFormat="1" ht="16.5" thickBot="1">
      <c r="B52" s="46"/>
      <c r="C52" s="46" t="s">
        <v>43</v>
      </c>
      <c r="D52" s="164" t="s">
        <v>129</v>
      </c>
      <c r="E52" s="192">
        <f>IF($C52="M",'Data - ValuesEnd2009'!E52/INDEX(M_MC_End2009,1,'Data - ValuesEnd2009'!E$2),'Data - ValuesEnd2009'!E52/INDEX(F_MC_End2009,1,'Data - ValuesEnd2009'!E$2))</f>
        <v>0.9444616580090774</v>
      </c>
      <c r="F52" s="193">
        <f>IF($C52="M",'Data - ValuesEnd2009'!F52/INDEX(M_MC_End2009,1,'Data - ValuesEnd2009'!F$2),'Data - ValuesEnd2009'!F52/INDEX(F_MC_End2009,1,'Data - ValuesEnd2009'!F$2))</f>
        <v>0.9672555351000179</v>
      </c>
      <c r="G52" s="193">
        <f>IF($C52="M",'Data - ValuesEnd2009'!G52/INDEX(M_MC_End2009,1,'Data - ValuesEnd2009'!G$2),'Data - ValuesEnd2009'!G52/INDEX(F_MC_End2009,1,'Data - ValuesEnd2009'!G$2))</f>
        <v>0.9864022425984273</v>
      </c>
      <c r="H52" s="193">
        <f>IF($C52="M",'Data - ValuesEnd2009'!H52/INDEX(M_MC_End2009,1,'Data - ValuesEnd2009'!H$2),'Data - ValuesEnd2009'!H52/INDEX(F_MC_End2009,1,'Data - ValuesEnd2009'!H$2))</f>
        <v>0.9972388370184921</v>
      </c>
      <c r="I52" s="193">
        <f>IF($C52="M",'Data - ValuesEnd2009'!I52/INDEX(M_MC_End2009,1,'Data - ValuesEnd2009'!I$2),'Data - ValuesEnd2009'!I52/INDEX(F_MC_End2009,1,'Data - ValuesEnd2009'!I$2))</f>
        <v>1.0028829499647904</v>
      </c>
      <c r="J52" s="194">
        <f>IF($C52="M",'Data - ValuesEnd2009'!J52/INDEX(M_MC_End2009,1,'Data - ValuesEnd2009'!J$2),'Data - ValuesEnd2009'!J52/INDEX(F_MC_End2009,1,'Data - ValuesEnd2009'!J$2))</f>
        <v>0.9816547187703554</v>
      </c>
      <c r="K52" s="190"/>
      <c r="L52" s="191"/>
      <c r="M52" s="192">
        <f>IF($C52="M",'Data - ValuesEnd2009'!M52/INDEX(M_MC_End2009,1,'Data - ValuesEnd2009'!M$2),'Data - ValuesEnd2009'!M52/INDEX(F_MC_End2009,1,'Data - ValuesEnd2009'!M$2))</f>
        <v>0.9407109931970113</v>
      </c>
      <c r="N52" s="193">
        <f>IF($C52="M",'Data - ValuesEnd2009'!N52/INDEX(M_MC_End2009,1,'Data - ValuesEnd2009'!N$2),'Data - ValuesEnd2009'!N52/INDEX(F_MC_End2009,1,'Data - ValuesEnd2009'!N$2))</f>
        <v>0.9758650757151073</v>
      </c>
      <c r="O52" s="193">
        <f>IF($C52="M",'Data - ValuesEnd2009'!O52/INDEX(M_MC_End2009,1,'Data - ValuesEnd2009'!O$2),'Data - ValuesEnd2009'!O52/INDEX(F_MC_End2009,1,'Data - ValuesEnd2009'!O$2))</f>
        <v>0.9950390216086691</v>
      </c>
      <c r="P52" s="193">
        <f>IF($C52="M",'Data - ValuesEnd2009'!P52/INDEX(M_MC_End2009,1,'Data - ValuesEnd2009'!P$2),'Data - ValuesEnd2009'!P52/INDEX(F_MC_End2009,1,'Data - ValuesEnd2009'!P$2))</f>
        <v>1.0020477738362747</v>
      </c>
      <c r="Q52" s="193">
        <f>IF($C52="M",'Data - ValuesEnd2009'!Q52/INDEX(M_MC_End2009,1,'Data - ValuesEnd2009'!Q$2),'Data - ValuesEnd2009'!Q52/INDEX(F_MC_End2009,1,'Data - ValuesEnd2009'!Q$2))</f>
        <v>1.0061667814167887</v>
      </c>
      <c r="R52" s="194">
        <f>IF($C52="M",'Data - ValuesEnd2009'!R52/INDEX(M_MC_End2009,1,'Data - ValuesEnd2009'!R$2),'Data - ValuesEnd2009'!R52/INDEX(F_MC_End2009,1,'Data - ValuesEnd2009'!R$2))</f>
        <v>0.9883637147196406</v>
      </c>
      <c r="S52" s="190"/>
      <c r="T52" s="191"/>
      <c r="U52" s="192">
        <f>IF($C52="M",'Data - ValuesEnd2009'!U52/INDEX(M_MC_End2009,1,'Data - ValuesEnd2009'!U$2),'Data - ValuesEnd2009'!U52/INDEX(F_MC_End2009,1,'Data - ValuesEnd2009'!U$2))</f>
        <v>0.9449950006505783</v>
      </c>
      <c r="V52" s="193">
        <f>IF($C52="M",'Data - ValuesEnd2009'!V52/INDEX(M_MC_End2009,1,'Data - ValuesEnd2009'!V$2),'Data - ValuesEnd2009'!V52/INDEX(F_MC_End2009,1,'Data - ValuesEnd2009'!V$2))</f>
        <v>0.9748997760997592</v>
      </c>
      <c r="W52" s="193">
        <f>IF($C52="M",'Data - ValuesEnd2009'!W52/INDEX(M_MC_End2009,1,'Data - ValuesEnd2009'!W$2),'Data - ValuesEnd2009'!W52/INDEX(F_MC_End2009,1,'Data - ValuesEnd2009'!W$2))</f>
        <v>0.9969756495466872</v>
      </c>
      <c r="X52" s="193">
        <f>IF($C52="M",'Data - ValuesEnd2009'!X52/INDEX(M_MC_End2009,1,'Data - ValuesEnd2009'!X$2),'Data - ValuesEnd2009'!X52/INDEX(F_MC_End2009,1,'Data - ValuesEnd2009'!X$2))</f>
        <v>1.000774283452233</v>
      </c>
      <c r="Y52" s="193">
        <f>IF($C52="M",'Data - ValuesEnd2009'!Y52/INDEX(M_MC_End2009,1,'Data - ValuesEnd2009'!Y$2),'Data - ValuesEnd2009'!Y52/INDEX(F_MC_End2009,1,'Data - ValuesEnd2009'!Y$2))</f>
        <v>1.0077106727339693</v>
      </c>
      <c r="Z52" s="194">
        <f>IF($C52="M",'Data - ValuesEnd2009'!Z52/INDEX(M_MC_End2009,1,'Data - ValuesEnd2009'!Z$2),'Data - ValuesEnd2009'!Z52/INDEX(F_MC_End2009,1,'Data - ValuesEnd2009'!Z$2))</f>
        <v>0.9772509131017874</v>
      </c>
      <c r="AA52" s="190"/>
      <c r="AB52" s="191"/>
      <c r="AC52" s="192">
        <f>IF($C52="M",'Data - ValuesEnd2009'!AC52/INDEX(M_MC_End2009,1,'Data - ValuesEnd2009'!AC$2),'Data - ValuesEnd2009'!AC52/INDEX(F_MC_End2009,1,'Data - ValuesEnd2009'!AC$2))</f>
        <v>0.9467514766787228</v>
      </c>
      <c r="AD52" s="193">
        <f>IF($C52="M",'Data - ValuesEnd2009'!AD52/INDEX(M_MC_End2009,1,'Data - ValuesEnd2009'!AD$2),'Data - ValuesEnd2009'!AD52/INDEX(F_MC_End2009,1,'Data - ValuesEnd2009'!AD$2))</f>
        <v>0.9833320482182354</v>
      </c>
      <c r="AE52" s="193">
        <f>IF($C52="M",'Data - ValuesEnd2009'!AE52/INDEX(M_MC_End2009,1,'Data - ValuesEnd2009'!AE$2),'Data - ValuesEnd2009'!AE52/INDEX(F_MC_End2009,1,'Data - ValuesEnd2009'!AE$2))</f>
        <v>1.0012076190410482</v>
      </c>
      <c r="AF52" s="193">
        <f>IF($C52="M",'Data - ValuesEnd2009'!AF52/INDEX(M_MC_End2009,1,'Data - ValuesEnd2009'!AF$2),'Data - ValuesEnd2009'!AF52/INDEX(F_MC_End2009,1,'Data - ValuesEnd2009'!AF$2))</f>
        <v>1.0035286859583727</v>
      </c>
      <c r="AG52" s="193">
        <f>IF($C52="M",'Data - ValuesEnd2009'!AG52/INDEX(M_MC_End2009,1,'Data - ValuesEnd2009'!AG$2),'Data - ValuesEnd2009'!AG52/INDEX(F_MC_End2009,1,'Data - ValuesEnd2009'!AG$2))</f>
        <v>1.0085551124565235</v>
      </c>
      <c r="AH52" s="194">
        <f>IF($C52="M",'Data - ValuesEnd2009'!AH52/INDEX(M_MC_End2009,1,'Data - ValuesEnd2009'!AH$2),'Data - ValuesEnd2009'!AH52/INDEX(F_MC_End2009,1,'Data - ValuesEnd2009'!AH$2))</f>
        <v>0.9849992134572825</v>
      </c>
      <c r="AI52" s="190"/>
      <c r="AJ52" s="191"/>
      <c r="AK52" s="192">
        <f>IF($C52="M",'Data - ValuesEnd2009'!AK52/INDEX(M_MC_End2009,1,'Data - ValuesEnd2009'!AK$2),'Data - ValuesEnd2009'!AK52/INDEX(F_MC_End2009,1,'Data - ValuesEnd2009'!AK$2))</f>
        <v>1.0710785681285353</v>
      </c>
      <c r="AL52" s="193">
        <f>IF($C52="M",'Data - ValuesEnd2009'!AL52/INDEX(M_MC_End2009,1,'Data - ValuesEnd2009'!AL$2),'Data - ValuesEnd2009'!AL52/INDEX(F_MC_End2009,1,'Data - ValuesEnd2009'!AL$2))</f>
        <v>1.0564154564018795</v>
      </c>
      <c r="AM52" s="193">
        <f>IF($C52="M",'Data - ValuesEnd2009'!AM52/INDEX(M_MC_End2009,1,'Data - ValuesEnd2009'!AM$2),'Data - ValuesEnd2009'!AM52/INDEX(F_MC_End2009,1,'Data - ValuesEnd2009'!AM$2))</f>
        <v>1.0442429129109936</v>
      </c>
      <c r="AN52" s="193">
        <f>IF($C52="M",'Data - ValuesEnd2009'!AN52/INDEX(M_MC_End2009,1,'Data - ValuesEnd2009'!AN$2),'Data - ValuesEnd2009'!AN52/INDEX(F_MC_End2009,1,'Data - ValuesEnd2009'!AN$2))</f>
        <v>1.0511015703540354</v>
      </c>
      <c r="AO52" s="193">
        <f>IF($C52="M",'Data - ValuesEnd2009'!AO52/INDEX(M_MC_End2009,1,'Data - ValuesEnd2009'!AO$2),'Data - ValuesEnd2009'!AO52/INDEX(F_MC_End2009,1,'Data - ValuesEnd2009'!AO$2))</f>
        <v>1.0524816095186345</v>
      </c>
      <c r="AP52" s="194">
        <f>IF($C52="M",'Data - ValuesEnd2009'!AP52/INDEX(M_MC_End2009,1,'Data - ValuesEnd2009'!AP$2),'Data - ValuesEnd2009'!AP52/INDEX(F_MC_End2009,1,'Data - ValuesEnd2009'!AP$2))</f>
        <v>1.0230428204005195</v>
      </c>
      <c r="AQ52" s="190"/>
      <c r="AR52" s="191"/>
      <c r="AS52" s="192">
        <f>IF($C52="M",'Data - ValuesEnd2009'!AS52/INDEX(M_MC_End2009,1,'Data - ValuesEnd2009'!AS$2),'Data - ValuesEnd2009'!AS52/INDEX(F_MC_End2009,1,'Data - ValuesEnd2009'!AS$2))</f>
        <v>1.0068350577523217</v>
      </c>
      <c r="AT52" s="193">
        <f>IF($C52="M",'Data - ValuesEnd2009'!AT52/INDEX(M_MC_End2009,1,'Data - ValuesEnd2009'!AT$2),'Data - ValuesEnd2009'!AT52/INDEX(F_MC_End2009,1,'Data - ValuesEnd2009'!AT$2))</f>
        <v>1.0176774462249094</v>
      </c>
      <c r="AU52" s="193">
        <f>IF($C52="M",'Data - ValuesEnd2009'!AU52/INDEX(M_MC_End2009,1,'Data - ValuesEnd2009'!AU$2),'Data - ValuesEnd2009'!AU52/INDEX(F_MC_End2009,1,'Data - ValuesEnd2009'!AU$2))</f>
        <v>1.0169205172610543</v>
      </c>
      <c r="AV52" s="193">
        <f>IF($C52="M",'Data - ValuesEnd2009'!AV52/INDEX(M_MC_End2009,1,'Data - ValuesEnd2009'!AV$2),'Data - ValuesEnd2009'!AV52/INDEX(F_MC_End2009,1,'Data - ValuesEnd2009'!AV$2))</f>
        <v>1.0247663404468164</v>
      </c>
      <c r="AW52" s="193">
        <f>IF($C52="M",'Data - ValuesEnd2009'!AW52/INDEX(M_MC_End2009,1,'Data - ValuesEnd2009'!AW$2),'Data - ValuesEnd2009'!AW52/INDEX(F_MC_End2009,1,'Data - ValuesEnd2009'!AW$2))</f>
        <v>1.0294202767158098</v>
      </c>
      <c r="AX52" s="194">
        <f>IF($C52="M",'Data - ValuesEnd2009'!AX52/INDEX(M_MC_End2009,1,'Data - ValuesEnd2009'!AX$2),'Data - ValuesEnd2009'!AX52/INDEX(F_MC_End2009,1,'Data - ValuesEnd2009'!AX$2))</f>
        <v>1.0120930029778317</v>
      </c>
      <c r="AY52" s="190"/>
      <c r="AZ52" s="191"/>
      <c r="BA52" s="192">
        <f>IF($C52="M",'Data - ValuesEnd2009'!BA52/INDEX(M_MC_End2009,1,'Data - ValuesEnd2009'!BA$2),'Data - ValuesEnd2009'!BA52/INDEX(F_MC_End2009,1,'Data - ValuesEnd2009'!BA$2))</f>
        <v>1.0627504661446736</v>
      </c>
      <c r="BB52" s="193">
        <f>IF($C52="M",'Data - ValuesEnd2009'!BB52/INDEX(M_MC_End2009,1,'Data - ValuesEnd2009'!BB$2),'Data - ValuesEnd2009'!BB52/INDEX(F_MC_End2009,1,'Data - ValuesEnd2009'!BB$2))</f>
        <v>1.0529018487733084</v>
      </c>
      <c r="BC52" s="193">
        <f>IF($C52="M",'Data - ValuesEnd2009'!BC52/INDEX(M_MC_End2009,1,'Data - ValuesEnd2009'!BC$2),'Data - ValuesEnd2009'!BC52/INDEX(F_MC_End2009,1,'Data - ValuesEnd2009'!BC$2))</f>
        <v>1.0445167998984608</v>
      </c>
      <c r="BD52" s="193">
        <f>IF($C52="M",'Data - ValuesEnd2009'!BD52/INDEX(M_MC_End2009,1,'Data - ValuesEnd2009'!BD$2),'Data - ValuesEnd2009'!BD52/INDEX(F_MC_End2009,1,'Data - ValuesEnd2009'!BD$2))</f>
        <v>1.0427116040405673</v>
      </c>
      <c r="BE52" s="193">
        <f>IF($C52="M",'Data - ValuesEnd2009'!BE52/INDEX(M_MC_End2009,1,'Data - ValuesEnd2009'!BE$2),'Data - ValuesEnd2009'!BE52/INDEX(F_MC_End2009,1,'Data - ValuesEnd2009'!BE$2))</f>
        <v>1.044462103070792</v>
      </c>
      <c r="BF52" s="194">
        <f>IF($C52="M",'Data - ValuesEnd2009'!BF52/INDEX(M_MC_End2009,1,'Data - ValuesEnd2009'!BF$2),'Data - ValuesEnd2009'!BF52/INDEX(F_MC_End2009,1,'Data - ValuesEnd2009'!BF$2))</f>
        <v>1.0031251325082469</v>
      </c>
      <c r="BG52" s="190"/>
      <c r="BH52" s="191"/>
      <c r="BI52" s="192">
        <f>IF($C52="M",'Data - ValuesEnd2009'!BI52/INDEX(M_MC_End2009,1,'Data - ValuesEnd2009'!BI$2),'Data - ValuesEnd2009'!BI52/INDEX(F_MC_End2009,1,'Data - ValuesEnd2009'!BI$2))</f>
        <v>1.0088820795206563</v>
      </c>
      <c r="BJ52" s="193">
        <f>IF($C52="M",'Data - ValuesEnd2009'!BJ52/INDEX(M_MC_End2009,1,'Data - ValuesEnd2009'!BJ$2),'Data - ValuesEnd2009'!BJ52/INDEX(F_MC_End2009,1,'Data - ValuesEnd2009'!BJ$2))</f>
        <v>1.019985935063531</v>
      </c>
      <c r="BK52" s="193">
        <f>IF($C52="M",'Data - ValuesEnd2009'!BK52/INDEX(M_MC_End2009,1,'Data - ValuesEnd2009'!BK$2),'Data - ValuesEnd2009'!BK52/INDEX(F_MC_End2009,1,'Data - ValuesEnd2009'!BK$2))</f>
        <v>1.0190832027552768</v>
      </c>
      <c r="BL52" s="193">
        <f>IF($C52="M",'Data - ValuesEnd2009'!BL52/INDEX(M_MC_End2009,1,'Data - ValuesEnd2009'!BL$2),'Data - ValuesEnd2009'!BL52/INDEX(F_MC_End2009,1,'Data - ValuesEnd2009'!BL$2))</f>
        <v>1.0210128456230176</v>
      </c>
      <c r="BM52" s="193">
        <f>IF($C52="M",'Data - ValuesEnd2009'!BM52/INDEX(M_MC_End2009,1,'Data - ValuesEnd2009'!BM$2),'Data - ValuesEnd2009'!BM52/INDEX(F_MC_End2009,1,'Data - ValuesEnd2009'!BM$2))</f>
        <v>1.0254254646545162</v>
      </c>
      <c r="BN52" s="194">
        <f>IF($C52="M",'Data - ValuesEnd2009'!BN52/INDEX(M_MC_End2009,1,'Data - ValuesEnd2009'!BN$2),'Data - ValuesEnd2009'!BN52/INDEX(F_MC_End2009,1,'Data - ValuesEnd2009'!BN$2))</f>
        <v>0.9992873861815882</v>
      </c>
      <c r="BO52" s="190"/>
      <c r="BP52" s="191"/>
      <c r="BQ52" s="192">
        <f>IF($C52="M",'Data - ValuesEnd2009'!BQ52/INDEX(M_MC_End2009,1,'Data - ValuesEnd2009'!BQ$2),'Data - ValuesEnd2009'!BQ52/INDEX(F_MC_End2009,1,'Data - ValuesEnd2009'!BQ$2))</f>
        <v>1.249020131233696</v>
      </c>
      <c r="BR52" s="193">
        <f>IF($C52="M",'Data - ValuesEnd2009'!BR52/INDEX(M_MC_End2009,1,'Data - ValuesEnd2009'!BR$2),'Data - ValuesEnd2009'!BR52/INDEX(F_MC_End2009,1,'Data - ValuesEnd2009'!BR$2))</f>
        <v>1.1767461563356134</v>
      </c>
      <c r="BS52" s="193">
        <f>IF($C52="M",'Data - ValuesEnd2009'!BS52/INDEX(M_MC_End2009,1,'Data - ValuesEnd2009'!BS$2),'Data - ValuesEnd2009'!BS52/INDEX(F_MC_End2009,1,'Data - ValuesEnd2009'!BS$2))</f>
        <v>1.1207941298863453</v>
      </c>
      <c r="BT52" s="193">
        <f>IF($C52="M",'Data - ValuesEnd2009'!BT52/INDEX(M_MC_End2009,1,'Data - ValuesEnd2009'!BT$2),'Data - ValuesEnd2009'!BT52/INDEX(F_MC_End2009,1,'Data - ValuesEnd2009'!BT$2))</f>
        <v>1.1210253140820243</v>
      </c>
      <c r="BU52" s="193">
        <f>IF($C52="M",'Data - ValuesEnd2009'!BU52/INDEX(M_MC_End2009,1,'Data - ValuesEnd2009'!BU$2),'Data - ValuesEnd2009'!BU52/INDEX(F_MC_End2009,1,'Data - ValuesEnd2009'!BU$2))</f>
        <v>1.1155280588287202</v>
      </c>
      <c r="BV52" s="194">
        <f>IF($C52="M",'Data - ValuesEnd2009'!BV52/INDEX(M_MC_End2009,1,'Data - ValuesEnd2009'!BV$2),'Data - ValuesEnd2009'!BV52/INDEX(F_MC_End2009,1,'Data - ValuesEnd2009'!BV$2))</f>
        <v>1.0732175685888825</v>
      </c>
      <c r="BW52" s="190"/>
      <c r="BX52" s="191"/>
      <c r="BY52" s="192">
        <f>IF($C52="M",'Data - ValuesEnd2009'!BY52/INDEX(M_MC_End2009,1,'Data - ValuesEnd2009'!BY$2),'Data - ValuesEnd2009'!BY52/INDEX(F_MC_End2009,1,'Data - ValuesEnd2009'!BY$2))</f>
        <v>1.0802583901251774</v>
      </c>
      <c r="BZ52" s="193">
        <f>IF($C52="M",'Data - ValuesEnd2009'!BZ52/INDEX(M_MC_End2009,1,'Data - ValuesEnd2009'!BZ$2),'Data - ValuesEnd2009'!BZ52/INDEX(F_MC_End2009,1,'Data - ValuesEnd2009'!BZ$2))</f>
        <v>1.0650783186724364</v>
      </c>
      <c r="CA52" s="193">
        <f>IF($C52="M",'Data - ValuesEnd2009'!CA52/INDEX(M_MC_End2009,1,'Data - ValuesEnd2009'!CA$2),'Data - ValuesEnd2009'!CA52/INDEX(F_MC_End2009,1,'Data - ValuesEnd2009'!CA$2))</f>
        <v>1.041910602615021</v>
      </c>
      <c r="CB52" s="193">
        <f>IF($C52="M",'Data - ValuesEnd2009'!CB52/INDEX(M_MC_End2009,1,'Data - ValuesEnd2009'!CB$2),'Data - ValuesEnd2009'!CB52/INDEX(F_MC_End2009,1,'Data - ValuesEnd2009'!CB$2))</f>
        <v>1.05082505441598</v>
      </c>
      <c r="CC52" s="193">
        <f>IF($C52="M",'Data - ValuesEnd2009'!CC52/INDEX(M_MC_End2009,1,'Data - ValuesEnd2009'!CC$2),'Data - ValuesEnd2009'!CC52/INDEX(F_MC_End2009,1,'Data - ValuesEnd2009'!CC$2))</f>
        <v>1.0561028021264136</v>
      </c>
      <c r="CD52" s="194">
        <f>IF($C52="M",'Data - ValuesEnd2009'!CD52/INDEX(M_MC_End2009,1,'Data - ValuesEnd2009'!CD$2),'Data - ValuesEnd2009'!CD52/INDEX(F_MC_End2009,1,'Data - ValuesEnd2009'!CD$2))</f>
        <v>1.0390286011540313</v>
      </c>
      <c r="CE52" s="190"/>
      <c r="CF52" s="191"/>
      <c r="CG52" s="192">
        <f>IF($C52="M",'Data - ValuesEnd2009'!CG52/INDEX(M_MC_End2009,1,'Data - ValuesEnd2009'!CG$2),'Data - ValuesEnd2009'!CG52/INDEX(F_MC_End2009,1,'Data - ValuesEnd2009'!CG$2))</f>
        <v>1.2238657010096041</v>
      </c>
      <c r="CH52" s="193">
        <f>IF($C52="M",'Data - ValuesEnd2009'!CH52/INDEX(M_MC_End2009,1,'Data - ValuesEnd2009'!CH$2),'Data - ValuesEnd2009'!CH52/INDEX(F_MC_End2009,1,'Data - ValuesEnd2009'!CH$2))</f>
        <v>1.1562736525361779</v>
      </c>
      <c r="CI52" s="193">
        <f>IF($C52="M",'Data - ValuesEnd2009'!CI52/INDEX(M_MC_End2009,1,'Data - ValuesEnd2009'!CI$2),'Data - ValuesEnd2009'!CI52/INDEX(F_MC_End2009,1,'Data - ValuesEnd2009'!CI$2))</f>
        <v>1.1064380964164993</v>
      </c>
      <c r="CJ52" s="193">
        <f>IF($C52="M",'Data - ValuesEnd2009'!CJ52/INDEX(M_MC_End2009,1,'Data - ValuesEnd2009'!CJ$2),'Data - ValuesEnd2009'!CJ52/INDEX(F_MC_End2009,1,'Data - ValuesEnd2009'!CJ$2))</f>
        <v>1.0963053163674634</v>
      </c>
      <c r="CK52" s="193">
        <f>IF($C52="M",'Data - ValuesEnd2009'!CK52/INDEX(M_MC_End2009,1,'Data - ValuesEnd2009'!CK$2),'Data - ValuesEnd2009'!CK52/INDEX(F_MC_End2009,1,'Data - ValuesEnd2009'!CK$2))</f>
        <v>1.0904300927088584</v>
      </c>
      <c r="CL52" s="194">
        <f>IF($C52="M",'Data - ValuesEnd2009'!CL52/INDEX(M_MC_End2009,1,'Data - ValuesEnd2009'!CL$2),'Data - ValuesEnd2009'!CL52/INDEX(F_MC_End2009,1,'Data - ValuesEnd2009'!CL$2))</f>
        <v>1.0339323359348587</v>
      </c>
      <c r="CM52" s="190"/>
      <c r="CN52" s="191"/>
      <c r="CO52" s="192">
        <f>IF($C52="M",'Data - ValuesEnd2009'!CO52/INDEX(M_MC_End2009,1,'Data - ValuesEnd2009'!CO$2),'Data - ValuesEnd2009'!CO52/INDEX(F_MC_End2009,1,'Data - ValuesEnd2009'!CO$2))</f>
        <v>1.078395538217663</v>
      </c>
      <c r="CP52" s="193">
        <f>IF($C52="M",'Data - ValuesEnd2009'!CP52/INDEX(M_MC_End2009,1,'Data - ValuesEnd2009'!CP$2),'Data - ValuesEnd2009'!CP52/INDEX(F_MC_End2009,1,'Data - ValuesEnd2009'!CP$2))</f>
        <v>1.0617860103396406</v>
      </c>
      <c r="CQ52" s="193">
        <f>IF($C52="M",'Data - ValuesEnd2009'!CQ52/INDEX(M_MC_End2009,1,'Data - ValuesEnd2009'!CQ$2),'Data - ValuesEnd2009'!CQ52/INDEX(F_MC_End2009,1,'Data - ValuesEnd2009'!CQ$2))</f>
        <v>1.0395868465095515</v>
      </c>
      <c r="CR52" s="193">
        <f>IF($C52="M",'Data - ValuesEnd2009'!CR52/INDEX(M_MC_End2009,1,'Data - ValuesEnd2009'!CR$2),'Data - ValuesEnd2009'!CR52/INDEX(F_MC_End2009,1,'Data - ValuesEnd2009'!CR$2))</f>
        <v>1.0411067323505858</v>
      </c>
      <c r="CS52" s="193">
        <f>IF($C52="M",'Data - ValuesEnd2009'!CS52/INDEX(M_MC_End2009,1,'Data - ValuesEnd2009'!CS$2),'Data - ValuesEnd2009'!CS52/INDEX(F_MC_End2009,1,'Data - ValuesEnd2009'!CS$2))</f>
        <v>1.0447668652987576</v>
      </c>
      <c r="CT52" s="194">
        <f>IF($C52="M",'Data - ValuesEnd2009'!CT52/INDEX(M_MC_End2009,1,'Data - ValuesEnd2009'!CT$2),'Data - ValuesEnd2009'!CT52/INDEX(F_MC_End2009,1,'Data - ValuesEnd2009'!CT$2))</f>
        <v>1.015399551731012</v>
      </c>
      <c r="CU52" s="190"/>
      <c r="CV52" s="191"/>
      <c r="CW52" s="192">
        <f>IF($C52="M",'Data - ValuesEnd2009'!CW52/INDEX(M_MC_End2009,1,'Data - ValuesEnd2009'!CW$2),'Data - ValuesEnd2009'!CW52/INDEX(F_MC_End2009,1,'Data - ValuesEnd2009'!CW$2))</f>
        <v>1.5338234222970804</v>
      </c>
      <c r="CX52" s="193">
        <f>IF($C52="M",'Data - ValuesEnd2009'!CX52/INDEX(M_MC_End2009,1,'Data - ValuesEnd2009'!CX$2),'Data - ValuesEnd2009'!CX52/INDEX(F_MC_End2009,1,'Data - ValuesEnd2009'!CX$2))</f>
        <v>1.3562393359801799</v>
      </c>
      <c r="CY52" s="193">
        <f>IF($C52="M",'Data - ValuesEnd2009'!CY52/INDEX(M_MC_End2009,1,'Data - ValuesEnd2009'!CY$2),'Data - ValuesEnd2009'!CY52/INDEX(F_MC_End2009,1,'Data - ValuesEnd2009'!CY$2))</f>
        <v>1.2309972461242935</v>
      </c>
      <c r="CZ52" s="193">
        <f>IF($C52="M",'Data - ValuesEnd2009'!CZ52/INDEX(M_MC_End2009,1,'Data - ValuesEnd2009'!CZ$2),'Data - ValuesEnd2009'!CZ52/INDEX(F_MC_End2009,1,'Data - ValuesEnd2009'!CZ$2))</f>
        <v>1.2183122201212413</v>
      </c>
      <c r="DA52" s="193">
        <f>IF($C52="M",'Data - ValuesEnd2009'!DA52/INDEX(M_MC_End2009,1,'Data - ValuesEnd2009'!DA$2),'Data - ValuesEnd2009'!DA52/INDEX(F_MC_End2009,1,'Data - ValuesEnd2009'!DA$2))</f>
        <v>1.200300025071942</v>
      </c>
      <c r="DB52" s="194">
        <f>IF($C52="M",'Data - ValuesEnd2009'!DB52/INDEX(M_MC_End2009,1,'Data - ValuesEnd2009'!DB$2),'Data - ValuesEnd2009'!DB52/INDEX(F_MC_End2009,1,'Data - ValuesEnd2009'!DB$2))</f>
        <v>1.1362138495077503</v>
      </c>
      <c r="DC52" s="190"/>
      <c r="DD52" s="191"/>
      <c r="DE52" s="192">
        <f>IF($C52="M",'Data - ValuesEnd2009'!DE52/INDEX(M_MC_End2009,1,'Data - ValuesEnd2009'!DE$2),'Data - ValuesEnd2009'!DE52/INDEX(F_MC_End2009,1,'Data - ValuesEnd2009'!DE$2))</f>
        <v>1.1621518786637224</v>
      </c>
      <c r="DF52" s="193">
        <f>IF($C52="M",'Data - ValuesEnd2009'!DF52/INDEX(M_MC_End2009,1,'Data - ValuesEnd2009'!DF$2),'Data - ValuesEnd2009'!DF52/INDEX(F_MC_End2009,1,'Data - ValuesEnd2009'!DF$2))</f>
        <v>1.1194057752896618</v>
      </c>
      <c r="DG52" s="193">
        <f>IF($C52="M",'Data - ValuesEnd2009'!DG52/INDEX(M_MC_End2009,1,'Data - ValuesEnd2009'!DG$2),'Data - ValuesEnd2009'!DG52/INDEX(F_MC_End2009,1,'Data - ValuesEnd2009'!DG$2))</f>
        <v>1.0708131031798296</v>
      </c>
      <c r="DH52" s="193">
        <f>IF($C52="M",'Data - ValuesEnd2009'!DH52/INDEX(M_MC_End2009,1,'Data - ValuesEnd2009'!DH$2),'Data - ValuesEnd2009'!DH52/INDEX(F_MC_End2009,1,'Data - ValuesEnd2009'!DH$2))</f>
        <v>1.0811214028906009</v>
      </c>
      <c r="DI52" s="193">
        <f>IF($C52="M",'Data - ValuesEnd2009'!DI52/INDEX(M_MC_End2009,1,'Data - ValuesEnd2009'!DI$2),'Data - ValuesEnd2009'!DI52/INDEX(F_MC_End2009,1,'Data - ValuesEnd2009'!DI$2))</f>
        <v>1.087144248830773</v>
      </c>
      <c r="DJ52" s="194">
        <f>IF($C52="M",'Data - ValuesEnd2009'!DJ52/INDEX(M_MC_End2009,1,'Data - ValuesEnd2009'!DJ$2),'Data - ValuesEnd2009'!DJ52/INDEX(F_MC_End2009,1,'Data - ValuesEnd2009'!DJ$2))</f>
        <v>1.069987376749656</v>
      </c>
      <c r="DK52" s="190"/>
      <c r="DL52" s="191"/>
      <c r="DM52" s="192">
        <f>IF($C52="M",'Data - ValuesEnd2009'!DM52/INDEX(M_MC_End2009,1,'Data - ValuesEnd2009'!DM$2),'Data - ValuesEnd2009'!DM52/INDEX(F_MC_End2009,1,'Data - ValuesEnd2009'!DM$2))</f>
        <v>1.439375431429437</v>
      </c>
      <c r="DN52" s="193">
        <f>IF($C52="M",'Data - ValuesEnd2009'!DN52/INDEX(M_MC_End2009,1,'Data - ValuesEnd2009'!DN$2),'Data - ValuesEnd2009'!DN52/INDEX(F_MC_End2009,1,'Data - ValuesEnd2009'!DN$2))</f>
        <v>1.2952819736265506</v>
      </c>
      <c r="DO52" s="193">
        <f>IF($C52="M",'Data - ValuesEnd2009'!DO52/INDEX(M_MC_End2009,1,'Data - ValuesEnd2009'!DO$2),'Data - ValuesEnd2009'!DO52/INDEX(F_MC_End2009,1,'Data - ValuesEnd2009'!DO$2))</f>
        <v>1.1890326551279176</v>
      </c>
      <c r="DP52" s="193">
        <f>IF($C52="M",'Data - ValuesEnd2009'!DP52/INDEX(M_MC_End2009,1,'Data - ValuesEnd2009'!DP$2),'Data - ValuesEnd2009'!DP52/INDEX(F_MC_End2009,1,'Data - ValuesEnd2009'!DP$2))</f>
        <v>1.166769945096634</v>
      </c>
      <c r="DQ52" s="193">
        <f>IF($C52="M",'Data - ValuesEnd2009'!DQ52/INDEX(M_MC_End2009,1,'Data - ValuesEnd2009'!DQ$2),'Data - ValuesEnd2009'!DQ52/INDEX(F_MC_End2009,1,'Data - ValuesEnd2009'!DQ$2))</f>
        <v>1.14962851196191</v>
      </c>
      <c r="DR52" s="194">
        <f>IF($C52="M",'Data - ValuesEnd2009'!DR52/INDEX(M_MC_End2009,1,'Data - ValuesEnd2009'!DR$2),'Data - ValuesEnd2009'!DR52/INDEX(F_MC_End2009,1,'Data - ValuesEnd2009'!DR$2))</f>
        <v>1.0714757169330758</v>
      </c>
      <c r="DS52" s="190"/>
      <c r="DT52" s="191"/>
      <c r="DU52" s="192">
        <f>IF($C52="M",'Data - ValuesEnd2009'!DU52/INDEX(M_MC_End2009,1,'Data - ValuesEnd2009'!DU$2),'Data - ValuesEnd2009'!DU52/INDEX(F_MC_End2009,1,'Data - ValuesEnd2009'!DU$2))</f>
        <v>1.154364483372523</v>
      </c>
      <c r="DV52" s="193">
        <f>IF($C52="M",'Data - ValuesEnd2009'!DV52/INDEX(M_MC_End2009,1,'Data - ValuesEnd2009'!DV$2),'Data - ValuesEnd2009'!DV52/INDEX(F_MC_End2009,1,'Data - ValuesEnd2009'!DV$2))</f>
        <v>1.109249014487147</v>
      </c>
      <c r="DW52" s="193">
        <f>IF($C52="M",'Data - ValuesEnd2009'!DW52/INDEX(M_MC_End2009,1,'Data - ValuesEnd2009'!DW$2),'Data - ValuesEnd2009'!DW52/INDEX(F_MC_End2009,1,'Data - ValuesEnd2009'!DW$2))</f>
        <v>1.063149026596154</v>
      </c>
      <c r="DX52" s="193">
        <f>IF($C52="M",'Data - ValuesEnd2009'!DX52/INDEX(M_MC_End2009,1,'Data - ValuesEnd2009'!DX$2),'Data - ValuesEnd2009'!DX52/INDEX(F_MC_End2009,1,'Data - ValuesEnd2009'!DX$2))</f>
        <v>1.0643453791618516</v>
      </c>
      <c r="DY52" s="193">
        <f>IF($C52="M",'Data - ValuesEnd2009'!DY52/INDEX(M_MC_End2009,1,'Data - ValuesEnd2009'!DY$2),'Data - ValuesEnd2009'!DY52/INDEX(F_MC_End2009,1,'Data - ValuesEnd2009'!DY$2))</f>
        <v>1.0671399695760195</v>
      </c>
      <c r="DZ52" s="194">
        <f>IF($C52="M",'Data - ValuesEnd2009'!DZ52/INDEX(M_MC_End2009,1,'Data - ValuesEnd2009'!DZ$2),'Data - ValuesEnd2009'!DZ52/INDEX(F_MC_End2009,1,'Data - ValuesEnd2009'!DZ$2))</f>
        <v>1.0337500451908868</v>
      </c>
      <c r="EA52" s="190"/>
      <c r="EB52" s="191"/>
      <c r="EC52" s="185"/>
    </row>
    <row r="53" spans="2:133" s="186" customFormat="1" ht="16.5" thickBot="1">
      <c r="B53" s="46"/>
      <c r="C53" s="46"/>
      <c r="D53" s="164"/>
      <c r="E53" s="76"/>
      <c r="F53" s="76"/>
      <c r="G53" s="76"/>
      <c r="H53" s="76"/>
      <c r="I53" s="76"/>
      <c r="J53" s="76"/>
      <c r="K53" s="174"/>
      <c r="L53" s="175"/>
      <c r="M53" s="76"/>
      <c r="N53" s="76"/>
      <c r="O53" s="76"/>
      <c r="P53" s="76"/>
      <c r="Q53" s="76"/>
      <c r="R53" s="76"/>
      <c r="S53" s="174"/>
      <c r="T53" s="175"/>
      <c r="U53" s="76"/>
      <c r="V53" s="76"/>
      <c r="W53" s="76"/>
      <c r="X53" s="76"/>
      <c r="Y53" s="76"/>
      <c r="Z53" s="76"/>
      <c r="AA53" s="174"/>
      <c r="AB53" s="175"/>
      <c r="AC53" s="76"/>
      <c r="AD53" s="76"/>
      <c r="AE53" s="76"/>
      <c r="AF53" s="76"/>
      <c r="AG53" s="76"/>
      <c r="AH53" s="76"/>
      <c r="AI53" s="174"/>
      <c r="AJ53" s="175"/>
      <c r="AK53" s="76"/>
      <c r="AL53" s="76"/>
      <c r="AM53" s="76"/>
      <c r="AN53" s="76"/>
      <c r="AO53" s="76"/>
      <c r="AP53" s="76"/>
      <c r="AQ53" s="174"/>
      <c r="AR53" s="175"/>
      <c r="AS53" s="76"/>
      <c r="AT53" s="76"/>
      <c r="AU53" s="76"/>
      <c r="AV53" s="76"/>
      <c r="AW53" s="76"/>
      <c r="AX53" s="76"/>
      <c r="AY53" s="174"/>
      <c r="AZ53" s="175"/>
      <c r="BA53" s="76"/>
      <c r="BB53" s="76"/>
      <c r="BC53" s="76"/>
      <c r="BD53" s="76"/>
      <c r="BE53" s="76"/>
      <c r="BF53" s="76"/>
      <c r="BG53" s="174"/>
      <c r="BH53" s="175"/>
      <c r="BI53" s="76"/>
      <c r="BJ53" s="76"/>
      <c r="BK53" s="76"/>
      <c r="BL53" s="76"/>
      <c r="BM53" s="76"/>
      <c r="BN53" s="76"/>
      <c r="BO53" s="174"/>
      <c r="BP53" s="175"/>
      <c r="BQ53" s="76"/>
      <c r="BR53" s="76"/>
      <c r="BS53" s="76"/>
      <c r="BT53" s="76"/>
      <c r="BU53" s="76"/>
      <c r="BV53" s="76"/>
      <c r="BW53" s="174"/>
      <c r="BX53" s="175"/>
      <c r="BY53" s="76"/>
      <c r="BZ53" s="76"/>
      <c r="CA53" s="76"/>
      <c r="CB53" s="76"/>
      <c r="CC53" s="76"/>
      <c r="CD53" s="76"/>
      <c r="CE53" s="174"/>
      <c r="CF53" s="175"/>
      <c r="CG53" s="76"/>
      <c r="CH53" s="76"/>
      <c r="CI53" s="76"/>
      <c r="CJ53" s="76"/>
      <c r="CK53" s="76"/>
      <c r="CL53" s="76"/>
      <c r="CM53" s="174"/>
      <c r="CN53" s="175"/>
      <c r="CO53" s="76"/>
      <c r="CP53" s="76"/>
      <c r="CQ53" s="76"/>
      <c r="CR53" s="76"/>
      <c r="CS53" s="76"/>
      <c r="CT53" s="76"/>
      <c r="CU53" s="174"/>
      <c r="CV53" s="175"/>
      <c r="CW53" s="76"/>
      <c r="CX53" s="76"/>
      <c r="CY53" s="76"/>
      <c r="CZ53" s="76"/>
      <c r="DA53" s="76"/>
      <c r="DB53" s="76"/>
      <c r="DC53" s="174"/>
      <c r="DD53" s="175"/>
      <c r="DE53" s="76"/>
      <c r="DF53" s="76"/>
      <c r="DG53" s="76"/>
      <c r="DH53" s="76"/>
      <c r="DI53" s="76"/>
      <c r="DJ53" s="76"/>
      <c r="DK53" s="174"/>
      <c r="DL53" s="175"/>
      <c r="DM53" s="76"/>
      <c r="DN53" s="76"/>
      <c r="DO53" s="76"/>
      <c r="DP53" s="76"/>
      <c r="DQ53" s="76"/>
      <c r="DR53" s="76"/>
      <c r="DS53" s="174"/>
      <c r="DT53" s="175"/>
      <c r="DU53" s="76"/>
      <c r="DV53" s="76"/>
      <c r="DW53" s="76"/>
      <c r="DX53" s="76"/>
      <c r="DY53" s="76"/>
      <c r="DZ53" s="76"/>
      <c r="EA53" s="174"/>
      <c r="EB53" s="175"/>
      <c r="EC53" s="207"/>
    </row>
    <row r="54" spans="2:133" s="186" customFormat="1" ht="15.75">
      <c r="B54" s="46"/>
      <c r="C54" s="46" t="s">
        <v>44</v>
      </c>
      <c r="D54" s="164" t="s">
        <v>127</v>
      </c>
      <c r="E54" s="195">
        <f>IF($C54="M",'Data - ValuesEnd2009'!E54/INDEX(M_MC_End2009,1,'Data - ValuesEnd2009'!E$2),'Data - ValuesEnd2009'!E54/INDEX(F_MC_End2009,1,'Data - ValuesEnd2009'!E$2))</f>
        <v>0.9485606257548191</v>
      </c>
      <c r="F54" s="196">
        <f>IF($C54="M",'Data - ValuesEnd2009'!F54/INDEX(M_MC_End2009,1,'Data - ValuesEnd2009'!F$2),'Data - ValuesEnd2009'!F54/INDEX(F_MC_End2009,1,'Data - ValuesEnd2009'!F$2))</f>
        <v>0.9645240263653141</v>
      </c>
      <c r="G54" s="196">
        <f>IF($C54="M",'Data - ValuesEnd2009'!G54/INDEX(M_MC_End2009,1,'Data - ValuesEnd2009'!G$2),'Data - ValuesEnd2009'!G54/INDEX(F_MC_End2009,1,'Data - ValuesEnd2009'!G$2))</f>
        <v>0.9784911883648645</v>
      </c>
      <c r="H54" s="196">
        <f>IF($C54="M",'Data - ValuesEnd2009'!H54/INDEX(M_MC_End2009,1,'Data - ValuesEnd2009'!H$2),'Data - ValuesEnd2009'!H54/INDEX(F_MC_End2009,1,'Data - ValuesEnd2009'!H$2))</f>
        <v>0.9837331312059422</v>
      </c>
      <c r="I54" s="196">
        <f>IF($C54="M",'Data - ValuesEnd2009'!I54/INDEX(M_MC_End2009,1,'Data - ValuesEnd2009'!I$2),'Data - ValuesEnd2009'!I54/INDEX(F_MC_End2009,1,'Data - ValuesEnd2009'!I$2))</f>
        <v>0.9853507734491955</v>
      </c>
      <c r="J54" s="197">
        <f>IF($C54="M",'Data - ValuesEnd2009'!J54/INDEX(M_MC_End2009,1,'Data - ValuesEnd2009'!J$2),'Data - ValuesEnd2009'!J54/INDEX(F_MC_End2009,1,'Data - ValuesEnd2009'!J$2))</f>
        <v>0.9631186380962146</v>
      </c>
      <c r="K54" s="190"/>
      <c r="L54" s="191"/>
      <c r="M54" s="195">
        <f>IF($C54="M",'Data - ValuesEnd2009'!M54/INDEX(M_MC_End2009,1,'Data - ValuesEnd2009'!M$2),'Data - ValuesEnd2009'!M54/INDEX(F_MC_End2009,1,'Data - ValuesEnd2009'!M$2))</f>
        <v>0.957238216736473</v>
      </c>
      <c r="N54" s="196">
        <f>IF($C54="M",'Data - ValuesEnd2009'!N54/INDEX(M_MC_End2009,1,'Data - ValuesEnd2009'!N$2),'Data - ValuesEnd2009'!N54/INDEX(F_MC_End2009,1,'Data - ValuesEnd2009'!N$2))</f>
        <v>0.9779673846274706</v>
      </c>
      <c r="O54" s="196">
        <f>IF($C54="M",'Data - ValuesEnd2009'!O54/INDEX(M_MC_End2009,1,'Data - ValuesEnd2009'!O$2),'Data - ValuesEnd2009'!O54/INDEX(F_MC_End2009,1,'Data - ValuesEnd2009'!O$2))</f>
        <v>0.9914414240675271</v>
      </c>
      <c r="P54" s="196">
        <f>IF($C54="M",'Data - ValuesEnd2009'!P54/INDEX(M_MC_End2009,1,'Data - ValuesEnd2009'!P$2),'Data - ValuesEnd2009'!P54/INDEX(F_MC_End2009,1,'Data - ValuesEnd2009'!P$2))</f>
        <v>0.9943577140516938</v>
      </c>
      <c r="Q54" s="196">
        <f>IF($C54="M",'Data - ValuesEnd2009'!Q54/INDEX(M_MC_End2009,1,'Data - ValuesEnd2009'!Q$2),'Data - ValuesEnd2009'!Q54/INDEX(F_MC_End2009,1,'Data - ValuesEnd2009'!Q$2))</f>
        <v>0.9950709730466474</v>
      </c>
      <c r="R54" s="197">
        <f>IF($C54="M",'Data - ValuesEnd2009'!R54/INDEX(M_MC_End2009,1,'Data - ValuesEnd2009'!R$2),'Data - ValuesEnd2009'!R54/INDEX(F_MC_End2009,1,'Data - ValuesEnd2009'!R$2))</f>
        <v>0.9747790745577711</v>
      </c>
      <c r="S54" s="190"/>
      <c r="T54" s="191"/>
      <c r="U54" s="195">
        <f>IF($C54="M",'Data - ValuesEnd2009'!U54/INDEX(M_MC_End2009,1,'Data - ValuesEnd2009'!U$2),'Data - ValuesEnd2009'!U54/INDEX(F_MC_End2009,1,'Data - ValuesEnd2009'!U$2))</f>
        <v>0.9507059979134516</v>
      </c>
      <c r="V54" s="196">
        <f>IF($C54="M",'Data - ValuesEnd2009'!V54/INDEX(M_MC_End2009,1,'Data - ValuesEnd2009'!V$2),'Data - ValuesEnd2009'!V54/INDEX(F_MC_End2009,1,'Data - ValuesEnd2009'!V$2))</f>
        <v>0.9706556540809366</v>
      </c>
      <c r="W54" s="196">
        <f>IF($C54="M",'Data - ValuesEnd2009'!W54/INDEX(M_MC_End2009,1,'Data - ValuesEnd2009'!W$2),'Data - ValuesEnd2009'!W54/INDEX(F_MC_End2009,1,'Data - ValuesEnd2009'!W$2))</f>
        <v>0.9852319229531046</v>
      </c>
      <c r="X54" s="196">
        <f>IF($C54="M",'Data - ValuesEnd2009'!X54/INDEX(M_MC_End2009,1,'Data - ValuesEnd2009'!X$2),'Data - ValuesEnd2009'!X54/INDEX(F_MC_End2009,1,'Data - ValuesEnd2009'!X$2))</f>
        <v>0.9887412952882759</v>
      </c>
      <c r="Y54" s="196">
        <f>IF($C54="M",'Data - ValuesEnd2009'!Y54/INDEX(M_MC_End2009,1,'Data - ValuesEnd2009'!Y$2),'Data - ValuesEnd2009'!Y54/INDEX(F_MC_End2009,1,'Data - ValuesEnd2009'!Y$2))</f>
        <v>0.9893393782153947</v>
      </c>
      <c r="Z54" s="197">
        <f>IF($C54="M",'Data - ValuesEnd2009'!Z54/INDEX(M_MC_End2009,1,'Data - ValuesEnd2009'!Z$2),'Data - ValuesEnd2009'!Z54/INDEX(F_MC_End2009,1,'Data - ValuesEnd2009'!Z$2))</f>
        <v>0.9658748595366852</v>
      </c>
      <c r="AA54" s="190"/>
      <c r="AB54" s="191"/>
      <c r="AC54" s="195">
        <f>IF($C54="M",'Data - ValuesEnd2009'!AC54/INDEX(M_MC_End2009,1,'Data - ValuesEnd2009'!AC$2),'Data - ValuesEnd2009'!AC54/INDEX(F_MC_End2009,1,'Data - ValuesEnd2009'!AC$2))</f>
        <v>0.9617299986131268</v>
      </c>
      <c r="AD54" s="196">
        <f>IF($C54="M",'Data - ValuesEnd2009'!AD54/INDEX(M_MC_End2009,1,'Data - ValuesEnd2009'!AD$2),'Data - ValuesEnd2009'!AD54/INDEX(F_MC_End2009,1,'Data - ValuesEnd2009'!AD$2))</f>
        <v>0.9836197907765136</v>
      </c>
      <c r="AE54" s="196">
        <f>IF($C54="M",'Data - ValuesEnd2009'!AE54/INDEX(M_MC_End2009,1,'Data - ValuesEnd2009'!AE$2),'Data - ValuesEnd2009'!AE54/INDEX(F_MC_End2009,1,'Data - ValuesEnd2009'!AE$2))</f>
        <v>0.9952455070710936</v>
      </c>
      <c r="AF54" s="196">
        <f>IF($C54="M",'Data - ValuesEnd2009'!AF54/INDEX(M_MC_End2009,1,'Data - ValuesEnd2009'!AF$2),'Data - ValuesEnd2009'!AF54/INDEX(F_MC_End2009,1,'Data - ValuesEnd2009'!AF$2))</f>
        <v>0.9971134419485839</v>
      </c>
      <c r="AG54" s="196">
        <f>IF($C54="M",'Data - ValuesEnd2009'!AG54/INDEX(M_MC_End2009,1,'Data - ValuesEnd2009'!AG$2),'Data - ValuesEnd2009'!AG54/INDEX(F_MC_End2009,1,'Data - ValuesEnd2009'!AG$2))</f>
        <v>0.9971618616718689</v>
      </c>
      <c r="AH54" s="197">
        <f>IF($C54="M",'Data - ValuesEnd2009'!AH54/INDEX(M_MC_End2009,1,'Data - ValuesEnd2009'!AH$2),'Data - ValuesEnd2009'!AH54/INDEX(F_MC_End2009,1,'Data - ValuesEnd2009'!AH$2))</f>
        <v>0.9770071787243906</v>
      </c>
      <c r="AI54" s="190"/>
      <c r="AJ54" s="191"/>
      <c r="AK54" s="195">
        <f>IF($C54="M",'Data - ValuesEnd2009'!AK54/INDEX(M_MC_End2009,1,'Data - ValuesEnd2009'!AK$2),'Data - ValuesEnd2009'!AK54/INDEX(F_MC_End2009,1,'Data - ValuesEnd2009'!AK$2))</f>
        <v>1.0145760851161099</v>
      </c>
      <c r="AL54" s="196">
        <f>IF($C54="M",'Data - ValuesEnd2009'!AL54/INDEX(M_MC_End2009,1,'Data - ValuesEnd2009'!AL$2),'Data - ValuesEnd2009'!AL54/INDEX(F_MC_End2009,1,'Data - ValuesEnd2009'!AL$2))</f>
        <v>1.0108917149159977</v>
      </c>
      <c r="AM54" s="196">
        <f>IF($C54="M",'Data - ValuesEnd2009'!AM54/INDEX(M_MC_End2009,1,'Data - ValuesEnd2009'!AM$2),'Data - ValuesEnd2009'!AM54/INDEX(F_MC_End2009,1,'Data - ValuesEnd2009'!AM$2))</f>
        <v>1.0084110283450924</v>
      </c>
      <c r="AN54" s="196">
        <f>IF($C54="M",'Data - ValuesEnd2009'!AN54/INDEX(M_MC_End2009,1,'Data - ValuesEnd2009'!AN$2),'Data - ValuesEnd2009'!AN54/INDEX(F_MC_End2009,1,'Data - ValuesEnd2009'!AN$2))</f>
        <v>1.0100039745046439</v>
      </c>
      <c r="AO54" s="196">
        <f>IF($C54="M",'Data - ValuesEnd2009'!AO54/INDEX(M_MC_End2009,1,'Data - ValuesEnd2009'!AO$2),'Data - ValuesEnd2009'!AO54/INDEX(F_MC_End2009,1,'Data - ValuesEnd2009'!AO$2))</f>
        <v>1.0074215519589598</v>
      </c>
      <c r="AP54" s="197">
        <f>IF($C54="M",'Data - ValuesEnd2009'!AP54/INDEX(M_MC_End2009,1,'Data - ValuesEnd2009'!AP$2),'Data - ValuesEnd2009'!AP54/INDEX(F_MC_End2009,1,'Data - ValuesEnd2009'!AP$2))</f>
        <v>0.9751501394570535</v>
      </c>
      <c r="AQ54" s="190"/>
      <c r="AR54" s="191"/>
      <c r="AS54" s="195">
        <f>IF($C54="M",'Data - ValuesEnd2009'!AS54/INDEX(M_MC_End2009,1,'Data - ValuesEnd2009'!AS$2),'Data - ValuesEnd2009'!AS54/INDEX(F_MC_End2009,1,'Data - ValuesEnd2009'!AS$2))</f>
        <v>0.9989322281726392</v>
      </c>
      <c r="AT54" s="196">
        <f>IF($C54="M",'Data - ValuesEnd2009'!AT54/INDEX(M_MC_End2009,1,'Data - ValuesEnd2009'!AT$2),'Data - ValuesEnd2009'!AT54/INDEX(F_MC_End2009,1,'Data - ValuesEnd2009'!AT$2))</f>
        <v>1.0041051637767582</v>
      </c>
      <c r="AU54" s="196">
        <f>IF($C54="M",'Data - ValuesEnd2009'!AU54/INDEX(M_MC_End2009,1,'Data - ValuesEnd2009'!AU$2),'Data - ValuesEnd2009'!AU54/INDEX(F_MC_End2009,1,'Data - ValuesEnd2009'!AU$2))</f>
        <v>1.0051091972662232</v>
      </c>
      <c r="AV54" s="196">
        <f>IF($C54="M",'Data - ValuesEnd2009'!AV54/INDEX(M_MC_End2009,1,'Data - ValuesEnd2009'!AV$2),'Data - ValuesEnd2009'!AV54/INDEX(F_MC_End2009,1,'Data - ValuesEnd2009'!AV$2))</f>
        <v>1.0078222043081706</v>
      </c>
      <c r="AW54" s="196">
        <f>IF($C54="M",'Data - ValuesEnd2009'!AW54/INDEX(M_MC_End2009,1,'Data - ValuesEnd2009'!AW$2),'Data - ValuesEnd2009'!AW54/INDEX(F_MC_End2009,1,'Data - ValuesEnd2009'!AW$2))</f>
        <v>1.0077326576818255</v>
      </c>
      <c r="AX54" s="197">
        <f>IF($C54="M",'Data - ValuesEnd2009'!AX54/INDEX(M_MC_End2009,1,'Data - ValuesEnd2009'!AX$2),'Data - ValuesEnd2009'!AX54/INDEX(F_MC_End2009,1,'Data - ValuesEnd2009'!AX$2))</f>
        <v>0.9834253588138504</v>
      </c>
      <c r="AY54" s="190"/>
      <c r="AZ54" s="191"/>
      <c r="BA54" s="195">
        <f>IF($C54="M",'Data - ValuesEnd2009'!BA54/INDEX(M_MC_End2009,1,'Data - ValuesEnd2009'!BA$2),'Data - ValuesEnd2009'!BA54/INDEX(F_MC_End2009,1,'Data - ValuesEnd2009'!BA$2))</f>
        <v>1.0170859181517045</v>
      </c>
      <c r="BB54" s="196">
        <f>IF($C54="M",'Data - ValuesEnd2009'!BB54/INDEX(M_MC_End2009,1,'Data - ValuesEnd2009'!BB$2),'Data - ValuesEnd2009'!BB54/INDEX(F_MC_End2009,1,'Data - ValuesEnd2009'!BB$2))</f>
        <v>1.014427490527092</v>
      </c>
      <c r="BC54" s="196">
        <f>IF($C54="M",'Data - ValuesEnd2009'!BC54/INDEX(M_MC_End2009,1,'Data - ValuesEnd2009'!BC$2),'Data - ValuesEnd2009'!BC54/INDEX(F_MC_End2009,1,'Data - ValuesEnd2009'!BC$2))</f>
        <v>1.0117871862336454</v>
      </c>
      <c r="BD54" s="196">
        <f>IF($C54="M",'Data - ValuesEnd2009'!BD54/INDEX(M_MC_End2009,1,'Data - ValuesEnd2009'!BD$2),'Data - ValuesEnd2009'!BD54/INDEX(F_MC_End2009,1,'Data - ValuesEnd2009'!BD$2))</f>
        <v>1.010823043340802</v>
      </c>
      <c r="BE54" s="196">
        <f>IF($C54="M",'Data - ValuesEnd2009'!BE54/INDEX(M_MC_End2009,1,'Data - ValuesEnd2009'!BE$2),'Data - ValuesEnd2009'!BE54/INDEX(F_MC_End2009,1,'Data - ValuesEnd2009'!BE$2))</f>
        <v>1.0065694429787668</v>
      </c>
      <c r="BF54" s="197">
        <f>IF($C54="M",'Data - ValuesEnd2009'!BF54/INDEX(M_MC_End2009,1,'Data - ValuesEnd2009'!BF$2),'Data - ValuesEnd2009'!BF54/INDEX(F_MC_End2009,1,'Data - ValuesEnd2009'!BF$2))</f>
        <v>0.9726510345585562</v>
      </c>
      <c r="BG54" s="190"/>
      <c r="BH54" s="191"/>
      <c r="BI54" s="195">
        <f>IF($C54="M",'Data - ValuesEnd2009'!BI54/INDEX(M_MC_End2009,1,'Data - ValuesEnd2009'!BI$2),'Data - ValuesEnd2009'!BI54/INDEX(F_MC_End2009,1,'Data - ValuesEnd2009'!BI$2))</f>
        <v>1.0024828798858167</v>
      </c>
      <c r="BJ54" s="196">
        <f>IF($C54="M",'Data - ValuesEnd2009'!BJ54/INDEX(M_MC_End2009,1,'Data - ValuesEnd2009'!BJ$2),'Data - ValuesEnd2009'!BJ54/INDEX(F_MC_End2009,1,'Data - ValuesEnd2009'!BJ$2))</f>
        <v>1.0076891878964223</v>
      </c>
      <c r="BK54" s="196">
        <f>IF($C54="M",'Data - ValuesEnd2009'!BK54/INDEX(M_MC_End2009,1,'Data - ValuesEnd2009'!BK$2),'Data - ValuesEnd2009'!BK54/INDEX(F_MC_End2009,1,'Data - ValuesEnd2009'!BK$2))</f>
        <v>1.007065486435726</v>
      </c>
      <c r="BL54" s="196">
        <f>IF($C54="M",'Data - ValuesEnd2009'!BL54/INDEX(M_MC_End2009,1,'Data - ValuesEnd2009'!BL$2),'Data - ValuesEnd2009'!BL54/INDEX(F_MC_End2009,1,'Data - ValuesEnd2009'!BL$2))</f>
        <v>1.008098498011069</v>
      </c>
      <c r="BM54" s="196">
        <f>IF($C54="M",'Data - ValuesEnd2009'!BM54/INDEX(M_MC_End2009,1,'Data - ValuesEnd2009'!BM$2),'Data - ValuesEnd2009'!BM54/INDEX(F_MC_End2009,1,'Data - ValuesEnd2009'!BM$2))</f>
        <v>1.0067253987563054</v>
      </c>
      <c r="BN54" s="197">
        <f>IF($C54="M",'Data - ValuesEnd2009'!BN54/INDEX(M_MC_End2009,1,'Data - ValuesEnd2009'!BN$2),'Data - ValuesEnd2009'!BN54/INDEX(F_MC_End2009,1,'Data - ValuesEnd2009'!BN$2))</f>
        <v>0.9817146282507729</v>
      </c>
      <c r="BO54" s="190"/>
      <c r="BP54" s="191"/>
      <c r="BQ54" s="195">
        <f>IF($C54="M",'Data - ValuesEnd2009'!BQ54/INDEX(M_MC_End2009,1,'Data - ValuesEnd2009'!BQ$2),'Data - ValuesEnd2009'!BQ54/INDEX(F_MC_End2009,1,'Data - ValuesEnd2009'!BQ$2))</f>
        <v>1.0695943704168402</v>
      </c>
      <c r="BR54" s="196">
        <f>IF($C54="M",'Data - ValuesEnd2009'!BR54/INDEX(M_MC_End2009,1,'Data - ValuesEnd2009'!BR$2),'Data - ValuesEnd2009'!BR54/INDEX(F_MC_End2009,1,'Data - ValuesEnd2009'!BR$2))</f>
        <v>1.0519813527343447</v>
      </c>
      <c r="BS54" s="196">
        <f>IF($C54="M",'Data - ValuesEnd2009'!BS54/INDEX(M_MC_End2009,1,'Data - ValuesEnd2009'!BS$2),'Data - ValuesEnd2009'!BS54/INDEX(F_MC_End2009,1,'Data - ValuesEnd2009'!BS$2))</f>
        <v>1.035586387858936</v>
      </c>
      <c r="BT54" s="196">
        <f>IF($C54="M",'Data - ValuesEnd2009'!BT54/INDEX(M_MC_End2009,1,'Data - ValuesEnd2009'!BT$2),'Data - ValuesEnd2009'!BT54/INDEX(F_MC_End2009,1,'Data - ValuesEnd2009'!BT$2))</f>
        <v>1.0343269800487436</v>
      </c>
      <c r="BU54" s="196">
        <f>IF($C54="M",'Data - ValuesEnd2009'!BU54/INDEX(M_MC_End2009,1,'Data - ValuesEnd2009'!BU$2),'Data - ValuesEnd2009'!BU54/INDEX(F_MC_End2009,1,'Data - ValuesEnd2009'!BU$2))</f>
        <v>1.02819455179031</v>
      </c>
      <c r="BV54" s="197">
        <f>IF($C54="M",'Data - ValuesEnd2009'!BV54/INDEX(M_MC_End2009,1,'Data - ValuesEnd2009'!BV$2),'Data - ValuesEnd2009'!BV54/INDEX(F_MC_End2009,1,'Data - ValuesEnd2009'!BV$2))</f>
        <v>0.9868075724610647</v>
      </c>
      <c r="BW54" s="190"/>
      <c r="BX54" s="191"/>
      <c r="BY54" s="195">
        <f>IF($C54="M",'Data - ValuesEnd2009'!BY54/INDEX(M_MC_End2009,1,'Data - ValuesEnd2009'!BY$2),'Data - ValuesEnd2009'!BY54/INDEX(F_MC_End2009,1,'Data - ValuesEnd2009'!BY$2))</f>
        <v>1.034242733412721</v>
      </c>
      <c r="BZ54" s="196">
        <f>IF($C54="M",'Data - ValuesEnd2009'!BZ54/INDEX(M_MC_End2009,1,'Data - ValuesEnd2009'!BZ$2),'Data - ValuesEnd2009'!BZ54/INDEX(F_MC_End2009,1,'Data - ValuesEnd2009'!BZ$2))</f>
        <v>1.0273587848988863</v>
      </c>
      <c r="CA54" s="196">
        <f>IF($C54="M",'Data - ValuesEnd2009'!CA54/INDEX(M_MC_End2009,1,'Data - ValuesEnd2009'!CA$2),'Data - ValuesEnd2009'!CA54/INDEX(F_MC_End2009,1,'Data - ValuesEnd2009'!CA$2))</f>
        <v>1.01754162304819</v>
      </c>
      <c r="CB54" s="196">
        <f>IF($C54="M",'Data - ValuesEnd2009'!CB54/INDEX(M_MC_End2009,1,'Data - ValuesEnd2009'!CB$2),'Data - ValuesEnd2009'!CB54/INDEX(F_MC_End2009,1,'Data - ValuesEnd2009'!CB$2))</f>
        <v>1.02030883725705</v>
      </c>
      <c r="CC54" s="196">
        <f>IF($C54="M",'Data - ValuesEnd2009'!CC54/INDEX(M_MC_End2009,1,'Data - ValuesEnd2009'!CC$2),'Data - ValuesEnd2009'!CC54/INDEX(F_MC_End2009,1,'Data - ValuesEnd2009'!CC$2))</f>
        <v>1.01966869503884</v>
      </c>
      <c r="CD54" s="197">
        <f>IF($C54="M",'Data - ValuesEnd2009'!CD54/INDEX(M_MC_End2009,1,'Data - ValuesEnd2009'!CD$2),'Data - ValuesEnd2009'!CD54/INDEX(F_MC_End2009,1,'Data - ValuesEnd2009'!CD$2))</f>
        <v>0.9918105243324323</v>
      </c>
      <c r="CE54" s="190"/>
      <c r="CF54" s="191"/>
      <c r="CG54" s="195">
        <f>IF($C54="M",'Data - ValuesEnd2009'!CG54/INDEX(M_MC_End2009,1,'Data - ValuesEnd2009'!CG$2),'Data - ValuesEnd2009'!CG54/INDEX(F_MC_End2009,1,'Data - ValuesEnd2009'!CG$2))</f>
        <v>1.0746692855099786</v>
      </c>
      <c r="CH54" s="196">
        <f>IF($C54="M",'Data - ValuesEnd2009'!CH54/INDEX(M_MC_End2009,1,'Data - ValuesEnd2009'!CH$2),'Data - ValuesEnd2009'!CH54/INDEX(F_MC_End2009,1,'Data - ValuesEnd2009'!CH$2))</f>
        <v>1.0544373811244114</v>
      </c>
      <c r="CI54" s="196">
        <f>IF($C54="M",'Data - ValuesEnd2009'!CI54/INDEX(M_MC_End2009,1,'Data - ValuesEnd2009'!CI$2),'Data - ValuesEnd2009'!CI54/INDEX(F_MC_End2009,1,'Data - ValuesEnd2009'!CI$2))</f>
        <v>1.0365188828335177</v>
      </c>
      <c r="CJ54" s="196">
        <f>IF($C54="M",'Data - ValuesEnd2009'!CJ54/INDEX(M_MC_End2009,1,'Data - ValuesEnd2009'!CJ$2),'Data - ValuesEnd2009'!CJ54/INDEX(F_MC_End2009,1,'Data - ValuesEnd2009'!CJ$2))</f>
        <v>1.0316920248289017</v>
      </c>
      <c r="CK54" s="196">
        <f>IF($C54="M",'Data - ValuesEnd2009'!CK54/INDEX(M_MC_End2009,1,'Data - ValuesEnd2009'!CK$2),'Data - ValuesEnd2009'!CK54/INDEX(F_MC_End2009,1,'Data - ValuesEnd2009'!CK$2))</f>
        <v>1.0230490861245476</v>
      </c>
      <c r="CL54" s="197">
        <f>IF($C54="M",'Data - ValuesEnd2009'!CL54/INDEX(M_MC_End2009,1,'Data - ValuesEnd2009'!CL$2),'Data - ValuesEnd2009'!CL54/INDEX(F_MC_End2009,1,'Data - ValuesEnd2009'!CL$2))</f>
        <v>0.979291565800223</v>
      </c>
      <c r="CM54" s="190"/>
      <c r="CN54" s="191"/>
      <c r="CO54" s="195">
        <f>IF($C54="M",'Data - ValuesEnd2009'!CO54/INDEX(M_MC_End2009,1,'Data - ValuesEnd2009'!CO$2),'Data - ValuesEnd2009'!CO54/INDEX(F_MC_End2009,1,'Data - ValuesEnd2009'!CO$2))</f>
        <v>1.0381100049932224</v>
      </c>
      <c r="CP54" s="196">
        <f>IF($C54="M",'Data - ValuesEnd2009'!CP54/INDEX(M_MC_End2009,1,'Data - ValuesEnd2009'!CP$2),'Data - ValuesEnd2009'!CP54/INDEX(F_MC_End2009,1,'Data - ValuesEnd2009'!CP$2))</f>
        <v>1.0297058698124817</v>
      </c>
      <c r="CQ54" s="196">
        <f>IF($C54="M",'Data - ValuesEnd2009'!CQ54/INDEX(M_MC_End2009,1,'Data - ValuesEnd2009'!CQ$2),'Data - ValuesEnd2009'!CQ54/INDEX(F_MC_End2009,1,'Data - ValuesEnd2009'!CQ$2))</f>
        <v>1.0180776667329714</v>
      </c>
      <c r="CR54" s="196">
        <f>IF($C54="M",'Data - ValuesEnd2009'!CR54/INDEX(M_MC_End2009,1,'Data - ValuesEnd2009'!CR$2),'Data - ValuesEnd2009'!CR54/INDEX(F_MC_End2009,1,'Data - ValuesEnd2009'!CR$2))</f>
        <v>1.0184892234903375</v>
      </c>
      <c r="CS54" s="196">
        <f>IF($C54="M",'Data - ValuesEnd2009'!CS54/INDEX(M_MC_End2009,1,'Data - ValuesEnd2009'!CS$2),'Data - ValuesEnd2009'!CS54/INDEX(F_MC_End2009,1,'Data - ValuesEnd2009'!CS$2))</f>
        <v>1.0158816581580823</v>
      </c>
      <c r="CT54" s="197">
        <f>IF($C54="M",'Data - ValuesEnd2009'!CT54/INDEX(M_MC_End2009,1,'Data - ValuesEnd2009'!CT$2),'Data - ValuesEnd2009'!CT54/INDEX(F_MC_End2009,1,'Data - ValuesEnd2009'!CT$2))</f>
        <v>0.9863305407166492</v>
      </c>
      <c r="CU54" s="190"/>
      <c r="CV54" s="191"/>
      <c r="CW54" s="195">
        <f>IF($C54="M",'Data - ValuesEnd2009'!CW54/INDEX(M_MC_End2009,1,'Data - ValuesEnd2009'!CW$2),'Data - ValuesEnd2009'!CW54/INDEX(F_MC_End2009,1,'Data - ValuesEnd2009'!CW$2))</f>
        <v>1.1136671677706682</v>
      </c>
      <c r="CX54" s="196">
        <f>IF($C54="M",'Data - ValuesEnd2009'!CX54/INDEX(M_MC_End2009,1,'Data - ValuesEnd2009'!CX$2),'Data - ValuesEnd2009'!CX54/INDEX(F_MC_End2009,1,'Data - ValuesEnd2009'!CX$2))</f>
        <v>1.0875557675224672</v>
      </c>
      <c r="CY54" s="196">
        <f>IF($C54="M",'Data - ValuesEnd2009'!CY54/INDEX(M_MC_End2009,1,'Data - ValuesEnd2009'!CY$2),'Data - ValuesEnd2009'!CY54/INDEX(F_MC_End2009,1,'Data - ValuesEnd2009'!CY$2))</f>
        <v>1.0598673245825596</v>
      </c>
      <c r="CZ54" s="196">
        <f>IF($C54="M",'Data - ValuesEnd2009'!CZ54/INDEX(M_MC_End2009,1,'Data - ValuesEnd2009'!CZ$2),'Data - ValuesEnd2009'!CZ54/INDEX(F_MC_End2009,1,'Data - ValuesEnd2009'!CZ$2))</f>
        <v>1.056600729969064</v>
      </c>
      <c r="DA54" s="196">
        <f>IF($C54="M",'Data - ValuesEnd2009'!DA54/INDEX(M_MC_End2009,1,'Data - ValuesEnd2009'!DA$2),'Data - ValuesEnd2009'!DA54/INDEX(F_MC_End2009,1,'Data - ValuesEnd2009'!DA$2))</f>
        <v>1.0476180606780403</v>
      </c>
      <c r="DB54" s="197">
        <f>IF($C54="M",'Data - ValuesEnd2009'!DB54/INDEX(M_MC_End2009,1,'Data - ValuesEnd2009'!DB$2),'Data - ValuesEnd2009'!DB54/INDEX(F_MC_End2009,1,'Data - ValuesEnd2009'!DB$2))</f>
        <v>0.9980898300988487</v>
      </c>
      <c r="DC54" s="190"/>
      <c r="DD54" s="191"/>
      <c r="DE54" s="195">
        <f>IF($C54="M",'Data - ValuesEnd2009'!DE54/INDEX(M_MC_End2009,1,'Data - ValuesEnd2009'!DE$2),'Data - ValuesEnd2009'!DE54/INDEX(F_MC_End2009,1,'Data - ValuesEnd2009'!DE$2))</f>
        <v>1.0633352094711828</v>
      </c>
      <c r="DF54" s="196">
        <f>IF($C54="M",'Data - ValuesEnd2009'!DF54/INDEX(M_MC_End2009,1,'Data - ValuesEnd2009'!DF$2),'Data - ValuesEnd2009'!DF54/INDEX(F_MC_End2009,1,'Data - ValuesEnd2009'!DF$2))</f>
        <v>1.0476711728734274</v>
      </c>
      <c r="DG54" s="196">
        <f>IF($C54="M",'Data - ValuesEnd2009'!DG54/INDEX(M_MC_End2009,1,'Data - ValuesEnd2009'!DG$2),'Data - ValuesEnd2009'!DG54/INDEX(F_MC_End2009,1,'Data - ValuesEnd2009'!DG$2))</f>
        <v>1.0286978842634666</v>
      </c>
      <c r="DH54" s="196">
        <f>IF($C54="M",'Data - ValuesEnd2009'!DH54/INDEX(M_MC_End2009,1,'Data - ValuesEnd2009'!DH$2),'Data - ValuesEnd2009'!DH54/INDEX(F_MC_End2009,1,'Data - ValuesEnd2009'!DH$2))</f>
        <v>1.0317812351176712</v>
      </c>
      <c r="DI54" s="196">
        <f>IF($C54="M",'Data - ValuesEnd2009'!DI54/INDEX(M_MC_End2009,1,'Data - ValuesEnd2009'!DI$2),'Data - ValuesEnd2009'!DI54/INDEX(F_MC_End2009,1,'Data - ValuesEnd2009'!DI$2))</f>
        <v>1.0308564492400623</v>
      </c>
      <c r="DJ54" s="197">
        <f>IF($C54="M",'Data - ValuesEnd2009'!DJ54/INDEX(M_MC_End2009,1,'Data - ValuesEnd2009'!DJ$2),'Data - ValuesEnd2009'!DJ54/INDEX(F_MC_End2009,1,'Data - ValuesEnd2009'!DJ$2))</f>
        <v>0.9999340361427929</v>
      </c>
      <c r="DK54" s="190"/>
      <c r="DL54" s="191"/>
      <c r="DM54" s="195">
        <f>IF($C54="M",'Data - ValuesEnd2009'!DM54/INDEX(M_MC_End2009,1,'Data - ValuesEnd2009'!DM$2),'Data - ValuesEnd2009'!DM54/INDEX(F_MC_End2009,1,'Data - ValuesEnd2009'!DM$2))</f>
        <v>1.1227430639000546</v>
      </c>
      <c r="DN54" s="196">
        <f>IF($C54="M",'Data - ValuesEnd2009'!DN54/INDEX(M_MC_End2009,1,'Data - ValuesEnd2009'!DN$2),'Data - ValuesEnd2009'!DN54/INDEX(F_MC_End2009,1,'Data - ValuesEnd2009'!DN$2))</f>
        <v>1.0902377196336337</v>
      </c>
      <c r="DO54" s="196">
        <f>IF($C54="M",'Data - ValuesEnd2009'!DO54/INDEX(M_MC_End2009,1,'Data - ValuesEnd2009'!DO$2),'Data - ValuesEnd2009'!DO54/INDEX(F_MC_End2009,1,'Data - ValuesEnd2009'!DO$2))</f>
        <v>1.059219144008276</v>
      </c>
      <c r="DP54" s="196">
        <f>IF($C54="M",'Data - ValuesEnd2009'!DP54/INDEX(M_MC_End2009,1,'Data - ValuesEnd2009'!DP$2),'Data - ValuesEnd2009'!DP54/INDEX(F_MC_End2009,1,'Data - ValuesEnd2009'!DP$2))</f>
        <v>1.0512339034086435</v>
      </c>
      <c r="DQ54" s="196">
        <f>IF($C54="M",'Data - ValuesEnd2009'!DQ54/INDEX(M_MC_End2009,1,'Data - ValuesEnd2009'!DQ$2),'Data - ValuesEnd2009'!DQ54/INDEX(F_MC_End2009,1,'Data - ValuesEnd2009'!DQ$2))</f>
        <v>1.0387318602972042</v>
      </c>
      <c r="DR54" s="197">
        <f>IF($C54="M",'Data - ValuesEnd2009'!DR54/INDEX(M_MC_End2009,1,'Data - ValuesEnd2009'!DR$2),'Data - ValuesEnd2009'!DR54/INDEX(F_MC_End2009,1,'Data - ValuesEnd2009'!DR$2))</f>
        <v>0.9857960723887806</v>
      </c>
      <c r="DS54" s="190"/>
      <c r="DT54" s="191"/>
      <c r="DU54" s="195">
        <f>IF($C54="M",'Data - ValuesEnd2009'!DU54/INDEX(M_MC_End2009,1,'Data - ValuesEnd2009'!DU$2),'Data - ValuesEnd2009'!DU54/INDEX(F_MC_End2009,1,'Data - ValuesEnd2009'!DU$2))</f>
        <v>1.068398352983504</v>
      </c>
      <c r="DV54" s="196">
        <f>IF($C54="M",'Data - ValuesEnd2009'!DV54/INDEX(M_MC_End2009,1,'Data - ValuesEnd2009'!DV$2),'Data - ValuesEnd2009'!DV54/INDEX(F_MC_End2009,1,'Data - ValuesEnd2009'!DV$2))</f>
        <v>1.0495020843079574</v>
      </c>
      <c r="DW54" s="196">
        <f>IF($C54="M",'Data - ValuesEnd2009'!DW54/INDEX(M_MC_End2009,1,'Data - ValuesEnd2009'!DW$2),'Data - ValuesEnd2009'!DW54/INDEX(F_MC_End2009,1,'Data - ValuesEnd2009'!DW$2))</f>
        <v>1.028213004992699</v>
      </c>
      <c r="DX54" s="196">
        <f>IF($C54="M",'Data - ValuesEnd2009'!DX54/INDEX(M_MC_End2009,1,'Data - ValuesEnd2009'!DX$2),'Data - ValuesEnd2009'!DX54/INDEX(F_MC_End2009,1,'Data - ValuesEnd2009'!DX$2))</f>
        <v>1.0282402569728628</v>
      </c>
      <c r="DY54" s="196">
        <f>IF($C54="M",'Data - ValuesEnd2009'!DY54/INDEX(M_MC_End2009,1,'Data - ValuesEnd2009'!DY$2),'Data - ValuesEnd2009'!DY54/INDEX(F_MC_End2009,1,'Data - ValuesEnd2009'!DY$2))</f>
        <v>1.0246090461138704</v>
      </c>
      <c r="DZ54" s="197">
        <f>IF($C54="M",'Data - ValuesEnd2009'!DZ54/INDEX(M_MC_End2009,1,'Data - ValuesEnd2009'!DZ$2),'Data - ValuesEnd2009'!DZ54/INDEX(F_MC_End2009,1,'Data - ValuesEnd2009'!DZ$2))</f>
        <v>0.9908546918044614</v>
      </c>
      <c r="EA54" s="190"/>
      <c r="EB54" s="191"/>
      <c r="EC54" s="185"/>
    </row>
    <row r="55" spans="2:133" s="186" customFormat="1" ht="15.75">
      <c r="B55" s="46"/>
      <c r="C55" s="46" t="s">
        <v>44</v>
      </c>
      <c r="D55" s="164" t="s">
        <v>128</v>
      </c>
      <c r="E55" s="198">
        <f>IF($C55="M",'Data - ValuesEnd2009'!E55/INDEX(M_MC_End2009,1,'Data - ValuesEnd2009'!E$2),'Data - ValuesEnd2009'!E55/INDEX(F_MC_End2009,1,'Data - ValuesEnd2009'!E$2))</f>
        <v>0.9485606257548191</v>
      </c>
      <c r="F55" s="199">
        <f>IF($C55="M",'Data - ValuesEnd2009'!F55/INDEX(M_MC_End2009,1,'Data - ValuesEnd2009'!F$2),'Data - ValuesEnd2009'!F55/INDEX(F_MC_End2009,1,'Data - ValuesEnd2009'!F$2))</f>
        <v>0.9645240263653141</v>
      </c>
      <c r="G55" s="199">
        <f>IF($C55="M",'Data - ValuesEnd2009'!G55/INDEX(M_MC_End2009,1,'Data - ValuesEnd2009'!G$2),'Data - ValuesEnd2009'!G55/INDEX(F_MC_End2009,1,'Data - ValuesEnd2009'!G$2))</f>
        <v>0.9784911883648645</v>
      </c>
      <c r="H55" s="199">
        <f>IF($C55="M",'Data - ValuesEnd2009'!H55/INDEX(M_MC_End2009,1,'Data - ValuesEnd2009'!H$2),'Data - ValuesEnd2009'!H55/INDEX(F_MC_End2009,1,'Data - ValuesEnd2009'!H$2))</f>
        <v>0.9837331312059422</v>
      </c>
      <c r="I55" s="199">
        <f>IF($C55="M",'Data - ValuesEnd2009'!I55/INDEX(M_MC_End2009,1,'Data - ValuesEnd2009'!I$2),'Data - ValuesEnd2009'!I55/INDEX(F_MC_End2009,1,'Data - ValuesEnd2009'!I$2))</f>
        <v>0.9853507734491955</v>
      </c>
      <c r="J55" s="200">
        <f>IF($C55="M",'Data - ValuesEnd2009'!J55/INDEX(M_MC_End2009,1,'Data - ValuesEnd2009'!J$2),'Data - ValuesEnd2009'!J55/INDEX(F_MC_End2009,1,'Data - ValuesEnd2009'!J$2))</f>
        <v>0.9631186380962146</v>
      </c>
      <c r="K55" s="190"/>
      <c r="L55" s="191"/>
      <c r="M55" s="198">
        <f>IF($C55="M",'Data - ValuesEnd2009'!M55/INDEX(M_MC_End2009,1,'Data - ValuesEnd2009'!M$2),'Data - ValuesEnd2009'!M55/INDEX(F_MC_End2009,1,'Data - ValuesEnd2009'!M$2))</f>
        <v>0.957238216736473</v>
      </c>
      <c r="N55" s="199">
        <f>IF($C55="M",'Data - ValuesEnd2009'!N55/INDEX(M_MC_End2009,1,'Data - ValuesEnd2009'!N$2),'Data - ValuesEnd2009'!N55/INDEX(F_MC_End2009,1,'Data - ValuesEnd2009'!N$2))</f>
        <v>0.9779673846274706</v>
      </c>
      <c r="O55" s="199">
        <f>IF($C55="M",'Data - ValuesEnd2009'!O55/INDEX(M_MC_End2009,1,'Data - ValuesEnd2009'!O$2),'Data - ValuesEnd2009'!O55/INDEX(F_MC_End2009,1,'Data - ValuesEnd2009'!O$2))</f>
        <v>0.9914414240675271</v>
      </c>
      <c r="P55" s="199">
        <f>IF($C55="M",'Data - ValuesEnd2009'!P55/INDEX(M_MC_End2009,1,'Data - ValuesEnd2009'!P$2),'Data - ValuesEnd2009'!P55/INDEX(F_MC_End2009,1,'Data - ValuesEnd2009'!P$2))</f>
        <v>0.9943577140516938</v>
      </c>
      <c r="Q55" s="199">
        <f>IF($C55="M",'Data - ValuesEnd2009'!Q55/INDEX(M_MC_End2009,1,'Data - ValuesEnd2009'!Q$2),'Data - ValuesEnd2009'!Q55/INDEX(F_MC_End2009,1,'Data - ValuesEnd2009'!Q$2))</f>
        <v>0.9950709730466474</v>
      </c>
      <c r="R55" s="200">
        <f>IF($C55="M",'Data - ValuesEnd2009'!R55/INDEX(M_MC_End2009,1,'Data - ValuesEnd2009'!R$2),'Data - ValuesEnd2009'!R55/INDEX(F_MC_End2009,1,'Data - ValuesEnd2009'!R$2))</f>
        <v>0.9747790745577711</v>
      </c>
      <c r="S55" s="190"/>
      <c r="T55" s="191"/>
      <c r="U55" s="198">
        <f>IF($C55="M",'Data - ValuesEnd2009'!U55/INDEX(M_MC_End2009,1,'Data - ValuesEnd2009'!U$2),'Data - ValuesEnd2009'!U55/INDEX(F_MC_End2009,1,'Data - ValuesEnd2009'!U$2))</f>
        <v>0.9507059979134516</v>
      </c>
      <c r="V55" s="199">
        <f>IF($C55="M",'Data - ValuesEnd2009'!V55/INDEX(M_MC_End2009,1,'Data - ValuesEnd2009'!V$2),'Data - ValuesEnd2009'!V55/INDEX(F_MC_End2009,1,'Data - ValuesEnd2009'!V$2))</f>
        <v>0.9706556540809366</v>
      </c>
      <c r="W55" s="199">
        <f>IF($C55="M",'Data - ValuesEnd2009'!W55/INDEX(M_MC_End2009,1,'Data - ValuesEnd2009'!W$2),'Data - ValuesEnd2009'!W55/INDEX(F_MC_End2009,1,'Data - ValuesEnd2009'!W$2))</f>
        <v>0.9852319229531046</v>
      </c>
      <c r="X55" s="199">
        <f>IF($C55="M",'Data - ValuesEnd2009'!X55/INDEX(M_MC_End2009,1,'Data - ValuesEnd2009'!X$2),'Data - ValuesEnd2009'!X55/INDEX(F_MC_End2009,1,'Data - ValuesEnd2009'!X$2))</f>
        <v>0.9887412952882759</v>
      </c>
      <c r="Y55" s="199">
        <f>IF($C55="M",'Data - ValuesEnd2009'!Y55/INDEX(M_MC_End2009,1,'Data - ValuesEnd2009'!Y$2),'Data - ValuesEnd2009'!Y55/INDEX(F_MC_End2009,1,'Data - ValuesEnd2009'!Y$2))</f>
        <v>0.9893393782153947</v>
      </c>
      <c r="Z55" s="200">
        <f>IF($C55="M",'Data - ValuesEnd2009'!Z55/INDEX(M_MC_End2009,1,'Data - ValuesEnd2009'!Z$2),'Data - ValuesEnd2009'!Z55/INDEX(F_MC_End2009,1,'Data - ValuesEnd2009'!Z$2))</f>
        <v>0.9658748595366852</v>
      </c>
      <c r="AA55" s="190"/>
      <c r="AB55" s="191"/>
      <c r="AC55" s="198">
        <f>IF($C55="M",'Data - ValuesEnd2009'!AC55/INDEX(M_MC_End2009,1,'Data - ValuesEnd2009'!AC$2),'Data - ValuesEnd2009'!AC55/INDEX(F_MC_End2009,1,'Data - ValuesEnd2009'!AC$2))</f>
        <v>0.9617299986131268</v>
      </c>
      <c r="AD55" s="199">
        <f>IF($C55="M",'Data - ValuesEnd2009'!AD55/INDEX(M_MC_End2009,1,'Data - ValuesEnd2009'!AD$2),'Data - ValuesEnd2009'!AD55/INDEX(F_MC_End2009,1,'Data - ValuesEnd2009'!AD$2))</f>
        <v>0.9836197907765136</v>
      </c>
      <c r="AE55" s="199">
        <f>IF($C55="M",'Data - ValuesEnd2009'!AE55/INDEX(M_MC_End2009,1,'Data - ValuesEnd2009'!AE$2),'Data - ValuesEnd2009'!AE55/INDEX(F_MC_End2009,1,'Data - ValuesEnd2009'!AE$2))</f>
        <v>0.9952455070710936</v>
      </c>
      <c r="AF55" s="199">
        <f>IF($C55="M",'Data - ValuesEnd2009'!AF55/INDEX(M_MC_End2009,1,'Data - ValuesEnd2009'!AF$2),'Data - ValuesEnd2009'!AF55/INDEX(F_MC_End2009,1,'Data - ValuesEnd2009'!AF$2))</f>
        <v>0.9971134419485839</v>
      </c>
      <c r="AG55" s="199">
        <f>IF($C55="M",'Data - ValuesEnd2009'!AG55/INDEX(M_MC_End2009,1,'Data - ValuesEnd2009'!AG$2),'Data - ValuesEnd2009'!AG55/INDEX(F_MC_End2009,1,'Data - ValuesEnd2009'!AG$2))</f>
        <v>0.9971618616718689</v>
      </c>
      <c r="AH55" s="200">
        <f>IF($C55="M",'Data - ValuesEnd2009'!AH55/INDEX(M_MC_End2009,1,'Data - ValuesEnd2009'!AH$2),'Data - ValuesEnd2009'!AH55/INDEX(F_MC_End2009,1,'Data - ValuesEnd2009'!AH$2))</f>
        <v>0.9770071787243906</v>
      </c>
      <c r="AI55" s="190"/>
      <c r="AJ55" s="191"/>
      <c r="AK55" s="198">
        <f>IF($C55="M",'Data - ValuesEnd2009'!AK55/INDEX(M_MC_End2009,1,'Data - ValuesEnd2009'!AK$2),'Data - ValuesEnd2009'!AK55/INDEX(F_MC_End2009,1,'Data - ValuesEnd2009'!AK$2))</f>
        <v>1.0609739795695925</v>
      </c>
      <c r="AL55" s="199">
        <f>IF($C55="M",'Data - ValuesEnd2009'!AL55/INDEX(M_MC_End2009,1,'Data - ValuesEnd2009'!AL$2),'Data - ValuesEnd2009'!AL55/INDEX(F_MC_End2009,1,'Data - ValuesEnd2009'!AL$2))</f>
        <v>1.0456380742056</v>
      </c>
      <c r="AM55" s="199">
        <f>IF($C55="M",'Data - ValuesEnd2009'!AM55/INDEX(M_MC_End2009,1,'Data - ValuesEnd2009'!AM$2),'Data - ValuesEnd2009'!AM55/INDEX(F_MC_End2009,1,'Data - ValuesEnd2009'!AM$2))</f>
        <v>1.0327099934633126</v>
      </c>
      <c r="AN55" s="199">
        <f>IF($C55="M",'Data - ValuesEnd2009'!AN55/INDEX(M_MC_End2009,1,'Data - ValuesEnd2009'!AN$2),'Data - ValuesEnd2009'!AN55/INDEX(F_MC_End2009,1,'Data - ValuesEnd2009'!AN$2))</f>
        <v>1.034355038737806</v>
      </c>
      <c r="AO55" s="199">
        <f>IF($C55="M",'Data - ValuesEnd2009'!AO55/INDEX(M_MC_End2009,1,'Data - ValuesEnd2009'!AO$2),'Data - ValuesEnd2009'!AO55/INDEX(F_MC_End2009,1,'Data - ValuesEnd2009'!AO$2))</f>
        <v>1.0320485973404852</v>
      </c>
      <c r="AP55" s="200">
        <f>IF($C55="M",'Data - ValuesEnd2009'!AP55/INDEX(M_MC_End2009,1,'Data - ValuesEnd2009'!AP$2),'Data - ValuesEnd2009'!AP55/INDEX(F_MC_End2009,1,'Data - ValuesEnd2009'!AP$2))</f>
        <v>1.0017780383499624</v>
      </c>
      <c r="AQ55" s="190"/>
      <c r="AR55" s="191"/>
      <c r="AS55" s="198">
        <f>IF($C55="M",'Data - ValuesEnd2009'!AS55/INDEX(M_MC_End2009,1,'Data - ValuesEnd2009'!AS$2),'Data - ValuesEnd2009'!AS55/INDEX(F_MC_End2009,1,'Data - ValuesEnd2009'!AS$2))</f>
        <v>1.0139537694584195</v>
      </c>
      <c r="AT55" s="199">
        <f>IF($C55="M",'Data - ValuesEnd2009'!AT55/INDEX(M_MC_End2009,1,'Data - ValuesEnd2009'!AT$2),'Data - ValuesEnd2009'!AT55/INDEX(F_MC_End2009,1,'Data - ValuesEnd2009'!AT$2))</f>
        <v>1.0154652145696976</v>
      </c>
      <c r="AU55" s="199">
        <f>IF($C55="M",'Data - ValuesEnd2009'!AU55/INDEX(M_MC_End2009,1,'Data - ValuesEnd2009'!AU$2),'Data - ValuesEnd2009'!AU55/INDEX(F_MC_End2009,1,'Data - ValuesEnd2009'!AU$2))</f>
        <v>1.011908886472227</v>
      </c>
      <c r="AV55" s="199">
        <f>IF($C55="M",'Data - ValuesEnd2009'!AV55/INDEX(M_MC_End2009,1,'Data - ValuesEnd2009'!AV$2),'Data - ValuesEnd2009'!AV55/INDEX(F_MC_End2009,1,'Data - ValuesEnd2009'!AV$2))</f>
        <v>1.0158064473014983</v>
      </c>
      <c r="AW55" s="199">
        <f>IF($C55="M",'Data - ValuesEnd2009'!AW55/INDEX(M_MC_End2009,1,'Data - ValuesEnd2009'!AW$2),'Data - ValuesEnd2009'!AW55/INDEX(F_MC_End2009,1,'Data - ValuesEnd2009'!AW$2))</f>
        <v>1.0171765976660836</v>
      </c>
      <c r="AX55" s="200">
        <f>IF($C55="M",'Data - ValuesEnd2009'!AX55/INDEX(M_MC_End2009,1,'Data - ValuesEnd2009'!AX$2),'Data - ValuesEnd2009'!AX55/INDEX(F_MC_End2009,1,'Data - ValuesEnd2009'!AX$2))</f>
        <v>0.9973201920030301</v>
      </c>
      <c r="AY55" s="190"/>
      <c r="AZ55" s="191"/>
      <c r="BA55" s="198">
        <f>IF($C55="M",'Data - ValuesEnd2009'!BA55/INDEX(M_MC_End2009,1,'Data - ValuesEnd2009'!BA$2),'Data - ValuesEnd2009'!BA55/INDEX(F_MC_End2009,1,'Data - ValuesEnd2009'!BA$2))</f>
        <v>1.0572013369249202</v>
      </c>
      <c r="BB55" s="199">
        <f>IF($C55="M",'Data - ValuesEnd2009'!BB55/INDEX(M_MC_End2009,1,'Data - ValuesEnd2009'!BB$2),'Data - ValuesEnd2009'!BB55/INDEX(F_MC_End2009,1,'Data - ValuesEnd2009'!BB$2))</f>
        <v>1.0436999067211368</v>
      </c>
      <c r="BC55" s="199">
        <f>IF($C55="M",'Data - ValuesEnd2009'!BC55/INDEX(M_MC_End2009,1,'Data - ValuesEnd2009'!BC$2),'Data - ValuesEnd2009'!BC55/INDEX(F_MC_End2009,1,'Data - ValuesEnd2009'!BC$2))</f>
        <v>1.0317000903245028</v>
      </c>
      <c r="BD55" s="199">
        <f>IF($C55="M",'Data - ValuesEnd2009'!BD55/INDEX(M_MC_End2009,1,'Data - ValuesEnd2009'!BD$2),'Data - ValuesEnd2009'!BD55/INDEX(F_MC_End2009,1,'Data - ValuesEnd2009'!BD$2))</f>
        <v>1.0303893247108171</v>
      </c>
      <c r="BE55" s="199">
        <f>IF($C55="M",'Data - ValuesEnd2009'!BE55/INDEX(M_MC_End2009,1,'Data - ValuesEnd2009'!BE$2),'Data - ValuesEnd2009'!BE55/INDEX(F_MC_End2009,1,'Data - ValuesEnd2009'!BE$2))</f>
        <v>1.0259857661278724</v>
      </c>
      <c r="BF55" s="200">
        <f>IF($C55="M",'Data - ValuesEnd2009'!BF55/INDEX(M_MC_End2009,1,'Data - ValuesEnd2009'!BF$2),'Data - ValuesEnd2009'!BF55/INDEX(F_MC_End2009,1,'Data - ValuesEnd2009'!BF$2))</f>
        <v>0.9921520777364212</v>
      </c>
      <c r="BG55" s="190"/>
      <c r="BH55" s="191"/>
      <c r="BI55" s="198">
        <f>IF($C55="M",'Data - ValuesEnd2009'!BI55/INDEX(M_MC_End2009,1,'Data - ValuesEnd2009'!BI$2),'Data - ValuesEnd2009'!BI55/INDEX(F_MC_End2009,1,'Data - ValuesEnd2009'!BI$2))</f>
        <v>1.0154088902033465</v>
      </c>
      <c r="BJ55" s="199">
        <f>IF($C55="M",'Data - ValuesEnd2009'!BJ55/INDEX(M_MC_End2009,1,'Data - ValuesEnd2009'!BJ$2),'Data - ValuesEnd2009'!BJ55/INDEX(F_MC_End2009,1,'Data - ValuesEnd2009'!BJ$2))</f>
        <v>1.0171911672951541</v>
      </c>
      <c r="BK55" s="199">
        <f>IF($C55="M",'Data - ValuesEnd2009'!BK55/INDEX(M_MC_End2009,1,'Data - ValuesEnd2009'!BK$2),'Data - ValuesEnd2009'!BK55/INDEX(F_MC_End2009,1,'Data - ValuesEnd2009'!BK$2))</f>
        <v>1.0125790116345363</v>
      </c>
      <c r="BL55" s="199">
        <f>IF($C55="M",'Data - ValuesEnd2009'!BL55/INDEX(M_MC_End2009,1,'Data - ValuesEnd2009'!BL$2),'Data - ValuesEnd2009'!BL55/INDEX(F_MC_End2009,1,'Data - ValuesEnd2009'!BL$2))</f>
        <v>1.0144444513030217</v>
      </c>
      <c r="BM55" s="199">
        <f>IF($C55="M",'Data - ValuesEnd2009'!BM55/INDEX(M_MC_End2009,1,'Data - ValuesEnd2009'!BM$2),'Data - ValuesEnd2009'!BM55/INDEX(F_MC_End2009,1,'Data - ValuesEnd2009'!BM$2))</f>
        <v>1.0140908707916383</v>
      </c>
      <c r="BN55" s="200">
        <f>IF($C55="M",'Data - ValuesEnd2009'!BN55/INDEX(M_MC_End2009,1,'Data - ValuesEnd2009'!BN$2),'Data - ValuesEnd2009'!BN55/INDEX(F_MC_End2009,1,'Data - ValuesEnd2009'!BN$2))</f>
        <v>0.9917591754855443</v>
      </c>
      <c r="BO55" s="190"/>
      <c r="BP55" s="191"/>
      <c r="BQ55" s="198">
        <f>IF($C55="M",'Data - ValuesEnd2009'!BQ55/INDEX(M_MC_End2009,1,'Data - ValuesEnd2009'!BQ$2),'Data - ValuesEnd2009'!BQ55/INDEX(F_MC_End2009,1,'Data - ValuesEnd2009'!BQ$2))</f>
        <v>1.1985015822596954</v>
      </c>
      <c r="BR55" s="199">
        <f>IF($C55="M",'Data - ValuesEnd2009'!BR55/INDEX(M_MC_End2009,1,'Data - ValuesEnd2009'!BR$2),'Data - ValuesEnd2009'!BR55/INDEX(F_MC_End2009,1,'Data - ValuesEnd2009'!BR$2))</f>
        <v>1.1440557296316594</v>
      </c>
      <c r="BS55" s="199">
        <f>IF($C55="M",'Data - ValuesEnd2009'!BS55/INDEX(M_MC_End2009,1,'Data - ValuesEnd2009'!BS$2),'Data - ValuesEnd2009'!BS55/INDEX(F_MC_End2009,1,'Data - ValuesEnd2009'!BS$2))</f>
        <v>1.0980942204395168</v>
      </c>
      <c r="BT55" s="199">
        <f>IF($C55="M",'Data - ValuesEnd2009'!BT55/INDEX(M_MC_End2009,1,'Data - ValuesEnd2009'!BT$2),'Data - ValuesEnd2009'!BT55/INDEX(F_MC_End2009,1,'Data - ValuesEnd2009'!BT$2))</f>
        <v>1.0949310196463384</v>
      </c>
      <c r="BU55" s="199">
        <f>IF($C55="M",'Data - ValuesEnd2009'!BU55/INDEX(M_MC_End2009,1,'Data - ValuesEnd2009'!BU$2),'Data - ValuesEnd2009'!BU55/INDEX(F_MC_End2009,1,'Data - ValuesEnd2009'!BU$2))</f>
        <v>1.087357978312421</v>
      </c>
      <c r="BV55" s="200">
        <f>IF($C55="M",'Data - ValuesEnd2009'!BV55/INDEX(M_MC_End2009,1,'Data - ValuesEnd2009'!BV$2),'Data - ValuesEnd2009'!BV55/INDEX(F_MC_End2009,1,'Data - ValuesEnd2009'!BV$2))</f>
        <v>1.0462841236229987</v>
      </c>
      <c r="BW55" s="190"/>
      <c r="BX55" s="191"/>
      <c r="BY55" s="198">
        <f>IF($C55="M",'Data - ValuesEnd2009'!BY55/INDEX(M_MC_End2009,1,'Data - ValuesEnd2009'!BY$2),'Data - ValuesEnd2009'!BY55/INDEX(F_MC_End2009,1,'Data - ValuesEnd2009'!BY$2))</f>
        <v>1.0731871920558125</v>
      </c>
      <c r="BZ55" s="199">
        <f>IF($C55="M",'Data - ValuesEnd2009'!BZ55/INDEX(M_MC_End2009,1,'Data - ValuesEnd2009'!BZ$2),'Data - ValuesEnd2009'!BZ55/INDEX(F_MC_End2009,1,'Data - ValuesEnd2009'!BZ$2))</f>
        <v>1.0557545236662267</v>
      </c>
      <c r="CA55" s="199">
        <f>IF($C55="M",'Data - ValuesEnd2009'!CA55/INDEX(M_MC_End2009,1,'Data - ValuesEnd2009'!CA$2),'Data - ValuesEnd2009'!CA55/INDEX(F_MC_End2009,1,'Data - ValuesEnd2009'!CA$2))</f>
        <v>1.0341470954832164</v>
      </c>
      <c r="CB55" s="199">
        <f>IF($C55="M",'Data - ValuesEnd2009'!CB55/INDEX(M_MC_End2009,1,'Data - ValuesEnd2009'!CB$2),'Data - ValuesEnd2009'!CB55/INDEX(F_MC_End2009,1,'Data - ValuesEnd2009'!CB$2))</f>
        <v>1.0393042387688396</v>
      </c>
      <c r="CC55" s="199">
        <f>IF($C55="M",'Data - ValuesEnd2009'!CC55/INDEX(M_MC_End2009,1,'Data - ValuesEnd2009'!CC$2),'Data - ValuesEnd2009'!CC55/INDEX(F_MC_End2009,1,'Data - ValuesEnd2009'!CC$2))</f>
        <v>1.041504946010625</v>
      </c>
      <c r="CD55" s="200">
        <f>IF($C55="M",'Data - ValuesEnd2009'!CD55/INDEX(M_MC_End2009,1,'Data - ValuesEnd2009'!CD$2),'Data - ValuesEnd2009'!CD55/INDEX(F_MC_End2009,1,'Data - ValuesEnd2009'!CD$2))</f>
        <v>1.0220721485070046</v>
      </c>
      <c r="CE55" s="190"/>
      <c r="CF55" s="191"/>
      <c r="CG55" s="198">
        <f>IF($C55="M",'Data - ValuesEnd2009'!CG55/INDEX(M_MC_End2009,1,'Data - ValuesEnd2009'!CG$2),'Data - ValuesEnd2009'!CG55/INDEX(F_MC_End2009,1,'Data - ValuesEnd2009'!CG$2))</f>
        <v>1.1878200875766494</v>
      </c>
      <c r="CH55" s="199">
        <f>IF($C55="M",'Data - ValuesEnd2009'!CH55/INDEX(M_MC_End2009,1,'Data - ValuesEnd2009'!CH$2),'Data - ValuesEnd2009'!CH55/INDEX(F_MC_End2009,1,'Data - ValuesEnd2009'!CH$2))</f>
        <v>1.1323791774015313</v>
      </c>
      <c r="CI55" s="199">
        <f>IF($C55="M",'Data - ValuesEnd2009'!CI55/INDEX(M_MC_End2009,1,'Data - ValuesEnd2009'!CI$2),'Data - ValuesEnd2009'!CI55/INDEX(F_MC_End2009,1,'Data - ValuesEnd2009'!CI$2))</f>
        <v>1.0876860330879208</v>
      </c>
      <c r="CJ55" s="199">
        <f>IF($C55="M",'Data - ValuesEnd2009'!CJ55/INDEX(M_MC_End2009,1,'Data - ValuesEnd2009'!CJ$2),'Data - ValuesEnd2009'!CJ55/INDEX(F_MC_End2009,1,'Data - ValuesEnd2009'!CJ$2))</f>
        <v>1.0800777400623451</v>
      </c>
      <c r="CK55" s="199">
        <f>IF($C55="M",'Data - ValuesEnd2009'!CK55/INDEX(M_MC_End2009,1,'Data - ValuesEnd2009'!CK$2),'Data - ValuesEnd2009'!CK55/INDEX(F_MC_End2009,1,'Data - ValuesEnd2009'!CK$2))</f>
        <v>1.0691549834007399</v>
      </c>
      <c r="CL55" s="200">
        <f>IF($C55="M",'Data - ValuesEnd2009'!CL55/INDEX(M_MC_End2009,1,'Data - ValuesEnd2009'!CL$2),'Data - ValuesEnd2009'!CL55/INDEX(F_MC_End2009,1,'Data - ValuesEnd2009'!CL$2))</f>
        <v>1.0220999458650508</v>
      </c>
      <c r="CM55" s="190"/>
      <c r="CN55" s="191"/>
      <c r="CO55" s="198">
        <f>IF($C55="M",'Data - ValuesEnd2009'!CO55/INDEX(M_MC_End2009,1,'Data - ValuesEnd2009'!CO$2),'Data - ValuesEnd2009'!CO55/INDEX(F_MC_End2009,1,'Data - ValuesEnd2009'!CO$2))</f>
        <v>1.072258617879591</v>
      </c>
      <c r="CP55" s="199">
        <f>IF($C55="M",'Data - ValuesEnd2009'!CP55/INDEX(M_MC_End2009,1,'Data - ValuesEnd2009'!CP$2),'Data - ValuesEnd2009'!CP55/INDEX(F_MC_End2009,1,'Data - ValuesEnd2009'!CP$2))</f>
        <v>1.0536695921757213</v>
      </c>
      <c r="CQ55" s="199">
        <f>IF($C55="M",'Data - ValuesEnd2009'!CQ55/INDEX(M_MC_End2009,1,'Data - ValuesEnd2009'!CQ$2),'Data - ValuesEnd2009'!CQ55/INDEX(F_MC_End2009,1,'Data - ValuesEnd2009'!CQ$2))</f>
        <v>1.031585421413955</v>
      </c>
      <c r="CR55" s="199">
        <f>IF($C55="M",'Data - ValuesEnd2009'!CR55/INDEX(M_MC_End2009,1,'Data - ValuesEnd2009'!CR$2),'Data - ValuesEnd2009'!CR55/INDEX(F_MC_End2009,1,'Data - ValuesEnd2009'!CR$2))</f>
        <v>1.0335544267819692</v>
      </c>
      <c r="CS55" s="199">
        <f>IF($C55="M",'Data - ValuesEnd2009'!CS55/INDEX(M_MC_End2009,1,'Data - ValuesEnd2009'!CS$2),'Data - ValuesEnd2009'!CS55/INDEX(F_MC_End2009,1,'Data - ValuesEnd2009'!CS$2))</f>
        <v>1.032784833447055</v>
      </c>
      <c r="CT55" s="200">
        <f>IF($C55="M",'Data - ValuesEnd2009'!CT55/INDEX(M_MC_End2009,1,'Data - ValuesEnd2009'!CT$2),'Data - ValuesEnd2009'!CT55/INDEX(F_MC_End2009,1,'Data - ValuesEnd2009'!CT$2))</f>
        <v>1.0079134458484522</v>
      </c>
      <c r="CU55" s="190"/>
      <c r="CV55" s="191"/>
      <c r="CW55" s="198">
        <f>IF($C55="M",'Data - ValuesEnd2009'!CW55/INDEX(M_MC_End2009,1,'Data - ValuesEnd2009'!CW$2),'Data - ValuesEnd2009'!CW55/INDEX(F_MC_End2009,1,'Data - ValuesEnd2009'!CW$2))</f>
        <v>1.364210189904852</v>
      </c>
      <c r="CX55" s="199">
        <f>IF($C55="M",'Data - ValuesEnd2009'!CX55/INDEX(M_MC_End2009,1,'Data - ValuesEnd2009'!CX$2),'Data - ValuesEnd2009'!CX55/INDEX(F_MC_End2009,1,'Data - ValuesEnd2009'!CX$2))</f>
        <v>1.26322246443463</v>
      </c>
      <c r="CY55" s="199">
        <f>IF($C55="M",'Data - ValuesEnd2009'!CY55/INDEX(M_MC_End2009,1,'Data - ValuesEnd2009'!CY$2),'Data - ValuesEnd2009'!CY55/INDEX(F_MC_End2009,1,'Data - ValuesEnd2009'!CY$2))</f>
        <v>1.1771233414380997</v>
      </c>
      <c r="CZ55" s="199">
        <f>IF($C55="M",'Data - ValuesEnd2009'!CZ55/INDEX(M_MC_End2009,1,'Data - ValuesEnd2009'!CZ$2),'Data - ValuesEnd2009'!CZ55/INDEX(F_MC_End2009,1,'Data - ValuesEnd2009'!CZ$2))</f>
        <v>1.1677999125502871</v>
      </c>
      <c r="DA55" s="199">
        <f>IF($C55="M",'Data - ValuesEnd2009'!DA55/INDEX(M_MC_End2009,1,'Data - ValuesEnd2009'!DA$2),'Data - ValuesEnd2009'!DA55/INDEX(F_MC_End2009,1,'Data - ValuesEnd2009'!DA$2))</f>
        <v>1.1533373653225187</v>
      </c>
      <c r="DB55" s="200">
        <f>IF($C55="M",'Data - ValuesEnd2009'!DB55/INDEX(M_MC_End2009,1,'Data - ValuesEnd2009'!DB$2),'Data - ValuesEnd2009'!DB55/INDEX(F_MC_End2009,1,'Data - ValuesEnd2009'!DB$2))</f>
        <v>1.0979399447424034</v>
      </c>
      <c r="DC55" s="190"/>
      <c r="DD55" s="191"/>
      <c r="DE55" s="198">
        <f>IF($C55="M",'Data - ValuesEnd2009'!DE55/INDEX(M_MC_End2009,1,'Data - ValuesEnd2009'!DE$2),'Data - ValuesEnd2009'!DE55/INDEX(F_MC_End2009,1,'Data - ValuesEnd2009'!DE$2))</f>
        <v>1.1333684617420454</v>
      </c>
      <c r="DF55" s="199">
        <f>IF($C55="M",'Data - ValuesEnd2009'!DF55/INDEX(M_MC_End2009,1,'Data - ValuesEnd2009'!DF$2),'Data - ValuesEnd2009'!DF55/INDEX(F_MC_End2009,1,'Data - ValuesEnd2009'!DF$2))</f>
        <v>1.0983589226092632</v>
      </c>
      <c r="DG55" s="199">
        <f>IF($C55="M",'Data - ValuesEnd2009'!DG55/INDEX(M_MC_End2009,1,'Data - ValuesEnd2009'!DG$2),'Data - ValuesEnd2009'!DG55/INDEX(F_MC_End2009,1,'Data - ValuesEnd2009'!DG$2))</f>
        <v>1.0580439083888016</v>
      </c>
      <c r="DH55" s="199">
        <f>IF($C55="M",'Data - ValuesEnd2009'!DH55/INDEX(M_MC_End2009,1,'Data - ValuesEnd2009'!DH$2),'Data - ValuesEnd2009'!DH55/INDEX(F_MC_End2009,1,'Data - ValuesEnd2009'!DH$2))</f>
        <v>1.0648710442995073</v>
      </c>
      <c r="DI55" s="199">
        <f>IF($C55="M",'Data - ValuesEnd2009'!DI55/INDEX(M_MC_End2009,1,'Data - ValuesEnd2009'!DI$2),'Data - ValuesEnd2009'!DI55/INDEX(F_MC_End2009,1,'Data - ValuesEnd2009'!DI$2))</f>
        <v>1.0681897136770715</v>
      </c>
      <c r="DJ55" s="200">
        <f>IF($C55="M",'Data - ValuesEnd2009'!DJ55/INDEX(M_MC_End2009,1,'Data - ValuesEnd2009'!DJ$2),'Data - ValuesEnd2009'!DJ55/INDEX(F_MC_End2009,1,'Data - ValuesEnd2009'!DJ$2))</f>
        <v>1.0492873625863814</v>
      </c>
      <c r="DK55" s="190"/>
      <c r="DL55" s="191"/>
      <c r="DM55" s="198">
        <f>IF($C55="M",'Data - ValuesEnd2009'!DM55/INDEX(M_MC_End2009,1,'Data - ValuesEnd2009'!DM$2),'Data - ValuesEnd2009'!DM55/INDEX(F_MC_End2009,1,'Data - ValuesEnd2009'!DM$2))</f>
        <v>1.3448531572746898</v>
      </c>
      <c r="DN55" s="199">
        <f>IF($C55="M",'Data - ValuesEnd2009'!DN55/INDEX(M_MC_End2009,1,'Data - ValuesEnd2009'!DN$2),'Data - ValuesEnd2009'!DN55/INDEX(F_MC_End2009,1,'Data - ValuesEnd2009'!DN$2))</f>
        <v>1.2397011105956488</v>
      </c>
      <c r="DO55" s="199">
        <f>IF($C55="M",'Data - ValuesEnd2009'!DO55/INDEX(M_MC_End2009,1,'Data - ValuesEnd2009'!DO$2),'Data - ValuesEnd2009'!DO55/INDEX(F_MC_End2009,1,'Data - ValuesEnd2009'!DO$2))</f>
        <v>1.1552683640238735</v>
      </c>
      <c r="DP55" s="199">
        <f>IF($C55="M",'Data - ValuesEnd2009'!DP55/INDEX(M_MC_End2009,1,'Data - ValuesEnd2009'!DP$2),'Data - ValuesEnd2009'!DP55/INDEX(F_MC_End2009,1,'Data - ValuesEnd2009'!DP$2))</f>
        <v>1.1396701209296325</v>
      </c>
      <c r="DQ55" s="199">
        <f>IF($C55="M",'Data - ValuesEnd2009'!DQ55/INDEX(M_MC_End2009,1,'Data - ValuesEnd2009'!DQ$2),'Data - ValuesEnd2009'!DQ55/INDEX(F_MC_End2009,1,'Data - ValuesEnd2009'!DQ$2))</f>
        <v>1.1203742743193854</v>
      </c>
      <c r="DR55" s="200">
        <f>IF($C55="M",'Data - ValuesEnd2009'!DR55/INDEX(M_MC_End2009,1,'Data - ValuesEnd2009'!DR$2),'Data - ValuesEnd2009'!DR55/INDEX(F_MC_End2009,1,'Data - ValuesEnd2009'!DR$2))</f>
        <v>1.056493244824683</v>
      </c>
      <c r="DS55" s="190"/>
      <c r="DT55" s="191"/>
      <c r="DU55" s="198">
        <f>IF($C55="M",'Data - ValuesEnd2009'!DU55/INDEX(M_MC_End2009,1,'Data - ValuesEnd2009'!DU$2),'Data - ValuesEnd2009'!DU55/INDEX(F_MC_End2009,1,'Data - ValuesEnd2009'!DU$2))</f>
        <v>1.1309019909899711</v>
      </c>
      <c r="DV55" s="199">
        <f>IF($C55="M",'Data - ValuesEnd2009'!DV55/INDEX(M_MC_End2009,1,'Data - ValuesEnd2009'!DV$2),'Data - ValuesEnd2009'!DV55/INDEX(F_MC_End2009,1,'Data - ValuesEnd2009'!DV$2))</f>
        <v>1.0927672570963032</v>
      </c>
      <c r="DW55" s="199">
        <f>IF($C55="M",'Data - ValuesEnd2009'!DW55/INDEX(M_MC_End2009,1,'Data - ValuesEnd2009'!DW$2),'Data - ValuesEnd2009'!DW55/INDEX(F_MC_End2009,1,'Data - ValuesEnd2009'!DW$2))</f>
        <v>1.0522436478371928</v>
      </c>
      <c r="DX55" s="199">
        <f>IF($C55="M",'Data - ValuesEnd2009'!DX55/INDEX(M_MC_End2009,1,'Data - ValuesEnd2009'!DX$2),'Data - ValuesEnd2009'!DX55/INDEX(F_MC_End2009,1,'Data - ValuesEnd2009'!DX$2))</f>
        <v>1.0545259286212234</v>
      </c>
      <c r="DY55" s="199">
        <f>IF($C55="M",'Data - ValuesEnd2009'!DY55/INDEX(M_MC_End2009,1,'Data - ValuesEnd2009'!DY$2),'Data - ValuesEnd2009'!DY55/INDEX(F_MC_End2009,1,'Data - ValuesEnd2009'!DY$2))</f>
        <v>1.0533955018844234</v>
      </c>
      <c r="DZ55" s="200">
        <f>IF($C55="M",'Data - ValuesEnd2009'!DZ55/INDEX(M_MC_End2009,1,'Data - ValuesEnd2009'!DZ$2),'Data - ValuesEnd2009'!DZ55/INDEX(F_MC_End2009,1,'Data - ValuesEnd2009'!DZ$2))</f>
        <v>1.0256417853208908</v>
      </c>
      <c r="EA55" s="190"/>
      <c r="EB55" s="191"/>
      <c r="EC55" s="185"/>
    </row>
    <row r="56" spans="1:133" s="186" customFormat="1" ht="16.5" thickBot="1">
      <c r="A56" s="224"/>
      <c r="B56" s="66"/>
      <c r="C56" s="66" t="s">
        <v>44</v>
      </c>
      <c r="D56" s="166" t="s">
        <v>129</v>
      </c>
      <c r="E56" s="201">
        <f>IF($C56="M",'Data - ValuesEnd2009'!E56/INDEX(M_MC_End2009,1,'Data - ValuesEnd2009'!E$2),'Data - ValuesEnd2009'!E56/INDEX(F_MC_End2009,1,'Data - ValuesEnd2009'!E$2))</f>
        <v>0.9485606257548191</v>
      </c>
      <c r="F56" s="202">
        <f>IF($C56="M",'Data - ValuesEnd2009'!F56/INDEX(M_MC_End2009,1,'Data - ValuesEnd2009'!F$2),'Data - ValuesEnd2009'!F56/INDEX(F_MC_End2009,1,'Data - ValuesEnd2009'!F$2))</f>
        <v>0.9645240263653141</v>
      </c>
      <c r="G56" s="202">
        <f>IF($C56="M",'Data - ValuesEnd2009'!G56/INDEX(M_MC_End2009,1,'Data - ValuesEnd2009'!G$2),'Data - ValuesEnd2009'!G56/INDEX(F_MC_End2009,1,'Data - ValuesEnd2009'!G$2))</f>
        <v>0.9784911883648645</v>
      </c>
      <c r="H56" s="202">
        <f>IF($C56="M",'Data - ValuesEnd2009'!H56/INDEX(M_MC_End2009,1,'Data - ValuesEnd2009'!H$2),'Data - ValuesEnd2009'!H56/INDEX(F_MC_End2009,1,'Data - ValuesEnd2009'!H$2))</f>
        <v>0.9837331312059422</v>
      </c>
      <c r="I56" s="202">
        <f>IF($C56="M",'Data - ValuesEnd2009'!I56/INDEX(M_MC_End2009,1,'Data - ValuesEnd2009'!I$2),'Data - ValuesEnd2009'!I56/INDEX(F_MC_End2009,1,'Data - ValuesEnd2009'!I$2))</f>
        <v>0.9853507734491955</v>
      </c>
      <c r="J56" s="203">
        <f>IF($C56="M",'Data - ValuesEnd2009'!J56/INDEX(M_MC_End2009,1,'Data - ValuesEnd2009'!J$2),'Data - ValuesEnd2009'!J56/INDEX(F_MC_End2009,1,'Data - ValuesEnd2009'!J$2))</f>
        <v>0.9631186380962187</v>
      </c>
      <c r="K56" s="190"/>
      <c r="L56" s="191"/>
      <c r="M56" s="201">
        <f>IF($C56="M",'Data - ValuesEnd2009'!M56/INDEX(M_MC_End2009,1,'Data - ValuesEnd2009'!M$2),'Data - ValuesEnd2009'!M56/INDEX(F_MC_End2009,1,'Data - ValuesEnd2009'!M$2))</f>
        <v>0.957238216736473</v>
      </c>
      <c r="N56" s="202">
        <f>IF($C56="M",'Data - ValuesEnd2009'!N56/INDEX(M_MC_End2009,1,'Data - ValuesEnd2009'!N$2),'Data - ValuesEnd2009'!N56/INDEX(F_MC_End2009,1,'Data - ValuesEnd2009'!N$2))</f>
        <v>0.9779673846274706</v>
      </c>
      <c r="O56" s="202">
        <f>IF($C56="M",'Data - ValuesEnd2009'!O56/INDEX(M_MC_End2009,1,'Data - ValuesEnd2009'!O$2),'Data - ValuesEnd2009'!O56/INDEX(F_MC_End2009,1,'Data - ValuesEnd2009'!O$2))</f>
        <v>0.9914414240675271</v>
      </c>
      <c r="P56" s="202">
        <f>IF($C56="M",'Data - ValuesEnd2009'!P56/INDEX(M_MC_End2009,1,'Data - ValuesEnd2009'!P$2),'Data - ValuesEnd2009'!P56/INDEX(F_MC_End2009,1,'Data - ValuesEnd2009'!P$2))</f>
        <v>0.9943577140516938</v>
      </c>
      <c r="Q56" s="202">
        <f>IF($C56="M",'Data - ValuesEnd2009'!Q56/INDEX(M_MC_End2009,1,'Data - ValuesEnd2009'!Q$2),'Data - ValuesEnd2009'!Q56/INDEX(F_MC_End2009,1,'Data - ValuesEnd2009'!Q$2))</f>
        <v>0.9950709730466474</v>
      </c>
      <c r="R56" s="203">
        <f>IF($C56="M",'Data - ValuesEnd2009'!R56/INDEX(M_MC_End2009,1,'Data - ValuesEnd2009'!R$2),'Data - ValuesEnd2009'!R56/INDEX(F_MC_End2009,1,'Data - ValuesEnd2009'!R$2))</f>
        <v>0.9747790745577711</v>
      </c>
      <c r="S56" s="190"/>
      <c r="T56" s="191"/>
      <c r="U56" s="201">
        <f>IF($C56="M",'Data - ValuesEnd2009'!U56/INDEX(M_MC_End2009,1,'Data - ValuesEnd2009'!U$2),'Data - ValuesEnd2009'!U56/INDEX(F_MC_End2009,1,'Data - ValuesEnd2009'!U$2))</f>
        <v>0.9507059979134516</v>
      </c>
      <c r="V56" s="202">
        <f>IF($C56="M",'Data - ValuesEnd2009'!V56/INDEX(M_MC_End2009,1,'Data - ValuesEnd2009'!V$2),'Data - ValuesEnd2009'!V56/INDEX(F_MC_End2009,1,'Data - ValuesEnd2009'!V$2))</f>
        <v>0.9706556540809366</v>
      </c>
      <c r="W56" s="202">
        <f>IF($C56="M",'Data - ValuesEnd2009'!W56/INDEX(M_MC_End2009,1,'Data - ValuesEnd2009'!W$2),'Data - ValuesEnd2009'!W56/INDEX(F_MC_End2009,1,'Data - ValuesEnd2009'!W$2))</f>
        <v>0.9852319229531046</v>
      </c>
      <c r="X56" s="202">
        <f>IF($C56="M",'Data - ValuesEnd2009'!X56/INDEX(M_MC_End2009,1,'Data - ValuesEnd2009'!X$2),'Data - ValuesEnd2009'!X56/INDEX(F_MC_End2009,1,'Data - ValuesEnd2009'!X$2))</f>
        <v>0.9887412952882759</v>
      </c>
      <c r="Y56" s="202">
        <f>IF($C56="M",'Data - ValuesEnd2009'!Y56/INDEX(M_MC_End2009,1,'Data - ValuesEnd2009'!Y$2),'Data - ValuesEnd2009'!Y56/INDEX(F_MC_End2009,1,'Data - ValuesEnd2009'!Y$2))</f>
        <v>0.9893393782153947</v>
      </c>
      <c r="Z56" s="203">
        <f>IF($C56="M",'Data - ValuesEnd2009'!Z56/INDEX(M_MC_End2009,1,'Data - ValuesEnd2009'!Z$2),'Data - ValuesEnd2009'!Z56/INDEX(F_MC_End2009,1,'Data - ValuesEnd2009'!Z$2))</f>
        <v>0.9658748595366852</v>
      </c>
      <c r="AA56" s="190"/>
      <c r="AB56" s="191"/>
      <c r="AC56" s="201">
        <f>IF($C56="M",'Data - ValuesEnd2009'!AC56/INDEX(M_MC_End2009,1,'Data - ValuesEnd2009'!AC$2),'Data - ValuesEnd2009'!AC56/INDEX(F_MC_End2009,1,'Data - ValuesEnd2009'!AC$2))</f>
        <v>0.9617299986131268</v>
      </c>
      <c r="AD56" s="202">
        <f>IF($C56="M",'Data - ValuesEnd2009'!AD56/INDEX(M_MC_End2009,1,'Data - ValuesEnd2009'!AD$2),'Data - ValuesEnd2009'!AD56/INDEX(F_MC_End2009,1,'Data - ValuesEnd2009'!AD$2))</f>
        <v>0.9836197907765136</v>
      </c>
      <c r="AE56" s="202">
        <f>IF($C56="M",'Data - ValuesEnd2009'!AE56/INDEX(M_MC_End2009,1,'Data - ValuesEnd2009'!AE$2),'Data - ValuesEnd2009'!AE56/INDEX(F_MC_End2009,1,'Data - ValuesEnd2009'!AE$2))</f>
        <v>0.9952455070710936</v>
      </c>
      <c r="AF56" s="202">
        <f>IF($C56="M",'Data - ValuesEnd2009'!AF56/INDEX(M_MC_End2009,1,'Data - ValuesEnd2009'!AF$2),'Data - ValuesEnd2009'!AF56/INDEX(F_MC_End2009,1,'Data - ValuesEnd2009'!AF$2))</f>
        <v>0.9971134419485839</v>
      </c>
      <c r="AG56" s="202">
        <f>IF($C56="M",'Data - ValuesEnd2009'!AG56/INDEX(M_MC_End2009,1,'Data - ValuesEnd2009'!AG$2),'Data - ValuesEnd2009'!AG56/INDEX(F_MC_End2009,1,'Data - ValuesEnd2009'!AG$2))</f>
        <v>0.9971618616718689</v>
      </c>
      <c r="AH56" s="203">
        <f>IF($C56="M",'Data - ValuesEnd2009'!AH56/INDEX(M_MC_End2009,1,'Data - ValuesEnd2009'!AH$2),'Data - ValuesEnd2009'!AH56/INDEX(F_MC_End2009,1,'Data - ValuesEnd2009'!AH$2))</f>
        <v>0.9770071787243906</v>
      </c>
      <c r="AI56" s="190"/>
      <c r="AJ56" s="191"/>
      <c r="AK56" s="201">
        <f>IF($C56="M",'Data - ValuesEnd2009'!AK56/INDEX(M_MC_End2009,1,'Data - ValuesEnd2009'!AK$2),'Data - ValuesEnd2009'!AK56/INDEX(F_MC_End2009,1,'Data - ValuesEnd2009'!AK$2))</f>
        <v>1.0684445300621324</v>
      </c>
      <c r="AL56" s="202">
        <f>IF($C56="M",'Data - ValuesEnd2009'!AL56/INDEX(M_MC_End2009,1,'Data - ValuesEnd2009'!AL$2),'Data - ValuesEnd2009'!AL56/INDEX(F_MC_End2009,1,'Data - ValuesEnd2009'!AL$2))</f>
        <v>1.0507847418760496</v>
      </c>
      <c r="AM56" s="202">
        <f>IF($C56="M",'Data - ValuesEnd2009'!AM56/INDEX(M_MC_End2009,1,'Data - ValuesEnd2009'!AM$2),'Data - ValuesEnd2009'!AM56/INDEX(F_MC_End2009,1,'Data - ValuesEnd2009'!AM$2))</f>
        <v>1.0361692948372874</v>
      </c>
      <c r="AN56" s="202">
        <f>IF($C56="M",'Data - ValuesEnd2009'!AN56/INDEX(M_MC_End2009,1,'Data - ValuesEnd2009'!AN$2),'Data - ValuesEnd2009'!AN56/INDEX(F_MC_End2009,1,'Data - ValuesEnd2009'!AN$2))</f>
        <v>1.0376944569145958</v>
      </c>
      <c r="AO56" s="202">
        <f>IF($C56="M",'Data - ValuesEnd2009'!AO56/INDEX(M_MC_End2009,1,'Data - ValuesEnd2009'!AO$2),'Data - ValuesEnd2009'!AO56/INDEX(F_MC_End2009,1,'Data - ValuesEnd2009'!AO$2))</f>
        <v>1.035313622168959</v>
      </c>
      <c r="AP56" s="203">
        <f>IF($C56="M",'Data - ValuesEnd2009'!AP56/INDEX(M_MC_End2009,1,'Data - ValuesEnd2009'!AP$2),'Data - ValuesEnd2009'!AP56/INDEX(F_MC_End2009,1,'Data - ValuesEnd2009'!AP$2))</f>
        <v>1.0051634995001755</v>
      </c>
      <c r="AQ56" s="190"/>
      <c r="AR56" s="191"/>
      <c r="AS56" s="201">
        <f>IF($C56="M",'Data - ValuesEnd2009'!AS56/INDEX(M_MC_End2009,1,'Data - ValuesEnd2009'!AS$2),'Data - ValuesEnd2009'!AS56/INDEX(F_MC_End2009,1,'Data - ValuesEnd2009'!AS$2))</f>
        <v>1.015878027828669</v>
      </c>
      <c r="AT56" s="202">
        <f>IF($C56="M",'Data - ValuesEnd2009'!AT56/INDEX(M_MC_End2009,1,'Data - ValuesEnd2009'!AT$2),'Data - ValuesEnd2009'!AT56/INDEX(F_MC_End2009,1,'Data - ValuesEnd2009'!AT$2))</f>
        <v>1.0168355707183205</v>
      </c>
      <c r="AU56" s="202">
        <f>IF($C56="M",'Data - ValuesEnd2009'!AU56/INDEX(M_MC_End2009,1,'Data - ValuesEnd2009'!AU$2),'Data - ValuesEnd2009'!AU56/INDEX(F_MC_End2009,1,'Data - ValuesEnd2009'!AU$2))</f>
        <v>1.0127062710865793</v>
      </c>
      <c r="AV56" s="202">
        <f>IF($C56="M",'Data - ValuesEnd2009'!AV56/INDEX(M_MC_End2009,1,'Data - ValuesEnd2009'!AV$2),'Data - ValuesEnd2009'!AV56/INDEX(F_MC_End2009,1,'Data - ValuesEnd2009'!AV$2))</f>
        <v>1.0167184663895659</v>
      </c>
      <c r="AW56" s="202">
        <f>IF($C56="M",'Data - ValuesEnd2009'!AW56/INDEX(M_MC_End2009,1,'Data - ValuesEnd2009'!AW$2),'Data - ValuesEnd2009'!AW56/INDEX(F_MC_End2009,1,'Data - ValuesEnd2009'!AW$2))</f>
        <v>1.0182309397118179</v>
      </c>
      <c r="AX56" s="203">
        <f>IF($C56="M",'Data - ValuesEnd2009'!AX56/INDEX(M_MC_End2009,1,'Data - ValuesEnd2009'!AX$2),'Data - ValuesEnd2009'!AX56/INDEX(F_MC_End2009,1,'Data - ValuesEnd2009'!AX$2))</f>
        <v>0.9988401628839546</v>
      </c>
      <c r="AY56" s="190"/>
      <c r="AZ56" s="191"/>
      <c r="BA56" s="201">
        <f>IF($C56="M",'Data - ValuesEnd2009'!BA56/INDEX(M_MC_End2009,1,'Data - ValuesEnd2009'!BA$2),'Data - ValuesEnd2009'!BA56/INDEX(F_MC_End2009,1,'Data - ValuesEnd2009'!BA$2))</f>
        <v>1.0633225711213823</v>
      </c>
      <c r="BB56" s="202">
        <f>IF($C56="M",'Data - ValuesEnd2009'!BB56/INDEX(M_MC_End2009,1,'Data - ValuesEnd2009'!BB$2),'Data - ValuesEnd2009'!BB56/INDEX(F_MC_End2009,1,'Data - ValuesEnd2009'!BB$2))</f>
        <v>1.0478151199085572</v>
      </c>
      <c r="BC56" s="202">
        <f>IF($C56="M",'Data - ValuesEnd2009'!BC56/INDEX(M_MC_End2009,1,'Data - ValuesEnd2009'!BC$2),'Data - ValuesEnd2009'!BC56/INDEX(F_MC_End2009,1,'Data - ValuesEnd2009'!BC$2))</f>
        <v>1.0343933810523271</v>
      </c>
      <c r="BD56" s="202">
        <f>IF($C56="M",'Data - ValuesEnd2009'!BD56/INDEX(M_MC_End2009,1,'Data - ValuesEnd2009'!BD$2),'Data - ValuesEnd2009'!BD56/INDEX(F_MC_End2009,1,'Data - ValuesEnd2009'!BD$2))</f>
        <v>1.032941675684904</v>
      </c>
      <c r="BE56" s="202">
        <f>IF($C56="M",'Data - ValuesEnd2009'!BE56/INDEX(M_MC_End2009,1,'Data - ValuesEnd2009'!BE$2),'Data - ValuesEnd2009'!BE56/INDEX(F_MC_End2009,1,'Data - ValuesEnd2009'!BE$2))</f>
        <v>1.0284424006468564</v>
      </c>
      <c r="BF56" s="203">
        <f>IF($C56="M",'Data - ValuesEnd2009'!BF56/INDEX(M_MC_End2009,1,'Data - ValuesEnd2009'!BF$2),'Data - ValuesEnd2009'!BF56/INDEX(F_MC_End2009,1,'Data - ValuesEnd2009'!BF$2))</f>
        <v>0.9945665504436042</v>
      </c>
      <c r="BG56" s="190"/>
      <c r="BH56" s="191"/>
      <c r="BI56" s="201">
        <f>IF($C56="M",'Data - ValuesEnd2009'!BI56/INDEX(M_MC_End2009,1,'Data - ValuesEnd2009'!BI$2),'Data - ValuesEnd2009'!BI56/INDEX(F_MC_End2009,1,'Data - ValuesEnd2009'!BI$2))</f>
        <v>1.016992455192571</v>
      </c>
      <c r="BJ56" s="202">
        <f>IF($C56="M",'Data - ValuesEnd2009'!BJ56/INDEX(M_MC_End2009,1,'Data - ValuesEnd2009'!BJ$2),'Data - ValuesEnd2009'!BJ56/INDEX(F_MC_End2009,1,'Data - ValuesEnd2009'!BJ$2))</f>
        <v>1.0182876436478683</v>
      </c>
      <c r="BK56" s="202">
        <f>IF($C56="M",'Data - ValuesEnd2009'!BK56/INDEX(M_MC_End2009,1,'Data - ValuesEnd2009'!BK$2),'Data - ValuesEnd2009'!BK56/INDEX(F_MC_End2009,1,'Data - ValuesEnd2009'!BK$2))</f>
        <v>1.0131978586407908</v>
      </c>
      <c r="BL56" s="202">
        <f>IF($C56="M",'Data - ValuesEnd2009'!BL56/INDEX(M_MC_End2009,1,'Data - ValuesEnd2009'!BL$2),'Data - ValuesEnd2009'!BL56/INDEX(F_MC_End2009,1,'Data - ValuesEnd2009'!BL$2))</f>
        <v>1.0151388559786365</v>
      </c>
      <c r="BM56" s="202">
        <f>IF($C56="M",'Data - ValuesEnd2009'!BM56/INDEX(M_MC_End2009,1,'Data - ValuesEnd2009'!BM$2),'Data - ValuesEnd2009'!BM56/INDEX(F_MC_End2009,1,'Data - ValuesEnd2009'!BM$2))</f>
        <v>1.0148809771451888</v>
      </c>
      <c r="BN56" s="203">
        <f>IF($C56="M",'Data - ValuesEnd2009'!BN56/INDEX(M_MC_End2009,1,'Data - ValuesEnd2009'!BN$2),'Data - ValuesEnd2009'!BN56/INDEX(F_MC_End2009,1,'Data - ValuesEnd2009'!BN$2))</f>
        <v>0.9928366637893627</v>
      </c>
      <c r="BO56" s="190"/>
      <c r="BP56" s="191"/>
      <c r="BQ56" s="201">
        <f>IF($C56="M",'Data - ValuesEnd2009'!BQ56/INDEX(M_MC_End2009,1,'Data - ValuesEnd2009'!BQ$2),'Data - ValuesEnd2009'!BQ56/INDEX(F_MC_End2009,1,'Data - ValuesEnd2009'!BQ$2))</f>
        <v>1.2365895500682538</v>
      </c>
      <c r="BR56" s="202">
        <f>IF($C56="M",'Data - ValuesEnd2009'!BR56/INDEX(M_MC_End2009,1,'Data - ValuesEnd2009'!BR$2),'Data - ValuesEnd2009'!BR56/INDEX(F_MC_End2009,1,'Data - ValuesEnd2009'!BR$2))</f>
        <v>1.1669188991478263</v>
      </c>
      <c r="BS56" s="202">
        <f>IF($C56="M",'Data - ValuesEnd2009'!BS56/INDEX(M_MC_End2009,1,'Data - ValuesEnd2009'!BS$2),'Data - ValuesEnd2009'!BS56/INDEX(F_MC_End2009,1,'Data - ValuesEnd2009'!BS$2))</f>
        <v>1.1123204934449153</v>
      </c>
      <c r="BT56" s="202">
        <f>IF($C56="M",'Data - ValuesEnd2009'!BT56/INDEX(M_MC_End2009,1,'Data - ValuesEnd2009'!BT$2),'Data - ValuesEnd2009'!BT56/INDEX(F_MC_End2009,1,'Data - ValuesEnd2009'!BT$2))</f>
        <v>1.1075799091543959</v>
      </c>
      <c r="BU56" s="202">
        <f>IF($C56="M",'Data - ValuesEnd2009'!BU56/INDEX(M_MC_End2009,1,'Data - ValuesEnd2009'!BU$2),'Data - ValuesEnd2009'!BU56/INDEX(F_MC_End2009,1,'Data - ValuesEnd2009'!BU$2))</f>
        <v>1.09870341938799</v>
      </c>
      <c r="BV56" s="203">
        <f>IF($C56="M",'Data - ValuesEnd2009'!BV56/INDEX(M_MC_End2009,1,'Data - ValuesEnd2009'!BV$2),'Data - ValuesEnd2009'!BV56/INDEX(F_MC_End2009,1,'Data - ValuesEnd2009'!BV$2))</f>
        <v>1.056116318351553</v>
      </c>
      <c r="BW56" s="190"/>
      <c r="BX56" s="191"/>
      <c r="BY56" s="201">
        <f>IF($C56="M",'Data - ValuesEnd2009'!BY56/INDEX(M_MC_End2009,1,'Data - ValuesEnd2009'!BY$2),'Data - ValuesEnd2009'!BY56/INDEX(F_MC_End2009,1,'Data - ValuesEnd2009'!BY$2))</f>
        <v>1.0807951302526395</v>
      </c>
      <c r="BZ56" s="202">
        <f>IF($C56="M",'Data - ValuesEnd2009'!BZ56/INDEX(M_MC_End2009,1,'Data - ValuesEnd2009'!BZ$2),'Data - ValuesEnd2009'!BZ56/INDEX(F_MC_End2009,1,'Data - ValuesEnd2009'!BZ$2))</f>
        <v>1.0607137692180806</v>
      </c>
      <c r="CA56" s="202">
        <f>IF($C56="M",'Data - ValuesEnd2009'!CA56/INDEX(M_MC_End2009,1,'Data - ValuesEnd2009'!CA$2),'Data - ValuesEnd2009'!CA56/INDEX(F_MC_End2009,1,'Data - ValuesEnd2009'!CA$2))</f>
        <v>1.0368838579072381</v>
      </c>
      <c r="CB56" s="202">
        <f>IF($C56="M",'Data - ValuesEnd2009'!CB56/INDEX(M_MC_End2009,1,'Data - ValuesEnd2009'!CB$2),'Data - ValuesEnd2009'!CB56/INDEX(F_MC_End2009,1,'Data - ValuesEnd2009'!CB$2))</f>
        <v>1.0422572524366638</v>
      </c>
      <c r="CC56" s="202">
        <f>IF($C56="M",'Data - ValuesEnd2009'!CC56/INDEX(M_MC_End2009,1,'Data - ValuesEnd2009'!CC$2),'Data - ValuesEnd2009'!CC56/INDEX(F_MC_End2009,1,'Data - ValuesEnd2009'!CC$2))</f>
        <v>1.0447102612694164</v>
      </c>
      <c r="CD56" s="203">
        <f>IF($C56="M",'Data - ValuesEnd2009'!CD56/INDEX(M_MC_End2009,1,'Data - ValuesEnd2009'!CD$2),'Data - ValuesEnd2009'!CD56/INDEX(F_MC_End2009,1,'Data - ValuesEnd2009'!CD$2))</f>
        <v>1.0261078893090376</v>
      </c>
      <c r="CE56" s="190"/>
      <c r="CF56" s="191"/>
      <c r="CG56" s="201">
        <f>IF($C56="M",'Data - ValuesEnd2009'!CG56/INDEX(M_MC_End2009,1,'Data - ValuesEnd2009'!CG$2),'Data - ValuesEnd2009'!CG56/INDEX(F_MC_End2009,1,'Data - ValuesEnd2009'!CG$2))</f>
        <v>1.2160916151661958</v>
      </c>
      <c r="CH56" s="202">
        <f>IF($C56="M",'Data - ValuesEnd2009'!CH56/INDEX(M_MC_End2009,1,'Data - ValuesEnd2009'!CH$2),'Data - ValuesEnd2009'!CH56/INDEX(F_MC_End2009,1,'Data - ValuesEnd2009'!CH$2))</f>
        <v>1.1495077159503382</v>
      </c>
      <c r="CI56" s="202">
        <f>IF($C56="M",'Data - ValuesEnd2009'!CI56/INDEX(M_MC_End2009,1,'Data - ValuesEnd2009'!CI$2),'Data - ValuesEnd2009'!CI56/INDEX(F_MC_End2009,1,'Data - ValuesEnd2009'!CI$2))</f>
        <v>1.0981473463601232</v>
      </c>
      <c r="CJ56" s="202">
        <f>IF($C56="M",'Data - ValuesEnd2009'!CJ56/INDEX(M_MC_End2009,1,'Data - ValuesEnd2009'!CJ$2),'Data - ValuesEnd2009'!CJ56/INDEX(F_MC_End2009,1,'Data - ValuesEnd2009'!CJ$2))</f>
        <v>1.089248621771566</v>
      </c>
      <c r="CK56" s="202">
        <f>IF($C56="M",'Data - ValuesEnd2009'!CK56/INDEX(M_MC_End2009,1,'Data - ValuesEnd2009'!CK$2),'Data - ValuesEnd2009'!CK56/INDEX(F_MC_End2009,1,'Data - ValuesEnd2009'!CK$2))</f>
        <v>1.0772585744461158</v>
      </c>
      <c r="CL56" s="203">
        <f>IF($C56="M",'Data - ValuesEnd2009'!CL56/INDEX(M_MC_End2009,1,'Data - ValuesEnd2009'!CL$2),'Data - ValuesEnd2009'!CL56/INDEX(F_MC_End2009,1,'Data - ValuesEnd2009'!CL$2))</f>
        <v>1.02875010674669</v>
      </c>
      <c r="CM56" s="190"/>
      <c r="CN56" s="191"/>
      <c r="CO56" s="201">
        <f>IF($C56="M",'Data - ValuesEnd2009'!CO56/INDEX(M_MC_End2009,1,'Data - ValuesEnd2009'!CO$2),'Data - ValuesEnd2009'!CO56/INDEX(F_MC_End2009,1,'Data - ValuesEnd2009'!CO$2))</f>
        <v>1.078327145932509</v>
      </c>
      <c r="CP56" s="202">
        <f>IF($C56="M",'Data - ValuesEnd2009'!CP56/INDEX(M_MC_End2009,1,'Data - ValuesEnd2009'!CP$2),'Data - ValuesEnd2009'!CP56/INDEX(F_MC_End2009,1,'Data - ValuesEnd2009'!CP$2))</f>
        <v>1.0575441220830748</v>
      </c>
      <c r="CQ56" s="202">
        <f>IF($C56="M",'Data - ValuesEnd2009'!CQ56/INDEX(M_MC_End2009,1,'Data - ValuesEnd2009'!CQ$2),'Data - ValuesEnd2009'!CQ56/INDEX(F_MC_End2009,1,'Data - ValuesEnd2009'!CQ$2))</f>
        <v>1.0336575745620982</v>
      </c>
      <c r="CR56" s="202">
        <f>IF($C56="M",'Data - ValuesEnd2009'!CR56/INDEX(M_MC_End2009,1,'Data - ValuesEnd2009'!CR$2),'Data - ValuesEnd2009'!CR56/INDEX(F_MC_End2009,1,'Data - ValuesEnd2009'!CR$2))</f>
        <v>1.035742549462188</v>
      </c>
      <c r="CS56" s="202">
        <f>IF($C56="M",'Data - ValuesEnd2009'!CS56/INDEX(M_MC_End2009,1,'Data - ValuesEnd2009'!CS$2),'Data - ValuesEnd2009'!CS56/INDEX(F_MC_End2009,1,'Data - ValuesEnd2009'!CS$2))</f>
        <v>1.0351128072424771</v>
      </c>
      <c r="CT56" s="203">
        <f>IF($C56="M",'Data - ValuesEnd2009'!CT56/INDEX(M_MC_End2009,1,'Data - ValuesEnd2009'!CT$2),'Data - ValuesEnd2009'!CT56/INDEX(F_MC_End2009,1,'Data - ValuesEnd2009'!CT$2))</f>
        <v>1.0106677082001492</v>
      </c>
      <c r="CU56" s="190"/>
      <c r="CV56" s="191"/>
      <c r="CW56" s="201">
        <f>IF($C56="M",'Data - ValuesEnd2009'!CW56/INDEX(M_MC_End2009,1,'Data - ValuesEnd2009'!CW$2),'Data - ValuesEnd2009'!CW56/INDEX(F_MC_End2009,1,'Data - ValuesEnd2009'!CW$2))</f>
        <v>1.5067429380614124</v>
      </c>
      <c r="CX56" s="202">
        <f>IF($C56="M",'Data - ValuesEnd2009'!CX56/INDEX(M_MC_End2009,1,'Data - ValuesEnd2009'!CX$2),'Data - ValuesEnd2009'!CX56/INDEX(F_MC_End2009,1,'Data - ValuesEnd2009'!CX$2))</f>
        <v>1.3405533427447636</v>
      </c>
      <c r="CY56" s="202">
        <f>IF($C56="M",'Data - ValuesEnd2009'!CY56/INDEX(M_MC_End2009,1,'Data - ValuesEnd2009'!CY$2),'Data - ValuesEnd2009'!CY56/INDEX(F_MC_End2009,1,'Data - ValuesEnd2009'!CY$2))</f>
        <v>1.2221052412941897</v>
      </c>
      <c r="CZ56" s="202">
        <f>IF($C56="M",'Data - ValuesEnd2009'!CZ56/INDEX(M_MC_End2009,1,'Data - ValuesEnd2009'!CZ$2),'Data - ValuesEnd2009'!CZ56/INDEX(F_MC_End2009,1,'Data - ValuesEnd2009'!CZ$2))</f>
        <v>1.2048742315961583</v>
      </c>
      <c r="DA56" s="202">
        <f>IF($C56="M",'Data - ValuesEnd2009'!DA56/INDEX(M_MC_End2009,1,'Data - ValuesEnd2009'!DA$2),'Data - ValuesEnd2009'!DA56/INDEX(F_MC_End2009,1,'Data - ValuesEnd2009'!DA$2))</f>
        <v>1.1839699161597572</v>
      </c>
      <c r="DB56" s="203">
        <f>IF($C56="M",'Data - ValuesEnd2009'!DB56/INDEX(M_MC_End2009,1,'Data - ValuesEnd2009'!DB$2),'Data - ValuesEnd2009'!DB56/INDEX(F_MC_End2009,1,'Data - ValuesEnd2009'!DB$2))</f>
        <v>1.120147214539957</v>
      </c>
      <c r="DC56" s="190"/>
      <c r="DD56" s="191"/>
      <c r="DE56" s="201">
        <f>IF($C56="M",'Data - ValuesEnd2009'!DE56/INDEX(M_MC_End2009,1,'Data - ValuesEnd2009'!DE$2),'Data - ValuesEnd2009'!DE56/INDEX(F_MC_End2009,1,'Data - ValuesEnd2009'!DE$2))</f>
        <v>1.1531436066302452</v>
      </c>
      <c r="DF56" s="202">
        <f>IF($C56="M",'Data - ValuesEnd2009'!DF56/INDEX(M_MC_End2009,1,'Data - ValuesEnd2009'!DF$2),'Data - ValuesEnd2009'!DF56/INDEX(F_MC_End2009,1,'Data - ValuesEnd2009'!DF$2))</f>
        <v>1.1108777246089458</v>
      </c>
      <c r="DG56" s="202">
        <f>IF($C56="M",'Data - ValuesEnd2009'!DG56/INDEX(M_MC_End2009,1,'Data - ValuesEnd2009'!DG$2),'Data - ValuesEnd2009'!DG56/INDEX(F_MC_End2009,1,'Data - ValuesEnd2009'!DG$2))</f>
        <v>1.0647604426936537</v>
      </c>
      <c r="DH56" s="202">
        <f>IF($C56="M",'Data - ValuesEnd2009'!DH56/INDEX(M_MC_End2009,1,'Data - ValuesEnd2009'!DH$2),'Data - ValuesEnd2009'!DH56/INDEX(F_MC_End2009,1,'Data - ValuesEnd2009'!DH$2))</f>
        <v>1.0718545842202785</v>
      </c>
      <c r="DI56" s="202">
        <f>IF($C56="M",'Data - ValuesEnd2009'!DI56/INDEX(M_MC_End2009,1,'Data - ValuesEnd2009'!DI$2),'Data - ValuesEnd2009'!DI56/INDEX(F_MC_End2009,1,'Data - ValuesEnd2009'!DI$2))</f>
        <v>1.0754302727701595</v>
      </c>
      <c r="DJ56" s="203">
        <f>IF($C56="M",'Data - ValuesEnd2009'!DJ56/INDEX(M_MC_End2009,1,'Data - ValuesEnd2009'!DJ$2),'Data - ValuesEnd2009'!DJ56/INDEX(F_MC_End2009,1,'Data - ValuesEnd2009'!DJ$2))</f>
        <v>1.0574140973718524</v>
      </c>
      <c r="DK56" s="190"/>
      <c r="DL56" s="191"/>
      <c r="DM56" s="201">
        <f>IF($C56="M",'Data - ValuesEnd2009'!DM56/INDEX(M_MC_End2009,1,'Data - ValuesEnd2009'!DM$2),'Data - ValuesEnd2009'!DM56/INDEX(F_MC_End2009,1,'Data - ValuesEnd2009'!DM$2))</f>
        <v>1.4156248969097471</v>
      </c>
      <c r="DN56" s="202">
        <f>IF($C56="M",'Data - ValuesEnd2009'!DN56/INDEX(M_MC_End2009,1,'Data - ValuesEnd2009'!DN$2),'Data - ValuesEnd2009'!DN56/INDEX(F_MC_End2009,1,'Data - ValuesEnd2009'!DN$2))</f>
        <v>1.284254926176569</v>
      </c>
      <c r="DO56" s="202">
        <f>IF($C56="M",'Data - ValuesEnd2009'!DO56/INDEX(M_MC_End2009,1,'Data - ValuesEnd2009'!DO$2),'Data - ValuesEnd2009'!DO56/INDEX(F_MC_End2009,1,'Data - ValuesEnd2009'!DO$2))</f>
        <v>1.1822827931938735</v>
      </c>
      <c r="DP56" s="202">
        <f>IF($C56="M",'Data - ValuesEnd2009'!DP56/INDEX(M_MC_End2009,1,'Data - ValuesEnd2009'!DP$2),'Data - ValuesEnd2009'!DP56/INDEX(F_MC_End2009,1,'Data - ValuesEnd2009'!DP$2))</f>
        <v>1.1627477787885383</v>
      </c>
      <c r="DQ56" s="202">
        <f>IF($C56="M",'Data - ValuesEnd2009'!DQ56/INDEX(M_MC_End2009,1,'Data - ValuesEnd2009'!DQ$2),'Data - ValuesEnd2009'!DQ56/INDEX(F_MC_End2009,1,'Data - ValuesEnd2009'!DQ$2))</f>
        <v>1.1398661802013719</v>
      </c>
      <c r="DR56" s="203">
        <f>IF($C56="M",'Data - ValuesEnd2009'!DR56/INDEX(M_MC_End2009,1,'Data - ValuesEnd2009'!DR$2),'Data - ValuesEnd2009'!DR56/INDEX(F_MC_End2009,1,'Data - ValuesEnd2009'!DR$2))</f>
        <v>1.0704272210634973</v>
      </c>
      <c r="DS56" s="190"/>
      <c r="DT56" s="191"/>
      <c r="DU56" s="201">
        <f>IF($C56="M",'Data - ValuesEnd2009'!DU56/INDEX(M_MC_End2009,1,'Data - ValuesEnd2009'!DU$2),'Data - ValuesEnd2009'!DU56/INDEX(F_MC_End2009,1,'Data - ValuesEnd2009'!DU$2))</f>
        <v>1.1442983172831276</v>
      </c>
      <c r="DV56" s="202">
        <f>IF($C56="M",'Data - ValuesEnd2009'!DV56/INDEX(M_MC_End2009,1,'Data - ValuesEnd2009'!DV$2),'Data - ValuesEnd2009'!DV56/INDEX(F_MC_End2009,1,'Data - ValuesEnd2009'!DV$2))</f>
        <v>1.1016089377342178</v>
      </c>
      <c r="DW56" s="202">
        <f>IF($C56="M",'Data - ValuesEnd2009'!DW56/INDEX(M_MC_End2009,1,'Data - ValuesEnd2009'!DW$2),'Data - ValuesEnd2009'!DW56/INDEX(F_MC_End2009,1,'Data - ValuesEnd2009'!DW$2))</f>
        <v>1.0569478650623414</v>
      </c>
      <c r="DX56" s="202">
        <f>IF($C56="M",'Data - ValuesEnd2009'!DX56/INDEX(M_MC_End2009,1,'Data - ValuesEnd2009'!DX$2),'Data - ValuesEnd2009'!DX56/INDEX(F_MC_End2009,1,'Data - ValuesEnd2009'!DX$2))</f>
        <v>1.0593942967297996</v>
      </c>
      <c r="DY56" s="202">
        <f>IF($C56="M",'Data - ValuesEnd2009'!DY56/INDEX(M_MC_End2009,1,'Data - ValuesEnd2009'!DY$2),'Data - ValuesEnd2009'!DY56/INDEX(F_MC_End2009,1,'Data - ValuesEnd2009'!DY$2))</f>
        <v>1.0583935894603338</v>
      </c>
      <c r="DZ56" s="203">
        <f>IF($C56="M",'Data - ValuesEnd2009'!DZ56/INDEX(M_MC_End2009,1,'Data - ValuesEnd2009'!DZ$2),'Data - ValuesEnd2009'!DZ56/INDEX(F_MC_End2009,1,'Data - ValuesEnd2009'!DZ$2))</f>
        <v>1.0309508368919817</v>
      </c>
      <c r="EA56" s="190"/>
      <c r="EB56" s="191"/>
      <c r="EC56" s="185"/>
    </row>
    <row r="57" spans="2:133" s="186" customFormat="1" ht="16.5" thickBot="1">
      <c r="B57" s="46"/>
      <c r="C57" s="46"/>
      <c r="D57" s="164"/>
      <c r="E57" s="76"/>
      <c r="F57" s="76"/>
      <c r="G57" s="76"/>
      <c r="H57" s="76"/>
      <c r="I57" s="76"/>
      <c r="J57" s="76"/>
      <c r="K57" s="174"/>
      <c r="L57" s="175"/>
      <c r="M57" s="76"/>
      <c r="N57" s="76"/>
      <c r="O57" s="76"/>
      <c r="P57" s="76"/>
      <c r="Q57" s="76"/>
      <c r="R57" s="76"/>
      <c r="S57" s="174"/>
      <c r="T57" s="175"/>
      <c r="U57" s="76"/>
      <c r="V57" s="76"/>
      <c r="W57" s="76"/>
      <c r="X57" s="76"/>
      <c r="Y57" s="76"/>
      <c r="Z57" s="76"/>
      <c r="AA57" s="174"/>
      <c r="AB57" s="175"/>
      <c r="AC57" s="76"/>
      <c r="AD57" s="76"/>
      <c r="AE57" s="76"/>
      <c r="AF57" s="76"/>
      <c r="AG57" s="76"/>
      <c r="AH57" s="76"/>
      <c r="AI57" s="174"/>
      <c r="AJ57" s="175"/>
      <c r="AK57" s="76"/>
      <c r="AL57" s="76"/>
      <c r="AM57" s="76"/>
      <c r="AN57" s="76"/>
      <c r="AO57" s="76"/>
      <c r="AP57" s="76"/>
      <c r="AQ57" s="174"/>
      <c r="AR57" s="175"/>
      <c r="AS57" s="76"/>
      <c r="AT57" s="76"/>
      <c r="AU57" s="76"/>
      <c r="AV57" s="76"/>
      <c r="AW57" s="76"/>
      <c r="AX57" s="76"/>
      <c r="AY57" s="174"/>
      <c r="AZ57" s="175"/>
      <c r="BA57" s="76"/>
      <c r="BB57" s="76"/>
      <c r="BC57" s="76"/>
      <c r="BD57" s="76"/>
      <c r="BE57" s="76"/>
      <c r="BF57" s="76"/>
      <c r="BG57" s="174"/>
      <c r="BH57" s="175"/>
      <c r="BI57" s="76"/>
      <c r="BJ57" s="76"/>
      <c r="BK57" s="76"/>
      <c r="BL57" s="76"/>
      <c r="BM57" s="76"/>
      <c r="BN57" s="76"/>
      <c r="BO57" s="174"/>
      <c r="BP57" s="175"/>
      <c r="BQ57" s="76"/>
      <c r="BR57" s="76"/>
      <c r="BS57" s="76"/>
      <c r="BT57" s="76"/>
      <c r="BU57" s="76"/>
      <c r="BV57" s="76"/>
      <c r="BW57" s="174"/>
      <c r="BX57" s="175"/>
      <c r="BY57" s="76"/>
      <c r="BZ57" s="76"/>
      <c r="CA57" s="76"/>
      <c r="CB57" s="76"/>
      <c r="CC57" s="76"/>
      <c r="CD57" s="76"/>
      <c r="CE57" s="174"/>
      <c r="CF57" s="175"/>
      <c r="CG57" s="76"/>
      <c r="CH57" s="76"/>
      <c r="CI57" s="76"/>
      <c r="CJ57" s="76"/>
      <c r="CK57" s="76"/>
      <c r="CL57" s="76"/>
      <c r="CM57" s="174"/>
      <c r="CN57" s="175"/>
      <c r="CO57" s="76"/>
      <c r="CP57" s="76"/>
      <c r="CQ57" s="76"/>
      <c r="CR57" s="76"/>
      <c r="CS57" s="76"/>
      <c r="CT57" s="76"/>
      <c r="CU57" s="174"/>
      <c r="CV57" s="175"/>
      <c r="CW57" s="76"/>
      <c r="CX57" s="76"/>
      <c r="CY57" s="76"/>
      <c r="CZ57" s="76"/>
      <c r="DA57" s="76"/>
      <c r="DB57" s="76"/>
      <c r="DC57" s="174"/>
      <c r="DD57" s="175"/>
      <c r="DE57" s="76"/>
      <c r="DF57" s="76"/>
      <c r="DG57" s="76"/>
      <c r="DH57" s="76"/>
      <c r="DI57" s="76"/>
      <c r="DJ57" s="76"/>
      <c r="DK57" s="174"/>
      <c r="DL57" s="175"/>
      <c r="DM57" s="76"/>
      <c r="DN57" s="76"/>
      <c r="DO57" s="76"/>
      <c r="DP57" s="76"/>
      <c r="DQ57" s="76"/>
      <c r="DR57" s="76"/>
      <c r="DS57" s="174"/>
      <c r="DT57" s="175"/>
      <c r="DU57" s="76"/>
      <c r="DV57" s="76"/>
      <c r="DW57" s="76"/>
      <c r="DX57" s="76"/>
      <c r="DY57" s="76"/>
      <c r="DZ57" s="76"/>
      <c r="EA57" s="174"/>
      <c r="EB57" s="175"/>
      <c r="EC57" s="207"/>
    </row>
    <row r="58" spans="1:133" s="186" customFormat="1" ht="15.75">
      <c r="A58" s="223" t="s">
        <v>99</v>
      </c>
      <c r="B58" s="73" t="s">
        <v>151</v>
      </c>
      <c r="C58" s="73" t="s">
        <v>43</v>
      </c>
      <c r="D58" s="167" t="s">
        <v>130</v>
      </c>
      <c r="E58" s="177">
        <f>IF($C58="M",'Data - ValuesEnd2009'!E58/INDEX(M_MC_End2009,1,'Data - ValuesEnd2009'!E$2),'Data - ValuesEnd2009'!E58/INDEX(F_MC_End2009,1,'Data - ValuesEnd2009'!E$2))</f>
        <v>0.9427554422767638</v>
      </c>
      <c r="F58" s="178">
        <f>IF($C58="M",'Data - ValuesEnd2009'!F58/INDEX(M_MC_End2009,1,'Data - ValuesEnd2009'!F$2),'Data - ValuesEnd2009'!F58/INDEX(F_MC_End2009,1,'Data - ValuesEnd2009'!F$2))</f>
        <v>0.964073873104618</v>
      </c>
      <c r="G58" s="178">
        <f>IF($C58="M",'Data - ValuesEnd2009'!G58/INDEX(M_MC_End2009,1,'Data - ValuesEnd2009'!G$2),'Data - ValuesEnd2009'!G58/INDEX(F_MC_End2009,1,'Data - ValuesEnd2009'!G$2))</f>
        <v>0.9817195809892698</v>
      </c>
      <c r="H58" s="178">
        <f>IF($C58="M",'Data - ValuesEnd2009'!H58/INDEX(M_MC_End2009,1,'Data - ValuesEnd2009'!H$2),'Data - ValuesEnd2009'!H58/INDEX(F_MC_End2009,1,'Data - ValuesEnd2009'!H$2))</f>
        <v>0.990400211168918</v>
      </c>
      <c r="I58" s="178">
        <f>IF($C58="M",'Data - ValuesEnd2009'!I58/INDEX(M_MC_End2009,1,'Data - ValuesEnd2009'!I$2),'Data - ValuesEnd2009'!I58/INDEX(F_MC_End2009,1,'Data - ValuesEnd2009'!I$2))</f>
        <v>0.9947077453025926</v>
      </c>
      <c r="J58" s="179">
        <f>IF($C58="M",'Data - ValuesEnd2009'!J58/INDEX(M_MC_End2009,1,'Data - ValuesEnd2009'!J$2),'Data - ValuesEnd2009'!J58/INDEX(F_MC_End2009,1,'Data - ValuesEnd2009'!J$2))</f>
        <v>0.9748141586268051</v>
      </c>
      <c r="K58" s="190"/>
      <c r="L58" s="191"/>
      <c r="M58" s="177">
        <f>IF($C58="M",'Data - ValuesEnd2009'!M58/INDEX(M_MC_End2009,1,'Data - ValuesEnd2009'!M$2),'Data - ValuesEnd2009'!M58/INDEX(F_MC_End2009,1,'Data - ValuesEnd2009'!M$2))</f>
        <v>0.9419057970841951</v>
      </c>
      <c r="N58" s="178">
        <f>IF($C58="M",'Data - ValuesEnd2009'!N58/INDEX(M_MC_End2009,1,'Data - ValuesEnd2009'!N$2),'Data - ValuesEnd2009'!N58/INDEX(F_MC_End2009,1,'Data - ValuesEnd2009'!N$2))</f>
        <v>0.9751060871684937</v>
      </c>
      <c r="O58" s="178">
        <f>IF($C58="M",'Data - ValuesEnd2009'!O58/INDEX(M_MC_End2009,1,'Data - ValuesEnd2009'!O$2),'Data - ValuesEnd2009'!O58/INDEX(F_MC_End2009,1,'Data - ValuesEnd2009'!O$2))</f>
        <v>0.9932399182572524</v>
      </c>
      <c r="P58" s="178">
        <f>IF($C58="M",'Data - ValuesEnd2009'!P58/INDEX(M_MC_End2009,1,'Data - ValuesEnd2009'!P$2),'Data - ValuesEnd2009'!P58/INDEX(F_MC_End2009,1,'Data - ValuesEnd2009'!P$2))</f>
        <v>0.9987890066572668</v>
      </c>
      <c r="Q58" s="178">
        <f>IF($C58="M",'Data - ValuesEnd2009'!Q58/INDEX(M_MC_End2009,1,'Data - ValuesEnd2009'!Q$2),'Data - ValuesEnd2009'!Q58/INDEX(F_MC_End2009,1,'Data - ValuesEnd2009'!Q$2))</f>
        <v>1.0016892445934065</v>
      </c>
      <c r="R58" s="179">
        <f>IF($C58="M",'Data - ValuesEnd2009'!R58/INDEX(M_MC_End2009,1,'Data - ValuesEnd2009'!R$2),'Data - ValuesEnd2009'!R58/INDEX(F_MC_End2009,1,'Data - ValuesEnd2009'!R$2))</f>
        <v>0.983443261236963</v>
      </c>
      <c r="S58" s="190"/>
      <c r="T58" s="191"/>
      <c r="U58" s="177">
        <f>IF($C58="M",'Data - ValuesEnd2009'!U58/INDEX(M_MC_End2009,1,'Data - ValuesEnd2009'!U$2),'Data - ValuesEnd2009'!U58/INDEX(F_MC_End2009,1,'Data - ValuesEnd2009'!U$2))</f>
        <v>0.9432983199535608</v>
      </c>
      <c r="V58" s="178">
        <f>IF($C58="M",'Data - ValuesEnd2009'!V58/INDEX(M_MC_End2009,1,'Data - ValuesEnd2009'!V$2),'Data - ValuesEnd2009'!V58/INDEX(F_MC_End2009,1,'Data - ValuesEnd2009'!V$2))</f>
        <v>0.9709008440052846</v>
      </c>
      <c r="W58" s="178">
        <f>IF($C58="M",'Data - ValuesEnd2009'!W58/INDEX(M_MC_End2009,1,'Data - ValuesEnd2009'!W$2),'Data - ValuesEnd2009'!W58/INDEX(F_MC_End2009,1,'Data - ValuesEnd2009'!W$2))</f>
        <v>0.991015565586919</v>
      </c>
      <c r="X58" s="178">
        <f>IF($C58="M",'Data - ValuesEnd2009'!X58/INDEX(M_MC_End2009,1,'Data - ValuesEnd2009'!X$2),'Data - ValuesEnd2009'!X58/INDEX(F_MC_End2009,1,'Data - ValuesEnd2009'!X$2))</f>
        <v>0.9948465270282684</v>
      </c>
      <c r="Y58" s="178">
        <f>IF($C58="M",'Data - ValuesEnd2009'!Y58/INDEX(M_MC_End2009,1,'Data - ValuesEnd2009'!Y$2),'Data - ValuesEnd2009'!Y58/INDEX(F_MC_End2009,1,'Data - ValuesEnd2009'!Y$2))</f>
        <v>0.9991549691657606</v>
      </c>
      <c r="Z58" s="179">
        <f>IF($C58="M",'Data - ValuesEnd2009'!Z58/INDEX(M_MC_End2009,1,'Data - ValuesEnd2009'!Z$2),'Data - ValuesEnd2009'!Z58/INDEX(F_MC_End2009,1,'Data - ValuesEnd2009'!Z$2))</f>
        <v>0.9763322128462525</v>
      </c>
      <c r="AA58" s="190"/>
      <c r="AB58" s="191"/>
      <c r="AC58" s="177">
        <f>IF($C58="M",'Data - ValuesEnd2009'!AC58/INDEX(M_MC_End2009,1,'Data - ValuesEnd2009'!AC$2),'Data - ValuesEnd2009'!AC58/INDEX(F_MC_End2009,1,'Data - ValuesEnd2009'!AC$2))</f>
        <v>0.9474790484049386</v>
      </c>
      <c r="AD58" s="178">
        <f>IF($C58="M",'Data - ValuesEnd2009'!AD58/INDEX(M_MC_End2009,1,'Data - ValuesEnd2009'!AD$2),'Data - ValuesEnd2009'!AD58/INDEX(F_MC_End2009,1,'Data - ValuesEnd2009'!AD$2))</f>
        <v>0.9819794906899773</v>
      </c>
      <c r="AE58" s="178">
        <f>IF($C58="M",'Data - ValuesEnd2009'!AE58/INDEX(M_MC_End2009,1,'Data - ValuesEnd2009'!AE$2),'Data - ValuesEnd2009'!AE58/INDEX(F_MC_End2009,1,'Data - ValuesEnd2009'!AE$2))</f>
        <v>0.9987475323118675</v>
      </c>
      <c r="AF58" s="178">
        <f>IF($C58="M",'Data - ValuesEnd2009'!AF58/INDEX(M_MC_End2009,1,'Data - ValuesEnd2009'!AF$2),'Data - ValuesEnd2009'!AF58/INDEX(F_MC_End2009,1,'Data - ValuesEnd2009'!AF$2))</f>
        <v>1.0007902355549747</v>
      </c>
      <c r="AG58" s="178">
        <f>IF($C58="M",'Data - ValuesEnd2009'!AG58/INDEX(M_MC_End2009,1,'Data - ValuesEnd2009'!AG$2),'Data - ValuesEnd2009'!AG58/INDEX(F_MC_End2009,1,'Data - ValuesEnd2009'!AG$2))</f>
        <v>1.003868848224017</v>
      </c>
      <c r="AH58" s="179">
        <f>IF($C58="M",'Data - ValuesEnd2009'!AH58/INDEX(M_MC_End2009,1,'Data - ValuesEnd2009'!AH$2),'Data - ValuesEnd2009'!AH58/INDEX(F_MC_End2009,1,'Data - ValuesEnd2009'!AH$2))</f>
        <v>0.9843557153487171</v>
      </c>
      <c r="AI58" s="190"/>
      <c r="AJ58" s="191"/>
      <c r="AK58" s="177">
        <f>IF($C58="M",'Data - ValuesEnd2009'!AK58/INDEX(M_MC_End2009,1,'Data - ValuesEnd2009'!AK$2),'Data - ValuesEnd2009'!AK58/INDEX(F_MC_End2009,1,'Data - ValuesEnd2009'!AK$2))</f>
        <v>1.056739784753279</v>
      </c>
      <c r="AL58" s="178">
        <f>IF($C58="M",'Data - ValuesEnd2009'!AL58/INDEX(M_MC_End2009,1,'Data - ValuesEnd2009'!AL$2),'Data - ValuesEnd2009'!AL58/INDEX(F_MC_End2009,1,'Data - ValuesEnd2009'!AL$2))</f>
        <v>1.0445633799616838</v>
      </c>
      <c r="AM58" s="178">
        <f>IF($C58="M",'Data - ValuesEnd2009'!AM58/INDEX(M_MC_End2009,1,'Data - ValuesEnd2009'!AM$2),'Data - ValuesEnd2009'!AM58/INDEX(F_MC_End2009,1,'Data - ValuesEnd2009'!AM$2))</f>
        <v>1.0337439520465042</v>
      </c>
      <c r="AN58" s="178">
        <f>IF($C58="M",'Data - ValuesEnd2009'!AN58/INDEX(M_MC_End2009,1,'Data - ValuesEnd2009'!AN$2),'Data - ValuesEnd2009'!AN58/INDEX(F_MC_End2009,1,'Data - ValuesEnd2009'!AN$2))</f>
        <v>1.0384675344306242</v>
      </c>
      <c r="AO58" s="178">
        <f>IF($C58="M",'Data - ValuesEnd2009'!AO58/INDEX(M_MC_End2009,1,'Data - ValuesEnd2009'!AO$2),'Data - ValuesEnd2009'!AO58/INDEX(F_MC_End2009,1,'Data - ValuesEnd2009'!AO$2))</f>
        <v>1.0384956734612503</v>
      </c>
      <c r="AP58" s="179">
        <f>IF($C58="M",'Data - ValuesEnd2009'!AP58/INDEX(M_MC_End2009,1,'Data - ValuesEnd2009'!AP$2),'Data - ValuesEnd2009'!AP58/INDEX(F_MC_End2009,1,'Data - ValuesEnd2009'!AP$2))</f>
        <v>1.0101046567931</v>
      </c>
      <c r="AQ58" s="190"/>
      <c r="AR58" s="191"/>
      <c r="AS58" s="177">
        <f>IF($C58="M",'Data - ValuesEnd2009'!AS58/INDEX(M_MC_End2009,1,'Data - ValuesEnd2009'!AS$2),'Data - ValuesEnd2009'!AS58/INDEX(F_MC_End2009,1,'Data - ValuesEnd2009'!AS$2))</f>
        <v>1.0046461197647825</v>
      </c>
      <c r="AT58" s="178">
        <f>IF($C58="M",'Data - ValuesEnd2009'!AT58/INDEX(M_MC_End2009,1,'Data - ValuesEnd2009'!AT$2),'Data - ValuesEnd2009'!AT58/INDEX(F_MC_End2009,1,'Data - ValuesEnd2009'!AT$2))</f>
        <v>1.0146182676354873</v>
      </c>
      <c r="AU58" s="178">
        <f>IF($C58="M",'Data - ValuesEnd2009'!AU58/INDEX(M_MC_End2009,1,'Data - ValuesEnd2009'!AU$2),'Data - ValuesEnd2009'!AU58/INDEX(F_MC_End2009,1,'Data - ValuesEnd2009'!AU$2))</f>
        <v>1.0138211044827372</v>
      </c>
      <c r="AV58" s="178">
        <f>IF($C58="M",'Data - ValuesEnd2009'!AV58/INDEX(M_MC_End2009,1,'Data - ValuesEnd2009'!AV$2),'Data - ValuesEnd2009'!AV58/INDEX(F_MC_End2009,1,'Data - ValuesEnd2009'!AV$2))</f>
        <v>1.0199770455355257</v>
      </c>
      <c r="AW58" s="178">
        <f>IF($C58="M",'Data - ValuesEnd2009'!AW58/INDEX(M_MC_End2009,1,'Data - ValuesEnd2009'!AW$2),'Data - ValuesEnd2009'!AW58/INDEX(F_MC_End2009,1,'Data - ValuesEnd2009'!AW$2))</f>
        <v>1.0231148281934164</v>
      </c>
      <c r="AX58" s="179">
        <f>IF($C58="M",'Data - ValuesEnd2009'!AX58/INDEX(M_MC_End2009,1,'Data - ValuesEnd2009'!AX$2),'Data - ValuesEnd2009'!AX58/INDEX(F_MC_End2009,1,'Data - ValuesEnd2009'!AX$2))</f>
        <v>1.0044524710136324</v>
      </c>
      <c r="AY58" s="190"/>
      <c r="AZ58" s="191"/>
      <c r="BA58" s="177">
        <f>IF($C58="M",'Data - ValuesEnd2009'!BA58/INDEX(M_MC_End2009,1,'Data - ValuesEnd2009'!BA$2),'Data - ValuesEnd2009'!BA58/INDEX(F_MC_End2009,1,'Data - ValuesEnd2009'!BA$2))</f>
        <v>1.0512357064689675</v>
      </c>
      <c r="BB58" s="178">
        <f>IF($C58="M",'Data - ValuesEnd2009'!BB58/INDEX(M_MC_End2009,1,'Data - ValuesEnd2009'!BB$2),'Data - ValuesEnd2009'!BB58/INDEX(F_MC_End2009,1,'Data - ValuesEnd2009'!BB$2))</f>
        <v>1.0423261691351984</v>
      </c>
      <c r="BC58" s="178">
        <f>IF($C58="M",'Data - ValuesEnd2009'!BC58/INDEX(M_MC_End2009,1,'Data - ValuesEnd2009'!BC$2),'Data - ValuesEnd2009'!BC58/INDEX(F_MC_End2009,1,'Data - ValuesEnd2009'!BC$2))</f>
        <v>1.0341873659168215</v>
      </c>
      <c r="BD58" s="178">
        <f>IF($C58="M",'Data - ValuesEnd2009'!BD58/INDEX(M_MC_End2009,1,'Data - ValuesEnd2009'!BD$2),'Data - ValuesEnd2009'!BD58/INDEX(F_MC_End2009,1,'Data - ValuesEnd2009'!BD$2))</f>
        <v>1.0326600885338524</v>
      </c>
      <c r="BE58" s="178">
        <f>IF($C58="M",'Data - ValuesEnd2009'!BE58/INDEX(M_MC_End2009,1,'Data - ValuesEnd2009'!BE$2),'Data - ValuesEnd2009'!BE58/INDEX(F_MC_End2009,1,'Data - ValuesEnd2009'!BE$2))</f>
        <v>1.0317299649094616</v>
      </c>
      <c r="BF58" s="179">
        <f>IF($C58="M",'Data - ValuesEnd2009'!BF58/INDEX(M_MC_End2009,1,'Data - ValuesEnd2009'!BF$2),'Data - ValuesEnd2009'!BF58/INDEX(F_MC_End2009,1,'Data - ValuesEnd2009'!BF$2))</f>
        <v>0.9985095940065706</v>
      </c>
      <c r="BG58" s="190"/>
      <c r="BH58" s="191"/>
      <c r="BI58" s="177">
        <f>IF($C58="M",'Data - ValuesEnd2009'!BI58/INDEX(M_MC_End2009,1,'Data - ValuesEnd2009'!BI$2),'Data - ValuesEnd2009'!BI58/INDEX(F_MC_End2009,1,'Data - ValuesEnd2009'!BI$2))</f>
        <v>1.0069705125497326</v>
      </c>
      <c r="BJ58" s="178">
        <f>IF($C58="M",'Data - ValuesEnd2009'!BJ58/INDEX(M_MC_End2009,1,'Data - ValuesEnd2009'!BJ$2),'Data - ValuesEnd2009'!BJ58/INDEX(F_MC_End2009,1,'Data - ValuesEnd2009'!BJ$2))</f>
        <v>1.016897792630645</v>
      </c>
      <c r="BK58" s="178">
        <f>IF($C58="M",'Data - ValuesEnd2009'!BK58/INDEX(M_MC_End2009,1,'Data - ValuesEnd2009'!BK$2),'Data - ValuesEnd2009'!BK58/INDEX(F_MC_End2009,1,'Data - ValuesEnd2009'!BK$2))</f>
        <v>1.0156486433186036</v>
      </c>
      <c r="BL58" s="178">
        <f>IF($C58="M",'Data - ValuesEnd2009'!BL58/INDEX(M_MC_End2009,1,'Data - ValuesEnd2009'!BL$2),'Data - ValuesEnd2009'!BL58/INDEX(F_MC_End2009,1,'Data - ValuesEnd2009'!BL$2))</f>
        <v>1.0171779026477876</v>
      </c>
      <c r="BM58" s="178">
        <f>IF($C58="M",'Data - ValuesEnd2009'!BM58/INDEX(M_MC_End2009,1,'Data - ValuesEnd2009'!BM$2),'Data - ValuesEnd2009'!BM58/INDEX(F_MC_End2009,1,'Data - ValuesEnd2009'!BM$2))</f>
        <v>1.0194146944607474</v>
      </c>
      <c r="BN58" s="179">
        <f>IF($C58="M",'Data - ValuesEnd2009'!BN58/INDEX(M_MC_End2009,1,'Data - ValuesEnd2009'!BN$2),'Data - ValuesEnd2009'!BN58/INDEX(F_MC_End2009,1,'Data - ValuesEnd2009'!BN$2))</f>
        <v>0.9970105643015703</v>
      </c>
      <c r="BO58" s="190"/>
      <c r="BP58" s="191"/>
      <c r="BQ58" s="177">
        <f>IF($C58="M",'Data - ValuesEnd2009'!BQ58/INDEX(M_MC_End2009,1,'Data - ValuesEnd2009'!BQ$2),'Data - ValuesEnd2009'!BQ58/INDEX(F_MC_End2009,1,'Data - ValuesEnd2009'!BQ$2))</f>
        <v>1.1878146244645122</v>
      </c>
      <c r="BR58" s="178">
        <f>IF($C58="M",'Data - ValuesEnd2009'!BR58/INDEX(M_MC_End2009,1,'Data - ValuesEnd2009'!BR$2),'Data - ValuesEnd2009'!BR58/INDEX(F_MC_End2009,1,'Data - ValuesEnd2009'!BR$2))</f>
        <v>1.1375882650640508</v>
      </c>
      <c r="BS58" s="178">
        <f>IF($C58="M",'Data - ValuesEnd2009'!BS58/INDEX(M_MC_End2009,1,'Data - ValuesEnd2009'!BS$2),'Data - ValuesEnd2009'!BS58/INDEX(F_MC_End2009,1,'Data - ValuesEnd2009'!BS$2))</f>
        <v>1.09380327071072</v>
      </c>
      <c r="BT58" s="178">
        <f>IF($C58="M",'Data - ValuesEnd2009'!BT58/INDEX(M_MC_End2009,1,'Data - ValuesEnd2009'!BT$2),'Data - ValuesEnd2009'!BT58/INDEX(F_MC_End2009,1,'Data - ValuesEnd2009'!BT$2))</f>
        <v>1.0937391613901262</v>
      </c>
      <c r="BU58" s="178">
        <f>IF($C58="M",'Data - ValuesEnd2009'!BU58/INDEX(M_MC_End2009,1,'Data - ValuesEnd2009'!BU$2),'Data - ValuesEnd2009'!BU58/INDEX(F_MC_End2009,1,'Data - ValuesEnd2009'!BU$2))</f>
        <v>1.088475402388069</v>
      </c>
      <c r="BV58" s="179">
        <f>IF($C58="M",'Data - ValuesEnd2009'!BV58/INDEX(M_MC_End2009,1,'Data - ValuesEnd2009'!BV$2),'Data - ValuesEnd2009'!BV58/INDEX(F_MC_End2009,1,'Data - ValuesEnd2009'!BV$2))</f>
        <v>1.0494103625374336</v>
      </c>
      <c r="BW58" s="190"/>
      <c r="BX58" s="191"/>
      <c r="BY58" s="177">
        <f>IF($C58="M",'Data - ValuesEnd2009'!BY58/INDEX(M_MC_End2009,1,'Data - ValuesEnd2009'!BY$2),'Data - ValuesEnd2009'!BY58/INDEX(F_MC_End2009,1,'Data - ValuesEnd2009'!BY$2))</f>
        <v>1.0688300589986868</v>
      </c>
      <c r="BZ58" s="178">
        <f>IF($C58="M",'Data - ValuesEnd2009'!BZ58/INDEX(M_MC_End2009,1,'Data - ValuesEnd2009'!BZ$2),'Data - ValuesEnd2009'!BZ58/INDEX(F_MC_End2009,1,'Data - ValuesEnd2009'!BZ$2))</f>
        <v>1.0562994973338071</v>
      </c>
      <c r="CA58" s="178">
        <f>IF($C58="M",'Data - ValuesEnd2009'!CA58/INDEX(M_MC_End2009,1,'Data - ValuesEnd2009'!CA$2),'Data - ValuesEnd2009'!CA58/INDEX(F_MC_End2009,1,'Data - ValuesEnd2009'!CA$2))</f>
        <v>1.0357944118645703</v>
      </c>
      <c r="CB58" s="178">
        <f>IF($C58="M",'Data - ValuesEnd2009'!CB58/INDEX(M_MC_End2009,1,'Data - ValuesEnd2009'!CB$2),'Data - ValuesEnd2009'!CB58/INDEX(F_MC_End2009,1,'Data - ValuesEnd2009'!CB$2))</f>
        <v>1.042792972306606</v>
      </c>
      <c r="CC58" s="178">
        <f>IF($C58="M",'Data - ValuesEnd2009'!CC58/INDEX(M_MC_End2009,1,'Data - ValuesEnd2009'!CC$2),'Data - ValuesEnd2009'!CC58/INDEX(F_MC_End2009,1,'Data - ValuesEnd2009'!CC$2))</f>
        <v>1.046285195099704</v>
      </c>
      <c r="CD58" s="179">
        <f>IF($C58="M",'Data - ValuesEnd2009'!CD58/INDEX(M_MC_End2009,1,'Data - ValuesEnd2009'!CD$2),'Data - ValuesEnd2009'!CD58/INDEX(F_MC_End2009,1,'Data - ValuesEnd2009'!CD$2))</f>
        <v>1.0270832920515551</v>
      </c>
      <c r="CE58" s="190"/>
      <c r="CF58" s="191"/>
      <c r="CG58" s="177">
        <f>IF($C58="M",'Data - ValuesEnd2009'!CG58/INDEX(M_MC_End2009,1,'Data - ValuesEnd2009'!CG$2),'Data - ValuesEnd2009'!CG58/INDEX(F_MC_End2009,1,'Data - ValuesEnd2009'!CG$2))</f>
        <v>1.1779311529617595</v>
      </c>
      <c r="CH58" s="178">
        <f>IF($C58="M",'Data - ValuesEnd2009'!CH58/INDEX(M_MC_End2009,1,'Data - ValuesEnd2009'!CH$2),'Data - ValuesEnd2009'!CH58/INDEX(F_MC_End2009,1,'Data - ValuesEnd2009'!CH$2))</f>
        <v>1.1260225797190409</v>
      </c>
      <c r="CI58" s="178">
        <f>IF($C58="M",'Data - ValuesEnd2009'!CI58/INDEX(M_MC_End2009,1,'Data - ValuesEnd2009'!CI$2),'Data - ValuesEnd2009'!CI58/INDEX(F_MC_End2009,1,'Data - ValuesEnd2009'!CI$2))</f>
        <v>1.084526286685509</v>
      </c>
      <c r="CJ58" s="178">
        <f>IF($C58="M",'Data - ValuesEnd2009'!CJ58/INDEX(M_MC_End2009,1,'Data - ValuesEnd2009'!CJ$2),'Data - ValuesEnd2009'!CJ58/INDEX(F_MC_End2009,1,'Data - ValuesEnd2009'!CJ$2))</f>
        <v>1.076395215798961</v>
      </c>
      <c r="CK58" s="178">
        <f>IF($C58="M",'Data - ValuesEnd2009'!CK58/INDEX(M_MC_End2009,1,'Data - ValuesEnd2009'!CK$2),'Data - ValuesEnd2009'!CK58/INDEX(F_MC_End2009,1,'Data - ValuesEnd2009'!CK$2))</f>
        <v>1.0689676946225817</v>
      </c>
      <c r="CL58" s="179">
        <f>IF($C58="M",'Data - ValuesEnd2009'!CL58/INDEX(M_MC_End2009,1,'Data - ValuesEnd2009'!CL$2),'Data - ValuesEnd2009'!CL58/INDEX(F_MC_End2009,1,'Data - ValuesEnd2009'!CL$2))</f>
        <v>1.0230552884294486</v>
      </c>
      <c r="CM58" s="190"/>
      <c r="CN58" s="191"/>
      <c r="CO58" s="177">
        <f>IF($C58="M",'Data - ValuesEnd2009'!CO58/INDEX(M_MC_End2009,1,'Data - ValuesEnd2009'!CO$2),'Data - ValuesEnd2009'!CO58/INDEX(F_MC_End2009,1,'Data - ValuesEnd2009'!CO$2))</f>
        <v>1.0693011203265126</v>
      </c>
      <c r="CP58" s="178">
        <f>IF($C58="M",'Data - ValuesEnd2009'!CP58/INDEX(M_MC_End2009,1,'Data - ValuesEnd2009'!CP$2),'Data - ValuesEnd2009'!CP58/INDEX(F_MC_End2009,1,'Data - ValuesEnd2009'!CP$2))</f>
        <v>1.0544462666953605</v>
      </c>
      <c r="CQ58" s="178">
        <f>IF($C58="M",'Data - ValuesEnd2009'!CQ58/INDEX(M_MC_End2009,1,'Data - ValuesEnd2009'!CQ$2),'Data - ValuesEnd2009'!CQ58/INDEX(F_MC_End2009,1,'Data - ValuesEnd2009'!CQ$2))</f>
        <v>1.033981841082363</v>
      </c>
      <c r="CR58" s="178">
        <f>IF($C58="M",'Data - ValuesEnd2009'!CR58/INDEX(M_MC_End2009,1,'Data - ValuesEnd2009'!CR$2),'Data - ValuesEnd2009'!CR58/INDEX(F_MC_End2009,1,'Data - ValuesEnd2009'!CR$2))</f>
        <v>1.0350349534037828</v>
      </c>
      <c r="CS58" s="178">
        <f>IF($C58="M",'Data - ValuesEnd2009'!CS58/INDEX(M_MC_End2009,1,'Data - ValuesEnd2009'!CS$2),'Data - ValuesEnd2009'!CS58/INDEX(F_MC_End2009,1,'Data - ValuesEnd2009'!CS$2))</f>
        <v>1.036352648846354</v>
      </c>
      <c r="CT58" s="179">
        <f>IF($C58="M",'Data - ValuesEnd2009'!CT58/INDEX(M_MC_End2009,1,'Data - ValuesEnd2009'!CT$2),'Data - ValuesEnd2009'!CT58/INDEX(F_MC_End2009,1,'Data - ValuesEnd2009'!CT$2))</f>
        <v>1.0106296647077682</v>
      </c>
      <c r="CU58" s="190"/>
      <c r="CV58" s="191"/>
      <c r="CW58" s="177">
        <f>IF($C58="M",'Data - ValuesEnd2009'!CW58/INDEX(M_MC_End2009,1,'Data - ValuesEnd2009'!CW$2),'Data - ValuesEnd2009'!CW58/INDEX(F_MC_End2009,1,'Data - ValuesEnd2009'!CW$2))</f>
        <v>1.330568834145422</v>
      </c>
      <c r="CX58" s="178">
        <f>IF($C58="M",'Data - ValuesEnd2009'!CX58/INDEX(M_MC_End2009,1,'Data - ValuesEnd2009'!CX$2),'Data - ValuesEnd2009'!CX58/INDEX(F_MC_End2009,1,'Data - ValuesEnd2009'!CX$2))</f>
        <v>1.241693389665665</v>
      </c>
      <c r="CY58" s="178">
        <f>IF($C58="M",'Data - ValuesEnd2009'!CY58/INDEX(M_MC_End2009,1,'Data - ValuesEnd2009'!CY$2),'Data - ValuesEnd2009'!CY58/INDEX(F_MC_End2009,1,'Data - ValuesEnd2009'!CY$2))</f>
        <v>1.1615372183650612</v>
      </c>
      <c r="CZ58" s="178">
        <f>IF($C58="M",'Data - ValuesEnd2009'!CZ58/INDEX(M_MC_End2009,1,'Data - ValuesEnd2009'!CZ$2),'Data - ValuesEnd2009'!CZ58/INDEX(F_MC_End2009,1,'Data - ValuesEnd2009'!CZ$2))</f>
        <v>1.1562725668411729</v>
      </c>
      <c r="DA58" s="178">
        <f>IF($C58="M",'Data - ValuesEnd2009'!DA58/INDEX(M_MC_End2009,1,'Data - ValuesEnd2009'!DA$2),'Data - ValuesEnd2009'!DA58/INDEX(F_MC_End2009,1,'Data - ValuesEnd2009'!DA$2))</f>
        <v>1.1449364364325434</v>
      </c>
      <c r="DB58" s="179">
        <f>IF($C58="M",'Data - ValuesEnd2009'!DB58/INDEX(M_MC_End2009,1,'Data - ValuesEnd2009'!DB$2),'Data - ValuesEnd2009'!DB58/INDEX(F_MC_End2009,1,'Data - ValuesEnd2009'!DB$2))</f>
        <v>1.093078656534918</v>
      </c>
      <c r="DC58" s="190"/>
      <c r="DD58" s="191"/>
      <c r="DE58" s="177">
        <f>IF($C58="M",'Data - ValuesEnd2009'!DE58/INDEX(M_MC_End2009,1,'Data - ValuesEnd2009'!DE$2),'Data - ValuesEnd2009'!DE58/INDEX(F_MC_End2009,1,'Data - ValuesEnd2009'!DE$2))</f>
        <v>1.1318150079620601</v>
      </c>
      <c r="DF58" s="178">
        <f>IF($C58="M",'Data - ValuesEnd2009'!DF58/INDEX(M_MC_End2009,1,'Data - ValuesEnd2009'!DF$2),'Data - ValuesEnd2009'!DF58/INDEX(F_MC_End2009,1,'Data - ValuesEnd2009'!DF$2))</f>
        <v>1.0990649634373915</v>
      </c>
      <c r="DG58" s="178">
        <f>IF($C58="M",'Data - ValuesEnd2009'!DG58/INDEX(M_MC_End2009,1,'Data - ValuesEnd2009'!DG$2),'Data - ValuesEnd2009'!DG58/INDEX(F_MC_End2009,1,'Data - ValuesEnd2009'!DG$2))</f>
        <v>1.0587551075469335</v>
      </c>
      <c r="DH58" s="178">
        <f>IF($C58="M",'Data - ValuesEnd2009'!DH58/INDEX(M_MC_End2009,1,'Data - ValuesEnd2009'!DH$2),'Data - ValuesEnd2009'!DH58/INDEX(F_MC_End2009,1,'Data - ValuesEnd2009'!DH$2))</f>
        <v>1.0669756872783578</v>
      </c>
      <c r="DI58" s="178">
        <f>IF($C58="M",'Data - ValuesEnd2009'!DI58/INDEX(M_MC_End2009,1,'Data - ValuesEnd2009'!DI$2),'Data - ValuesEnd2009'!DI58/INDEX(F_MC_End2009,1,'Data - ValuesEnd2009'!DI$2))</f>
        <v>1.0710710976969213</v>
      </c>
      <c r="DJ58" s="179">
        <f>IF($C58="M",'Data - ValuesEnd2009'!DJ58/INDEX(M_MC_End2009,1,'Data - ValuesEnd2009'!DJ$2),'Data - ValuesEnd2009'!DJ58/INDEX(F_MC_End2009,1,'Data - ValuesEnd2009'!DJ$2))</f>
        <v>1.0513726349183208</v>
      </c>
      <c r="DK58" s="190"/>
      <c r="DL58" s="191"/>
      <c r="DM58" s="177">
        <f>IF($C58="M",'Data - ValuesEnd2009'!DM58/INDEX(M_MC_End2009,1,'Data - ValuesEnd2009'!DM$2),'Data - ValuesEnd2009'!DM58/INDEX(F_MC_End2009,1,'Data - ValuesEnd2009'!DM$2))</f>
        <v>1.3200126533724417</v>
      </c>
      <c r="DN58" s="178">
        <f>IF($C58="M",'Data - ValuesEnd2009'!DN58/INDEX(M_MC_End2009,1,'Data - ValuesEnd2009'!DN$2),'Data - ValuesEnd2009'!DN58/INDEX(F_MC_End2009,1,'Data - ValuesEnd2009'!DN$2))</f>
        <v>1.221712052958071</v>
      </c>
      <c r="DO58" s="178">
        <f>IF($C58="M",'Data - ValuesEnd2009'!DO58/INDEX(M_MC_End2009,1,'Data - ValuesEnd2009'!DO$2),'Data - ValuesEnd2009'!DO58/INDEX(F_MC_End2009,1,'Data - ValuesEnd2009'!DO$2))</f>
        <v>1.1422370971267912</v>
      </c>
      <c r="DP58" s="178">
        <f>IF($C58="M",'Data - ValuesEnd2009'!DP58/INDEX(M_MC_End2009,1,'Data - ValuesEnd2009'!DP$2),'Data - ValuesEnd2009'!DP58/INDEX(F_MC_End2009,1,'Data - ValuesEnd2009'!DP$2))</f>
        <v>1.1264367677659002</v>
      </c>
      <c r="DQ58" s="178">
        <f>IF($C58="M",'Data - ValuesEnd2009'!DQ58/INDEX(M_MC_End2009,1,'Data - ValuesEnd2009'!DQ$2),'Data - ValuesEnd2009'!DQ58/INDEX(F_MC_End2009,1,'Data - ValuesEnd2009'!DQ$2))</f>
        <v>1.1112797120995657</v>
      </c>
      <c r="DR58" s="179">
        <f>IF($C58="M",'Data - ValuesEnd2009'!DR58/INDEX(M_MC_End2009,1,'Data - ValuesEnd2009'!DR$2),'Data - ValuesEnd2009'!DR58/INDEX(F_MC_End2009,1,'Data - ValuesEnd2009'!DR$2))</f>
        <v>1.0502096797537668</v>
      </c>
      <c r="DS58" s="190"/>
      <c r="DT58" s="191"/>
      <c r="DU58" s="177">
        <f>IF($C58="M",'Data - ValuesEnd2009'!DU58/INDEX(M_MC_End2009,1,'Data - ValuesEnd2009'!DU$2),'Data - ValuesEnd2009'!DU58/INDEX(F_MC_End2009,1,'Data - ValuesEnd2009'!DU$2))</f>
        <v>1.1323030123395492</v>
      </c>
      <c r="DV58" s="178">
        <f>IF($C58="M",'Data - ValuesEnd2009'!DV58/INDEX(M_MC_End2009,1,'Data - ValuesEnd2009'!DV$2),'Data - ValuesEnd2009'!DV58/INDEX(F_MC_End2009,1,'Data - ValuesEnd2009'!DV$2))</f>
        <v>1.0939363038093886</v>
      </c>
      <c r="DW58" s="178">
        <f>IF($C58="M",'Data - ValuesEnd2009'!DW58/INDEX(M_MC_End2009,1,'Data - ValuesEnd2009'!DW$2),'Data - ValuesEnd2009'!DW58/INDEX(F_MC_End2009,1,'Data - ValuesEnd2009'!DW$2))</f>
        <v>1.053543432552314</v>
      </c>
      <c r="DX58" s="178">
        <f>IF($C58="M",'Data - ValuesEnd2009'!DX58/INDEX(M_MC_End2009,1,'Data - ValuesEnd2009'!DX$2),'Data - ValuesEnd2009'!DX58/INDEX(F_MC_End2009,1,'Data - ValuesEnd2009'!DX$2))</f>
        <v>1.0542717489665394</v>
      </c>
      <c r="DY58" s="178">
        <f>IF($C58="M",'Data - ValuesEnd2009'!DY58/INDEX(M_MC_End2009,1,'Data - ValuesEnd2009'!DY$2),'Data - ValuesEnd2009'!DY58/INDEX(F_MC_End2009,1,'Data - ValuesEnd2009'!DY$2))</f>
        <v>1.054673888225981</v>
      </c>
      <c r="DZ58" s="179">
        <f>IF($C58="M",'Data - ValuesEnd2009'!DZ58/INDEX(M_MC_End2009,1,'Data - ValuesEnd2009'!DZ$2),'Data - ValuesEnd2009'!DZ58/INDEX(F_MC_End2009,1,'Data - ValuesEnd2009'!DZ$2))</f>
        <v>1.0252621499681955</v>
      </c>
      <c r="EA58" s="190"/>
      <c r="EB58" s="191"/>
      <c r="EC58" s="185"/>
    </row>
    <row r="59" spans="2:133" s="186" customFormat="1" ht="16.5" thickBot="1">
      <c r="B59" s="46"/>
      <c r="C59" s="46" t="s">
        <v>43</v>
      </c>
      <c r="D59" s="164" t="s">
        <v>131</v>
      </c>
      <c r="E59" s="192">
        <f>IF($C59="M",'Data - ValuesEnd2009'!E59/INDEX(M_MC_End2009,1,'Data - ValuesEnd2009'!E$2),'Data - ValuesEnd2009'!E59/INDEX(F_MC_End2009,1,'Data - ValuesEnd2009'!E$2))</f>
        <v>0.9426126827295138</v>
      </c>
      <c r="F59" s="193">
        <f>IF($C59="M",'Data - ValuesEnd2009'!F59/INDEX(M_MC_End2009,1,'Data - ValuesEnd2009'!F$2),'Data - ValuesEnd2009'!F59/INDEX(F_MC_End2009,1,'Data - ValuesEnd2009'!F$2))</f>
        <v>0.9678188783889236</v>
      </c>
      <c r="G59" s="193">
        <f>IF($C59="M",'Data - ValuesEnd2009'!G59/INDEX(M_MC_End2009,1,'Data - ValuesEnd2009'!G$2),'Data - ValuesEnd2009'!G59/INDEX(F_MC_End2009,1,'Data - ValuesEnd2009'!G$2))</f>
        <v>0.9890692924234076</v>
      </c>
      <c r="H59" s="193">
        <f>IF($C59="M",'Data - ValuesEnd2009'!H59/INDEX(M_MC_End2009,1,'Data - ValuesEnd2009'!H$2),'Data - ValuesEnd2009'!H59/INDEX(F_MC_End2009,1,'Data - ValuesEnd2009'!H$2))</f>
        <v>1.0015381994367265</v>
      </c>
      <c r="I59" s="193">
        <f>IF($C59="M",'Data - ValuesEnd2009'!I59/INDEX(M_MC_End2009,1,'Data - ValuesEnd2009'!I$2),'Data - ValuesEnd2009'!I59/INDEX(F_MC_End2009,1,'Data - ValuesEnd2009'!I$2))</f>
        <v>1.0078685935574583</v>
      </c>
      <c r="J59" s="194">
        <f>IF($C59="M",'Data - ValuesEnd2009'!J59/INDEX(M_MC_End2009,1,'Data - ValuesEnd2009'!J$2),'Data - ValuesEnd2009'!J59/INDEX(F_MC_End2009,1,'Data - ValuesEnd2009'!J$2))</f>
        <v>0.9852039678477272</v>
      </c>
      <c r="K59" s="190"/>
      <c r="L59" s="191"/>
      <c r="M59" s="192">
        <f>IF($C59="M",'Data - ValuesEnd2009'!M59/INDEX(M_MC_End2009,1,'Data - ValuesEnd2009'!M$2),'Data - ValuesEnd2009'!M59/INDEX(F_MC_End2009,1,'Data - ValuesEnd2009'!M$2))</f>
        <v>0.9383793403397283</v>
      </c>
      <c r="N59" s="193">
        <f>IF($C59="M",'Data - ValuesEnd2009'!N59/INDEX(M_MC_End2009,1,'Data - ValuesEnd2009'!N$2),'Data - ValuesEnd2009'!N59/INDEX(F_MC_End2009,1,'Data - ValuesEnd2009'!N$2))</f>
        <v>0.975595178005764</v>
      </c>
      <c r="O59" s="193">
        <f>IF($C59="M",'Data - ValuesEnd2009'!O59/INDEX(M_MC_End2009,1,'Data - ValuesEnd2009'!O$2),'Data - ValuesEnd2009'!O59/INDEX(F_MC_End2009,1,'Data - ValuesEnd2009'!O$2))</f>
        <v>0.9959672745125921</v>
      </c>
      <c r="P59" s="193">
        <f>IF($C59="M",'Data - ValuesEnd2009'!P59/INDEX(M_MC_End2009,1,'Data - ValuesEnd2009'!P$2),'Data - ValuesEnd2009'!P59/INDEX(F_MC_End2009,1,'Data - ValuesEnd2009'!P$2))</f>
        <v>1.00393522876137</v>
      </c>
      <c r="Q59" s="193">
        <f>IF($C59="M",'Data - ValuesEnd2009'!Q59/INDEX(M_MC_End2009,1,'Data - ValuesEnd2009'!Q$2),'Data - ValuesEnd2009'!Q59/INDEX(F_MC_End2009,1,'Data - ValuesEnd2009'!Q$2))</f>
        <v>1.0086764743367107</v>
      </c>
      <c r="R59" s="194">
        <f>IF($C59="M",'Data - ValuesEnd2009'!R59/INDEX(M_MC_End2009,1,'Data - ValuesEnd2009'!R$2),'Data - ValuesEnd2009'!R59/INDEX(F_MC_End2009,1,'Data - ValuesEnd2009'!R$2))</f>
        <v>0.9908034502887673</v>
      </c>
      <c r="S59" s="190"/>
      <c r="T59" s="191"/>
      <c r="U59" s="192">
        <f>IF($C59="M",'Data - ValuesEnd2009'!U59/INDEX(M_MC_End2009,1,'Data - ValuesEnd2009'!U$2),'Data - ValuesEnd2009'!U59/INDEX(F_MC_End2009,1,'Data - ValuesEnd2009'!U$2))</f>
        <v>0.9437280944967655</v>
      </c>
      <c r="V59" s="193">
        <f>IF($C59="M",'Data - ValuesEnd2009'!V59/INDEX(M_MC_End2009,1,'Data - ValuesEnd2009'!V$2),'Data - ValuesEnd2009'!V59/INDEX(F_MC_End2009,1,'Data - ValuesEnd2009'!V$2))</f>
        <v>0.9763688581776079</v>
      </c>
      <c r="W59" s="193">
        <f>IF($C59="M",'Data - ValuesEnd2009'!W59/INDEX(M_MC_End2009,1,'Data - ValuesEnd2009'!W$2),'Data - ValuesEnd2009'!W59/INDEX(F_MC_End2009,1,'Data - ValuesEnd2009'!W$2))</f>
        <v>1.000662361267757</v>
      </c>
      <c r="X59" s="193">
        <f>IF($C59="M",'Data - ValuesEnd2009'!X59/INDEX(M_MC_End2009,1,'Data - ValuesEnd2009'!X$2),'Data - ValuesEnd2009'!X59/INDEX(F_MC_End2009,1,'Data - ValuesEnd2009'!X$2))</f>
        <v>1.0041917071356392</v>
      </c>
      <c r="Y59" s="193">
        <f>IF($C59="M",'Data - ValuesEnd2009'!Y59/INDEX(M_MC_End2009,1,'Data - ValuesEnd2009'!Y$2),'Data - ValuesEnd2009'!Y59/INDEX(F_MC_End2009,1,'Data - ValuesEnd2009'!Y$2))</f>
        <v>1.0127370484008755</v>
      </c>
      <c r="Z59" s="194">
        <f>IF($C59="M",'Data - ValuesEnd2009'!Z59/INDEX(M_MC_End2009,1,'Data - ValuesEnd2009'!Z$2),'Data - ValuesEnd2009'!Z59/INDEX(F_MC_End2009,1,'Data - ValuesEnd2009'!Z$2))</f>
        <v>0.9774830561191475</v>
      </c>
      <c r="AA59" s="190"/>
      <c r="AB59" s="191"/>
      <c r="AC59" s="192">
        <f>IF($C59="M",'Data - ValuesEnd2009'!AC59/INDEX(M_MC_End2009,1,'Data - ValuesEnd2009'!AC$2),'Data - ValuesEnd2009'!AC59/INDEX(F_MC_End2009,1,'Data - ValuesEnd2009'!AC$2))</f>
        <v>0.9450904214310556</v>
      </c>
      <c r="AD59" s="193">
        <f>IF($C59="M",'Data - ValuesEnd2009'!AD59/INDEX(M_MC_End2009,1,'Data - ValuesEnd2009'!AD$2),'Data - ValuesEnd2009'!AD59/INDEX(F_MC_End2009,1,'Data - ValuesEnd2009'!AD$2))</f>
        <v>0.9836121087313429</v>
      </c>
      <c r="AE59" s="193">
        <f>IF($C59="M",'Data - ValuesEnd2009'!AE59/INDEX(M_MC_End2009,1,'Data - ValuesEnd2009'!AE$2),'Data - ValuesEnd2009'!AE59/INDEX(F_MC_End2009,1,'Data - ValuesEnd2009'!AE$2))</f>
        <v>1.002614242610107</v>
      </c>
      <c r="AF59" s="193">
        <f>IF($C59="M",'Data - ValuesEnd2009'!AF59/INDEX(M_MC_End2009,1,'Data - ValuesEnd2009'!AF$2),'Data - ValuesEnd2009'!AF59/INDEX(F_MC_End2009,1,'Data - ValuesEnd2009'!AF$2))</f>
        <v>1.0049789367037378</v>
      </c>
      <c r="AG59" s="193">
        <f>IF($C59="M",'Data - ValuesEnd2009'!AG59/INDEX(M_MC_End2009,1,'Data - ValuesEnd2009'!AG$2),'Data - ValuesEnd2009'!AG59/INDEX(F_MC_End2009,1,'Data - ValuesEnd2009'!AG$2))</f>
        <v>1.0110868155340738</v>
      </c>
      <c r="AH59" s="194">
        <f>IF($C59="M",'Data - ValuesEnd2009'!AH59/INDEX(M_MC_End2009,1,'Data - ValuesEnd2009'!AH$2),'Data - ValuesEnd2009'!AH59/INDEX(F_MC_End2009,1,'Data - ValuesEnd2009'!AH$2))</f>
        <v>0.9852468756631712</v>
      </c>
      <c r="AI59" s="190"/>
      <c r="AJ59" s="191"/>
      <c r="AK59" s="192">
        <f>IF($C59="M",'Data - ValuesEnd2009'!AK59/INDEX(M_MC_End2009,1,'Data - ValuesEnd2009'!AK$2),'Data - ValuesEnd2009'!AK59/INDEX(F_MC_End2009,1,'Data - ValuesEnd2009'!AK$2))</f>
        <v>1.0577910949268348</v>
      </c>
      <c r="AL59" s="193">
        <f>IF($C59="M",'Data - ValuesEnd2009'!AL59/INDEX(M_MC_End2009,1,'Data - ValuesEnd2009'!AL$2),'Data - ValuesEnd2009'!AL59/INDEX(F_MC_End2009,1,'Data - ValuesEnd2009'!AL$2))</f>
        <v>1.049114031884319</v>
      </c>
      <c r="AM59" s="193">
        <f>IF($C59="M",'Data - ValuesEnd2009'!AM59/INDEX(M_MC_End2009,1,'Data - ValuesEnd2009'!AM$2),'Data - ValuesEnd2009'!AM59/INDEX(F_MC_End2009,1,'Data - ValuesEnd2009'!AM$2))</f>
        <v>1.041819172908828</v>
      </c>
      <c r="AN59" s="193">
        <f>IF($C59="M",'Data - ValuesEnd2009'!AN59/INDEX(M_MC_End2009,1,'Data - ValuesEnd2009'!AN$2),'Data - ValuesEnd2009'!AN59/INDEX(F_MC_End2009,1,'Data - ValuesEnd2009'!AN$2))</f>
        <v>1.050489932851036</v>
      </c>
      <c r="AO59" s="193">
        <f>IF($C59="M",'Data - ValuesEnd2009'!AO59/INDEX(M_MC_End2009,1,'Data - ValuesEnd2009'!AO$2),'Data - ValuesEnd2009'!AO59/INDEX(F_MC_End2009,1,'Data - ValuesEnd2009'!AO$2))</f>
        <v>1.0525744489942044</v>
      </c>
      <c r="AP59" s="194">
        <f>IF($C59="M",'Data - ValuesEnd2009'!AP59/INDEX(M_MC_End2009,1,'Data - ValuesEnd2009'!AP$2),'Data - ValuesEnd2009'!AP59/INDEX(F_MC_End2009,1,'Data - ValuesEnd2009'!AP$2))</f>
        <v>1.0209060809510457</v>
      </c>
      <c r="AQ59" s="190"/>
      <c r="AR59" s="191"/>
      <c r="AS59" s="192">
        <f>IF($C59="M",'Data - ValuesEnd2009'!AS59/INDEX(M_MC_End2009,1,'Data - ValuesEnd2009'!AS$2),'Data - ValuesEnd2009'!AS59/INDEX(F_MC_End2009,1,'Data - ValuesEnd2009'!AS$2))</f>
        <v>1.0017795245853893</v>
      </c>
      <c r="AT59" s="193">
        <f>IF($C59="M",'Data - ValuesEnd2009'!AT59/INDEX(M_MC_End2009,1,'Data - ValuesEnd2009'!AT$2),'Data - ValuesEnd2009'!AT59/INDEX(F_MC_End2009,1,'Data - ValuesEnd2009'!AT$2))</f>
        <v>1.0153670011728257</v>
      </c>
      <c r="AU59" s="193">
        <f>IF($C59="M",'Data - ValuesEnd2009'!AU59/INDEX(M_MC_End2009,1,'Data - ValuesEnd2009'!AU$2),'Data - ValuesEnd2009'!AU59/INDEX(F_MC_End2009,1,'Data - ValuesEnd2009'!AU$2))</f>
        <v>1.0166817382992597</v>
      </c>
      <c r="AV59" s="193">
        <f>IF($C59="M",'Data - ValuesEnd2009'!AV59/INDEX(M_MC_End2009,1,'Data - ValuesEnd2009'!AV$2),'Data - ValuesEnd2009'!AV59/INDEX(F_MC_End2009,1,'Data - ValuesEnd2009'!AV$2))</f>
        <v>1.0253160885725334</v>
      </c>
      <c r="AW59" s="193">
        <f>IF($C59="M",'Data - ValuesEnd2009'!AW59/INDEX(M_MC_End2009,1,'Data - ValuesEnd2009'!AW$2),'Data - ValuesEnd2009'!AW59/INDEX(F_MC_End2009,1,'Data - ValuesEnd2009'!AW$2))</f>
        <v>1.0303611533289252</v>
      </c>
      <c r="AX59" s="194">
        <f>IF($C59="M",'Data - ValuesEnd2009'!AX59/INDEX(M_MC_End2009,1,'Data - ValuesEnd2009'!AX$2),'Data - ValuesEnd2009'!AX59/INDEX(F_MC_End2009,1,'Data - ValuesEnd2009'!AX$2))</f>
        <v>1.0120224955275146</v>
      </c>
      <c r="AY59" s="190"/>
      <c r="AZ59" s="191"/>
      <c r="BA59" s="192">
        <f>IF($C59="M",'Data - ValuesEnd2009'!BA59/INDEX(M_MC_End2009,1,'Data - ValuesEnd2009'!BA$2),'Data - ValuesEnd2009'!BA59/INDEX(F_MC_End2009,1,'Data - ValuesEnd2009'!BA$2))</f>
        <v>1.0530172690450565</v>
      </c>
      <c r="BB59" s="193">
        <f>IF($C59="M",'Data - ValuesEnd2009'!BB59/INDEX(M_MC_End2009,1,'Data - ValuesEnd2009'!BB$2),'Data - ValuesEnd2009'!BB59/INDEX(F_MC_End2009,1,'Data - ValuesEnd2009'!BB$2))</f>
        <v>1.0488562014633416</v>
      </c>
      <c r="BC59" s="193">
        <f>IF($C59="M",'Data - ValuesEnd2009'!BC59/INDEX(M_MC_End2009,1,'Data - ValuesEnd2009'!BC$2),'Data - ValuesEnd2009'!BC59/INDEX(F_MC_End2009,1,'Data - ValuesEnd2009'!BC$2))</f>
        <v>1.0448669234102312</v>
      </c>
      <c r="BD59" s="193">
        <f>IF($C59="M",'Data - ValuesEnd2009'!BD59/INDEX(M_MC_End2009,1,'Data - ValuesEnd2009'!BD$2),'Data - ValuesEnd2009'!BD59/INDEX(F_MC_End2009,1,'Data - ValuesEnd2009'!BD$2))</f>
        <v>1.042883213886829</v>
      </c>
      <c r="BE59" s="193">
        <f>IF($C59="M",'Data - ValuesEnd2009'!BE59/INDEX(M_MC_End2009,1,'Data - ValuesEnd2009'!BE$2),'Data - ValuesEnd2009'!BE59/INDEX(F_MC_End2009,1,'Data - ValuesEnd2009'!BE$2))</f>
        <v>1.0463489150924112</v>
      </c>
      <c r="BF59" s="194">
        <f>IF($C59="M",'Data - ValuesEnd2009'!BF59/INDEX(M_MC_End2009,1,'Data - ValuesEnd2009'!BF$2),'Data - ValuesEnd2009'!BF59/INDEX(F_MC_End2009,1,'Data - ValuesEnd2009'!BF$2))</f>
        <v>0.9995811456781373</v>
      </c>
      <c r="BG59" s="190"/>
      <c r="BH59" s="191"/>
      <c r="BI59" s="192">
        <f>IF($C59="M",'Data - ValuesEnd2009'!BI59/INDEX(M_MC_End2009,1,'Data - ValuesEnd2009'!BI$2),'Data - ValuesEnd2009'!BI59/INDEX(F_MC_End2009,1,'Data - ValuesEnd2009'!BI$2))</f>
        <v>1.0051814076524792</v>
      </c>
      <c r="BJ59" s="193">
        <f>IF($C59="M",'Data - ValuesEnd2009'!BJ59/INDEX(M_MC_End2009,1,'Data - ValuesEnd2009'!BJ$2),'Data - ValuesEnd2009'!BJ59/INDEX(F_MC_End2009,1,'Data - ValuesEnd2009'!BJ$2))</f>
        <v>1.0188331321471253</v>
      </c>
      <c r="BK59" s="193">
        <f>IF($C59="M",'Data - ValuesEnd2009'!BK59/INDEX(M_MC_End2009,1,'Data - ValuesEnd2009'!BK$2),'Data - ValuesEnd2009'!BK59/INDEX(F_MC_End2009,1,'Data - ValuesEnd2009'!BK$2))</f>
        <v>1.0197318717785935</v>
      </c>
      <c r="BL59" s="193">
        <f>IF($C59="M",'Data - ValuesEnd2009'!BL59/INDEX(M_MC_End2009,1,'Data - ValuesEnd2009'!BL$2),'Data - ValuesEnd2009'!BL59/INDEX(F_MC_End2009,1,'Data - ValuesEnd2009'!BL$2))</f>
        <v>1.0215941995330073</v>
      </c>
      <c r="BM59" s="193">
        <f>IF($C59="M",'Data - ValuesEnd2009'!BM59/INDEX(M_MC_End2009,1,'Data - ValuesEnd2009'!BM$2),'Data - ValuesEnd2009'!BM59/INDEX(F_MC_End2009,1,'Data - ValuesEnd2009'!BM$2))</f>
        <v>1.026966987611692</v>
      </c>
      <c r="BN59" s="194">
        <f>IF($C59="M",'Data - ValuesEnd2009'!BN59/INDEX(M_MC_End2009,1,'Data - ValuesEnd2009'!BN$2),'Data - ValuesEnd2009'!BN59/INDEX(F_MC_End2009,1,'Data - ValuesEnd2009'!BN$2))</f>
        <v>0.99788532468013</v>
      </c>
      <c r="BO59" s="190"/>
      <c r="BP59" s="191"/>
      <c r="BQ59" s="192">
        <f>IF($C59="M",'Data - ValuesEnd2009'!BQ59/INDEX(M_MC_End2009,1,'Data - ValuesEnd2009'!BQ$2),'Data - ValuesEnd2009'!BQ59/INDEX(F_MC_End2009,1,'Data - ValuesEnd2009'!BQ$2))</f>
        <v>1.1890911439864469</v>
      </c>
      <c r="BR59" s="193">
        <f>IF($C59="M",'Data - ValuesEnd2009'!BR59/INDEX(M_MC_End2009,1,'Data - ValuesEnd2009'!BR$2),'Data - ValuesEnd2009'!BR59/INDEX(F_MC_End2009,1,'Data - ValuesEnd2009'!BR$2))</f>
        <v>1.1423637833206477</v>
      </c>
      <c r="BS59" s="193">
        <f>IF($C59="M",'Data - ValuesEnd2009'!BS59/INDEX(M_MC_End2009,1,'Data - ValuesEnd2009'!BS$2),'Data - ValuesEnd2009'!BS59/INDEX(F_MC_End2009,1,'Data - ValuesEnd2009'!BS$2))</f>
        <v>1.1022332002326054</v>
      </c>
      <c r="BT59" s="193">
        <f>IF($C59="M",'Data - ValuesEnd2009'!BT59/INDEX(M_MC_End2009,1,'Data - ValuesEnd2009'!BT$2),'Data - ValuesEnd2009'!BT59/INDEX(F_MC_End2009,1,'Data - ValuesEnd2009'!BT$2))</f>
        <v>1.106356726344431</v>
      </c>
      <c r="BU59" s="193">
        <f>IF($C59="M",'Data - ValuesEnd2009'!BU59/INDEX(M_MC_End2009,1,'Data - ValuesEnd2009'!BU$2),'Data - ValuesEnd2009'!BU59/INDEX(F_MC_End2009,1,'Data - ValuesEnd2009'!BU$2))</f>
        <v>1.1032817043661858</v>
      </c>
      <c r="BV59" s="194">
        <f>IF($C59="M",'Data - ValuesEnd2009'!BV59/INDEX(M_MC_End2009,1,'Data - ValuesEnd2009'!BV$2),'Data - ValuesEnd2009'!BV59/INDEX(F_MC_End2009,1,'Data - ValuesEnd2009'!BV$2))</f>
        <v>1.0605619225305583</v>
      </c>
      <c r="BW59" s="190"/>
      <c r="BX59" s="191"/>
      <c r="BY59" s="192">
        <f>IF($C59="M",'Data - ValuesEnd2009'!BY59/INDEX(M_MC_End2009,1,'Data - ValuesEnd2009'!BY$2),'Data - ValuesEnd2009'!BY59/INDEX(F_MC_End2009,1,'Data - ValuesEnd2009'!BY$2))</f>
        <v>1.0662983114893605</v>
      </c>
      <c r="BZ59" s="193">
        <f>IF($C59="M",'Data - ValuesEnd2009'!BZ59/INDEX(M_MC_End2009,1,'Data - ValuesEnd2009'!BZ$2),'Data - ValuesEnd2009'!BZ59/INDEX(F_MC_End2009,1,'Data - ValuesEnd2009'!BZ$2))</f>
        <v>1.0571046476573132</v>
      </c>
      <c r="CA59" s="193">
        <f>IF($C59="M",'Data - ValuesEnd2009'!CA59/INDEX(M_MC_End2009,1,'Data - ValuesEnd2009'!CA$2),'Data - ValuesEnd2009'!CA59/INDEX(F_MC_End2009,1,'Data - ValuesEnd2009'!CA$2))</f>
        <v>1.038666881339309</v>
      </c>
      <c r="CB59" s="193">
        <f>IF($C59="M",'Data - ValuesEnd2009'!CB59/INDEX(M_MC_End2009,1,'Data - ValuesEnd2009'!CB$2),'Data - ValuesEnd2009'!CB59/INDEX(F_MC_End2009,1,'Data - ValuesEnd2009'!CB$2))</f>
        <v>1.0482061356057628</v>
      </c>
      <c r="CC59" s="193">
        <f>IF($C59="M",'Data - ValuesEnd2009'!CC59/INDEX(M_MC_End2009,1,'Data - ValuesEnd2009'!CC$2),'Data - ValuesEnd2009'!CC59/INDEX(F_MC_End2009,1,'Data - ValuesEnd2009'!CC$2))</f>
        <v>1.0536951544069462</v>
      </c>
      <c r="CD59" s="194">
        <f>IF($C59="M",'Data - ValuesEnd2009'!CD59/INDEX(M_MC_End2009,1,'Data - ValuesEnd2009'!CD$2),'Data - ValuesEnd2009'!CD59/INDEX(F_MC_End2009,1,'Data - ValuesEnd2009'!CD$2))</f>
        <v>1.0348319649739475</v>
      </c>
      <c r="CE59" s="190"/>
      <c r="CF59" s="191"/>
      <c r="CG59" s="192">
        <f>IF($C59="M",'Data - ValuesEnd2009'!CG59/INDEX(M_MC_End2009,1,'Data - ValuesEnd2009'!CG$2),'Data - ValuesEnd2009'!CG59/INDEX(F_MC_End2009,1,'Data - ValuesEnd2009'!CG$2))</f>
        <v>1.1802788892492768</v>
      </c>
      <c r="CH59" s="193">
        <f>IF($C59="M",'Data - ValuesEnd2009'!CH59/INDEX(M_MC_End2009,1,'Data - ValuesEnd2009'!CH$2),'Data - ValuesEnd2009'!CH59/INDEX(F_MC_End2009,1,'Data - ValuesEnd2009'!CH$2))</f>
        <v>1.133176393732266</v>
      </c>
      <c r="CI59" s="193">
        <f>IF($C59="M",'Data - ValuesEnd2009'!CI59/INDEX(M_MC_End2009,1,'Data - ValuesEnd2009'!CI$2),'Data - ValuesEnd2009'!CI59/INDEX(F_MC_End2009,1,'Data - ValuesEnd2009'!CI$2))</f>
        <v>1.0959982535121022</v>
      </c>
      <c r="CJ59" s="193">
        <f>IF($C59="M",'Data - ValuesEnd2009'!CJ59/INDEX(M_MC_End2009,1,'Data - ValuesEnd2009'!CJ$2),'Data - ValuesEnd2009'!CJ59/INDEX(F_MC_End2009,1,'Data - ValuesEnd2009'!CJ$2))</f>
        <v>1.0873501659216205</v>
      </c>
      <c r="CK59" s="193">
        <f>IF($C59="M",'Data - ValuesEnd2009'!CK59/INDEX(M_MC_End2009,1,'Data - ValuesEnd2009'!CK$2),'Data - ValuesEnd2009'!CK59/INDEX(F_MC_End2009,1,'Data - ValuesEnd2009'!CK$2))</f>
        <v>1.0845562459284661</v>
      </c>
      <c r="CL59" s="194">
        <f>IF($C59="M",'Data - ValuesEnd2009'!CL59/INDEX(M_MC_End2009,1,'Data - ValuesEnd2009'!CL$2),'Data - ValuesEnd2009'!CL59/INDEX(F_MC_End2009,1,'Data - ValuesEnd2009'!CL$2))</f>
        <v>1.0239987573753935</v>
      </c>
      <c r="CM59" s="190"/>
      <c r="CN59" s="191"/>
      <c r="CO59" s="192">
        <f>IF($C59="M",'Data - ValuesEnd2009'!CO59/INDEX(M_MC_End2009,1,'Data - ValuesEnd2009'!CO$2),'Data - ValuesEnd2009'!CO59/INDEX(F_MC_End2009,1,'Data - ValuesEnd2009'!CO$2))</f>
        <v>1.0678377397980672</v>
      </c>
      <c r="CP59" s="193">
        <f>IF($C59="M",'Data - ValuesEnd2009'!CP59/INDEX(M_MC_End2009,1,'Data - ValuesEnd2009'!CP$2),'Data - ValuesEnd2009'!CP59/INDEX(F_MC_End2009,1,'Data - ValuesEnd2009'!CP$2))</f>
        <v>1.0565132949763634</v>
      </c>
      <c r="CQ59" s="193">
        <f>IF($C59="M",'Data - ValuesEnd2009'!CQ59/INDEX(M_MC_End2009,1,'Data - ValuesEnd2009'!CQ$2),'Data - ValuesEnd2009'!CQ59/INDEX(F_MC_End2009,1,'Data - ValuesEnd2009'!CQ$2))</f>
        <v>1.0381874382842047</v>
      </c>
      <c r="CR59" s="193">
        <f>IF($C59="M",'Data - ValuesEnd2009'!CR59/INDEX(M_MC_End2009,1,'Data - ValuesEnd2009'!CR$2),'Data - ValuesEnd2009'!CR59/INDEX(F_MC_End2009,1,'Data - ValuesEnd2009'!CR$2))</f>
        <v>1.0396107688788612</v>
      </c>
      <c r="CS59" s="193">
        <f>IF($C59="M",'Data - ValuesEnd2009'!CS59/INDEX(M_MC_End2009,1,'Data - ValuesEnd2009'!CS$2),'Data - ValuesEnd2009'!CS59/INDEX(F_MC_End2009,1,'Data - ValuesEnd2009'!CS$2))</f>
        <v>1.0441914390458586</v>
      </c>
      <c r="CT59" s="194">
        <f>IF($C59="M",'Data - ValuesEnd2009'!CT59/INDEX(M_MC_End2009,1,'Data - ValuesEnd2009'!CT$2),'Data - ValuesEnd2009'!CT59/INDEX(F_MC_End2009,1,'Data - ValuesEnd2009'!CT$2))</f>
        <v>1.0114719260219447</v>
      </c>
      <c r="CU59" s="190"/>
      <c r="CV59" s="191"/>
      <c r="CW59" s="192">
        <f>IF($C59="M",'Data - ValuesEnd2009'!CW59/INDEX(M_MC_End2009,1,'Data - ValuesEnd2009'!CW$2),'Data - ValuesEnd2009'!CW59/INDEX(F_MC_End2009,1,'Data - ValuesEnd2009'!CW$2))</f>
        <v>1.331099122214566</v>
      </c>
      <c r="CX59" s="193">
        <f>IF($C59="M",'Data - ValuesEnd2009'!CX59/INDEX(M_MC_End2009,1,'Data - ValuesEnd2009'!CX$2),'Data - ValuesEnd2009'!CX59/INDEX(F_MC_End2009,1,'Data - ValuesEnd2009'!CX$2))</f>
        <v>1.2460163046175878</v>
      </c>
      <c r="CY59" s="193">
        <f>IF($C59="M",'Data - ValuesEnd2009'!CY59/INDEX(M_MC_End2009,1,'Data - ValuesEnd2009'!CY$2),'Data - ValuesEnd2009'!CY59/INDEX(F_MC_End2009,1,'Data - ValuesEnd2009'!CY$2))</f>
        <v>1.1698573352925612</v>
      </c>
      <c r="CZ59" s="193">
        <f>IF($C59="M",'Data - ValuesEnd2009'!CZ59/INDEX(M_MC_End2009,1,'Data - ValuesEnd2009'!CZ$2),'Data - ValuesEnd2009'!CZ59/INDEX(F_MC_End2009,1,'Data - ValuesEnd2009'!CZ$2))</f>
        <v>1.1691023745087514</v>
      </c>
      <c r="DA59" s="193">
        <f>IF($C59="M",'Data - ValuesEnd2009'!DA59/INDEX(M_MC_End2009,1,'Data - ValuesEnd2009'!DA$2),'Data - ValuesEnd2009'!DA59/INDEX(F_MC_End2009,1,'Data - ValuesEnd2009'!DA$2))</f>
        <v>1.160208687028728</v>
      </c>
      <c r="DB59" s="194">
        <f>IF($C59="M",'Data - ValuesEnd2009'!DB59/INDEX(M_MC_End2009,1,'Data - ValuesEnd2009'!DB$2),'Data - ValuesEnd2009'!DB59/INDEX(F_MC_End2009,1,'Data - ValuesEnd2009'!DB$2))</f>
        <v>1.1045056918386906</v>
      </c>
      <c r="DC59" s="190"/>
      <c r="DD59" s="191"/>
      <c r="DE59" s="192">
        <f>IF($C59="M",'Data - ValuesEnd2009'!DE59/INDEX(M_MC_End2009,1,'Data - ValuesEnd2009'!DE$2),'Data - ValuesEnd2009'!DE59/INDEX(F_MC_End2009,1,'Data - ValuesEnd2009'!DE$2))</f>
        <v>1.1293330916358215</v>
      </c>
      <c r="DF59" s="193">
        <f>IF($C59="M",'Data - ValuesEnd2009'!DF59/INDEX(M_MC_End2009,1,'Data - ValuesEnd2009'!DF$2),'Data - ValuesEnd2009'!DF59/INDEX(F_MC_End2009,1,'Data - ValuesEnd2009'!DF$2))</f>
        <v>1.0997224381093036</v>
      </c>
      <c r="DG59" s="193">
        <f>IF($C59="M",'Data - ValuesEnd2009'!DG59/INDEX(M_MC_End2009,1,'Data - ValuesEnd2009'!DG$2),'Data - ValuesEnd2009'!DG59/INDEX(F_MC_End2009,1,'Data - ValuesEnd2009'!DG$2))</f>
        <v>1.0615091944476214</v>
      </c>
      <c r="DH59" s="193">
        <f>IF($C59="M",'Data - ValuesEnd2009'!DH59/INDEX(M_MC_End2009,1,'Data - ValuesEnd2009'!DH$2),'Data - ValuesEnd2009'!DH59/INDEX(F_MC_End2009,1,'Data - ValuesEnd2009'!DH$2))</f>
        <v>1.0723281306957961</v>
      </c>
      <c r="DI59" s="193">
        <f>IF($C59="M",'Data - ValuesEnd2009'!DI59/INDEX(M_MC_End2009,1,'Data - ValuesEnd2009'!DI$2),'Data - ValuesEnd2009'!DI59/INDEX(F_MC_End2009,1,'Data - ValuesEnd2009'!DI$2))</f>
        <v>1.078531506800978</v>
      </c>
      <c r="DJ59" s="194">
        <f>IF($C59="M",'Data - ValuesEnd2009'!DJ59/INDEX(M_MC_End2009,1,'Data - ValuesEnd2009'!DJ$2),'Data - ValuesEnd2009'!DJ59/INDEX(F_MC_End2009,1,'Data - ValuesEnd2009'!DJ$2))</f>
        <v>1.0592641625924049</v>
      </c>
      <c r="DK59" s="190"/>
      <c r="DL59" s="191"/>
      <c r="DM59" s="192">
        <f>IF($C59="M",'Data - ValuesEnd2009'!DM59/INDEX(M_MC_End2009,1,'Data - ValuesEnd2009'!DM$2),'Data - ValuesEnd2009'!DM59/INDEX(F_MC_End2009,1,'Data - ValuesEnd2009'!DM$2))</f>
        <v>1.3219467894646928</v>
      </c>
      <c r="DN59" s="193">
        <f>IF($C59="M",'Data - ValuesEnd2009'!DN59/INDEX(M_MC_End2009,1,'Data - ValuesEnd2009'!DN$2),'Data - ValuesEnd2009'!DN59/INDEX(F_MC_End2009,1,'Data - ValuesEnd2009'!DN$2))</f>
        <v>1.228872836454488</v>
      </c>
      <c r="DO59" s="193">
        <f>IF($C59="M",'Data - ValuesEnd2009'!DO59/INDEX(M_MC_End2009,1,'Data - ValuesEnd2009'!DO$2),'Data - ValuesEnd2009'!DO59/INDEX(F_MC_End2009,1,'Data - ValuesEnd2009'!DO$2))</f>
        <v>1.1541331126353798</v>
      </c>
      <c r="DP59" s="193">
        <f>IF($C59="M",'Data - ValuesEnd2009'!DP59/INDEX(M_MC_End2009,1,'Data - ValuesEnd2009'!DP$2),'Data - ValuesEnd2009'!DP59/INDEX(F_MC_End2009,1,'Data - ValuesEnd2009'!DP$2))</f>
        <v>1.1378934865832628</v>
      </c>
      <c r="DQ59" s="193">
        <f>IF($C59="M",'Data - ValuesEnd2009'!DQ59/INDEX(M_MC_End2009,1,'Data - ValuesEnd2009'!DQ$2),'Data - ValuesEnd2009'!DQ59/INDEX(F_MC_End2009,1,'Data - ValuesEnd2009'!DQ$2))</f>
        <v>1.12771386861128</v>
      </c>
      <c r="DR59" s="194">
        <f>IF($C59="M",'Data - ValuesEnd2009'!DR59/INDEX(M_MC_End2009,1,'Data - ValuesEnd2009'!DR$2),'Data - ValuesEnd2009'!DR59/INDEX(F_MC_End2009,1,'Data - ValuesEnd2009'!DR$2))</f>
        <v>1.0509714749474943</v>
      </c>
      <c r="DS59" s="190"/>
      <c r="DT59" s="191"/>
      <c r="DU59" s="192">
        <f>IF($C59="M",'Data - ValuesEnd2009'!DU59/INDEX(M_MC_End2009,1,'Data - ValuesEnd2009'!DU$2),'Data - ValuesEnd2009'!DU59/INDEX(F_MC_End2009,1,'Data - ValuesEnd2009'!DU$2))</f>
        <v>1.1308741856677784</v>
      </c>
      <c r="DV59" s="193">
        <f>IF($C59="M",'Data - ValuesEnd2009'!DV59/INDEX(M_MC_End2009,1,'Data - ValuesEnd2009'!DV$2),'Data - ValuesEnd2009'!DV59/INDEX(F_MC_End2009,1,'Data - ValuesEnd2009'!DV$2))</f>
        <v>1.0959343220205058</v>
      </c>
      <c r="DW59" s="193">
        <f>IF($C59="M",'Data - ValuesEnd2009'!DW59/INDEX(M_MC_End2009,1,'Data - ValuesEnd2009'!DW$2),'Data - ValuesEnd2009'!DW59/INDEX(F_MC_End2009,1,'Data - ValuesEnd2009'!DW$2))</f>
        <v>1.0577548576851077</v>
      </c>
      <c r="DX59" s="193">
        <f>IF($C59="M",'Data - ValuesEnd2009'!DX59/INDEX(M_MC_End2009,1,'Data - ValuesEnd2009'!DX$2),'Data - ValuesEnd2009'!DX59/INDEX(F_MC_End2009,1,'Data - ValuesEnd2009'!DX$2))</f>
        <v>1.0589197370268275</v>
      </c>
      <c r="DY59" s="193">
        <f>IF($C59="M",'Data - ValuesEnd2009'!DY59/INDEX(M_MC_End2009,1,'Data - ValuesEnd2009'!DY$2),'Data - ValuesEnd2009'!DY59/INDEX(F_MC_End2009,1,'Data - ValuesEnd2009'!DY$2))</f>
        <v>1.062733979596586</v>
      </c>
      <c r="DZ59" s="194">
        <f>IF($C59="M",'Data - ValuesEnd2009'!DZ59/INDEX(M_MC_End2009,1,'Data - ValuesEnd2009'!DZ$2),'Data - ValuesEnd2009'!DZ59/INDEX(F_MC_End2009,1,'Data - ValuesEnd2009'!DZ$2))</f>
        <v>1.026055132754156</v>
      </c>
      <c r="EA59" s="190"/>
      <c r="EB59" s="191"/>
      <c r="EC59" s="185"/>
    </row>
    <row r="60" spans="2:133" s="186" customFormat="1" ht="16.5" thickBot="1">
      <c r="B60" s="46"/>
      <c r="C60" s="46"/>
      <c r="D60" s="164"/>
      <c r="E60" s="76"/>
      <c r="F60" s="76"/>
      <c r="G60" s="76"/>
      <c r="H60" s="76"/>
      <c r="I60" s="76"/>
      <c r="J60" s="76"/>
      <c r="K60" s="174"/>
      <c r="L60" s="175"/>
      <c r="M60" s="76"/>
      <c r="N60" s="76"/>
      <c r="O60" s="76"/>
      <c r="P60" s="76"/>
      <c r="Q60" s="76"/>
      <c r="R60" s="76"/>
      <c r="S60" s="174"/>
      <c r="T60" s="175"/>
      <c r="U60" s="76"/>
      <c r="V60" s="76"/>
      <c r="W60" s="76"/>
      <c r="X60" s="76"/>
      <c r="Y60" s="76"/>
      <c r="Z60" s="76"/>
      <c r="AA60" s="174"/>
      <c r="AB60" s="175"/>
      <c r="AC60" s="76"/>
      <c r="AD60" s="76"/>
      <c r="AE60" s="76"/>
      <c r="AF60" s="76"/>
      <c r="AG60" s="76"/>
      <c r="AH60" s="76"/>
      <c r="AI60" s="174"/>
      <c r="AJ60" s="175"/>
      <c r="AK60" s="76"/>
      <c r="AL60" s="76"/>
      <c r="AM60" s="76"/>
      <c r="AN60" s="76"/>
      <c r="AO60" s="76"/>
      <c r="AP60" s="76"/>
      <c r="AQ60" s="174"/>
      <c r="AR60" s="175"/>
      <c r="AS60" s="76"/>
      <c r="AT60" s="76"/>
      <c r="AU60" s="76"/>
      <c r="AV60" s="76"/>
      <c r="AW60" s="76"/>
      <c r="AX60" s="76"/>
      <c r="AY60" s="174"/>
      <c r="AZ60" s="175"/>
      <c r="BA60" s="76"/>
      <c r="BB60" s="76"/>
      <c r="BC60" s="76"/>
      <c r="BD60" s="76"/>
      <c r="BE60" s="76"/>
      <c r="BF60" s="76"/>
      <c r="BG60" s="174"/>
      <c r="BH60" s="175"/>
      <c r="BI60" s="76"/>
      <c r="BJ60" s="76"/>
      <c r="BK60" s="76"/>
      <c r="BL60" s="76"/>
      <c r="BM60" s="76"/>
      <c r="BN60" s="76"/>
      <c r="BO60" s="174"/>
      <c r="BP60" s="175"/>
      <c r="BQ60" s="76"/>
      <c r="BR60" s="76"/>
      <c r="BS60" s="76"/>
      <c r="BT60" s="76"/>
      <c r="BU60" s="76"/>
      <c r="BV60" s="76"/>
      <c r="BW60" s="174"/>
      <c r="BX60" s="175"/>
      <c r="BY60" s="76"/>
      <c r="BZ60" s="76"/>
      <c r="CA60" s="76"/>
      <c r="CB60" s="76"/>
      <c r="CC60" s="76"/>
      <c r="CD60" s="76"/>
      <c r="CE60" s="174"/>
      <c r="CF60" s="175"/>
      <c r="CG60" s="76"/>
      <c r="CH60" s="76"/>
      <c r="CI60" s="76"/>
      <c r="CJ60" s="76"/>
      <c r="CK60" s="76"/>
      <c r="CL60" s="76"/>
      <c r="CM60" s="174"/>
      <c r="CN60" s="175"/>
      <c r="CO60" s="76"/>
      <c r="CP60" s="76"/>
      <c r="CQ60" s="76"/>
      <c r="CR60" s="76"/>
      <c r="CS60" s="76"/>
      <c r="CT60" s="76"/>
      <c r="CU60" s="174"/>
      <c r="CV60" s="175"/>
      <c r="CW60" s="76"/>
      <c r="CX60" s="76"/>
      <c r="CY60" s="76"/>
      <c r="CZ60" s="76"/>
      <c r="DA60" s="76"/>
      <c r="DB60" s="76"/>
      <c r="DC60" s="174"/>
      <c r="DD60" s="175"/>
      <c r="DE60" s="76"/>
      <c r="DF60" s="76"/>
      <c r="DG60" s="76"/>
      <c r="DH60" s="76"/>
      <c r="DI60" s="76"/>
      <c r="DJ60" s="76"/>
      <c r="DK60" s="174"/>
      <c r="DL60" s="175"/>
      <c r="DM60" s="76"/>
      <c r="DN60" s="76"/>
      <c r="DO60" s="76"/>
      <c r="DP60" s="76"/>
      <c r="DQ60" s="76"/>
      <c r="DR60" s="76"/>
      <c r="DS60" s="174"/>
      <c r="DT60" s="175"/>
      <c r="DU60" s="76"/>
      <c r="DV60" s="76"/>
      <c r="DW60" s="76"/>
      <c r="DX60" s="76"/>
      <c r="DY60" s="76"/>
      <c r="DZ60" s="76"/>
      <c r="EA60" s="174"/>
      <c r="EB60" s="175"/>
      <c r="EC60" s="207"/>
    </row>
    <row r="61" spans="2:133" s="186" customFormat="1" ht="15.75">
      <c r="B61" s="46"/>
      <c r="C61" s="46" t="s">
        <v>44</v>
      </c>
      <c r="D61" s="164" t="s">
        <v>130</v>
      </c>
      <c r="E61" s="195">
        <f>IF($C61="M",'Data - ValuesEnd2009'!E61/INDEX(M_MC_End2009,1,'Data - ValuesEnd2009'!E$2),'Data - ValuesEnd2009'!E61/INDEX(F_MC_End2009,1,'Data - ValuesEnd2009'!E$2))</f>
        <v>0.9426398765217712</v>
      </c>
      <c r="F61" s="196">
        <f>IF($C61="M",'Data - ValuesEnd2009'!F61/INDEX(M_MC_End2009,1,'Data - ValuesEnd2009'!F$2),'Data - ValuesEnd2009'!F61/INDEX(F_MC_End2009,1,'Data - ValuesEnd2009'!F$2))</f>
        <v>0.9591729202740081</v>
      </c>
      <c r="G61" s="196">
        <f>IF($C61="M",'Data - ValuesEnd2009'!G61/INDEX(M_MC_End2009,1,'Data - ValuesEnd2009'!G$2),'Data - ValuesEnd2009'!G61/INDEX(F_MC_End2009,1,'Data - ValuesEnd2009'!G$2))</f>
        <v>0.9737898299544824</v>
      </c>
      <c r="H61" s="196">
        <f>IF($C61="M",'Data - ValuesEnd2009'!H61/INDEX(M_MC_End2009,1,'Data - ValuesEnd2009'!H$2),'Data - ValuesEnd2009'!H61/INDEX(F_MC_End2009,1,'Data - ValuesEnd2009'!H$2))</f>
        <v>0.9784697516077081</v>
      </c>
      <c r="I61" s="196">
        <f>IF($C61="M",'Data - ValuesEnd2009'!I61/INDEX(M_MC_End2009,1,'Data - ValuesEnd2009'!I$2),'Data - ValuesEnd2009'!I61/INDEX(F_MC_End2009,1,'Data - ValuesEnd2009'!I$2))</f>
        <v>0.9800404041030929</v>
      </c>
      <c r="J61" s="197">
        <f>IF($C61="M",'Data - ValuesEnd2009'!J61/INDEX(M_MC_End2009,1,'Data - ValuesEnd2009'!J$2),'Data - ValuesEnd2009'!J61/INDEX(F_MC_End2009,1,'Data - ValuesEnd2009'!J$2))</f>
        <v>0.9620448341467976</v>
      </c>
      <c r="K61" s="190"/>
      <c r="L61" s="191"/>
      <c r="M61" s="195">
        <f>IF($C61="M",'Data - ValuesEnd2009'!M61/INDEX(M_MC_End2009,1,'Data - ValuesEnd2009'!M$2),'Data - ValuesEnd2009'!M61/INDEX(F_MC_End2009,1,'Data - ValuesEnd2009'!M$2))</f>
        <v>0.9539561273731112</v>
      </c>
      <c r="N61" s="196">
        <f>IF($C61="M",'Data - ValuesEnd2009'!N61/INDEX(M_MC_End2009,1,'Data - ValuesEnd2009'!N$2),'Data - ValuesEnd2009'!N61/INDEX(F_MC_End2009,1,'Data - ValuesEnd2009'!N$2))</f>
        <v>0.9752676186218582</v>
      </c>
      <c r="O61" s="196">
        <f>IF($C61="M",'Data - ValuesEnd2009'!O61/INDEX(M_MC_End2009,1,'Data - ValuesEnd2009'!O$2),'Data - ValuesEnd2009'!O61/INDEX(F_MC_End2009,1,'Data - ValuesEnd2009'!O$2))</f>
        <v>0.9893803606547728</v>
      </c>
      <c r="P61" s="196">
        <f>IF($C61="M",'Data - ValuesEnd2009'!P61/INDEX(M_MC_End2009,1,'Data - ValuesEnd2009'!P$2),'Data - ValuesEnd2009'!P61/INDEX(F_MC_End2009,1,'Data - ValuesEnd2009'!P$2))</f>
        <v>0.9916887370003508</v>
      </c>
      <c r="Q61" s="196">
        <f>IF($C61="M",'Data - ValuesEnd2009'!Q61/INDEX(M_MC_End2009,1,'Data - ValuesEnd2009'!Q$2),'Data - ValuesEnd2009'!Q61/INDEX(F_MC_End2009,1,'Data - ValuesEnd2009'!Q$2))</f>
        <v>0.9919834019338662</v>
      </c>
      <c r="R61" s="197">
        <f>IF($C61="M",'Data - ValuesEnd2009'!R61/INDEX(M_MC_End2009,1,'Data - ValuesEnd2009'!R$2),'Data - ValuesEnd2009'!R61/INDEX(F_MC_End2009,1,'Data - ValuesEnd2009'!R$2))</f>
        <v>0.9737960600824076</v>
      </c>
      <c r="S61" s="190"/>
      <c r="T61" s="191"/>
      <c r="U61" s="195">
        <f>IF($C61="M",'Data - ValuesEnd2009'!U61/INDEX(M_MC_End2009,1,'Data - ValuesEnd2009'!U$2),'Data - ValuesEnd2009'!U61/INDEX(F_MC_End2009,1,'Data - ValuesEnd2009'!U$2))</f>
        <v>0.9443486622229152</v>
      </c>
      <c r="V61" s="196">
        <f>IF($C61="M",'Data - ValuesEnd2009'!V61/INDEX(M_MC_End2009,1,'Data - ValuesEnd2009'!V$2),'Data - ValuesEnd2009'!V61/INDEX(F_MC_End2009,1,'Data - ValuesEnd2009'!V$2))</f>
        <v>0.9648252911797043</v>
      </c>
      <c r="W61" s="196">
        <f>IF($C61="M",'Data - ValuesEnd2009'!W61/INDEX(M_MC_End2009,1,'Data - ValuesEnd2009'!W$2),'Data - ValuesEnd2009'!W61/INDEX(F_MC_End2009,1,'Data - ValuesEnd2009'!W$2))</f>
        <v>0.9803362425159677</v>
      </c>
      <c r="X61" s="196">
        <f>IF($C61="M",'Data - ValuesEnd2009'!X61/INDEX(M_MC_End2009,1,'Data - ValuesEnd2009'!X$2),'Data - ValuesEnd2009'!X61/INDEX(F_MC_End2009,1,'Data - ValuesEnd2009'!X$2))</f>
        <v>0.9839256353277117</v>
      </c>
      <c r="Y61" s="196">
        <f>IF($C61="M",'Data - ValuesEnd2009'!Y61/INDEX(M_MC_End2009,1,'Data - ValuesEnd2009'!Y$2),'Data - ValuesEnd2009'!Y61/INDEX(F_MC_End2009,1,'Data - ValuesEnd2009'!Y$2))</f>
        <v>0.9843720829226844</v>
      </c>
      <c r="Z61" s="197">
        <f>IF($C61="M",'Data - ValuesEnd2009'!Z61/INDEX(M_MC_End2009,1,'Data - ValuesEnd2009'!Z$2),'Data - ValuesEnd2009'!Z61/INDEX(F_MC_End2009,1,'Data - ValuesEnd2009'!Z$2))</f>
        <v>0.9685504557437775</v>
      </c>
      <c r="AA61" s="190"/>
      <c r="AB61" s="191"/>
      <c r="AC61" s="195">
        <f>IF($C61="M",'Data - ValuesEnd2009'!AC61/INDEX(M_MC_End2009,1,'Data - ValuesEnd2009'!AC$2),'Data - ValuesEnd2009'!AC61/INDEX(F_MC_End2009,1,'Data - ValuesEnd2009'!AC$2))</f>
        <v>0.9581554006042948</v>
      </c>
      <c r="AD61" s="196">
        <f>IF($C61="M",'Data - ValuesEnd2009'!AD61/INDEX(M_MC_End2009,1,'Data - ValuesEnd2009'!AD$2),'Data - ValuesEnd2009'!AD61/INDEX(F_MC_End2009,1,'Data - ValuesEnd2009'!AD$2))</f>
        <v>0.9806491328022273</v>
      </c>
      <c r="AE61" s="196">
        <f>IF($C61="M",'Data - ValuesEnd2009'!AE61/INDEX(M_MC_End2009,1,'Data - ValuesEnd2009'!AE$2),'Data - ValuesEnd2009'!AE61/INDEX(F_MC_End2009,1,'Data - ValuesEnd2009'!AE$2))</f>
        <v>0.993109191440683</v>
      </c>
      <c r="AF61" s="196">
        <f>IF($C61="M",'Data - ValuesEnd2009'!AF61/INDEX(M_MC_End2009,1,'Data - ValuesEnd2009'!AF$2),'Data - ValuesEnd2009'!AF61/INDEX(F_MC_End2009,1,'Data - ValuesEnd2009'!AF$2))</f>
        <v>0.9947127818073075</v>
      </c>
      <c r="AG61" s="196">
        <f>IF($C61="M",'Data - ValuesEnd2009'!AG61/INDEX(M_MC_End2009,1,'Data - ValuesEnd2009'!AG$2),'Data - ValuesEnd2009'!AG61/INDEX(F_MC_End2009,1,'Data - ValuesEnd2009'!AG$2))</f>
        <v>0.994305701684218</v>
      </c>
      <c r="AH61" s="197">
        <f>IF($C61="M",'Data - ValuesEnd2009'!AH61/INDEX(M_MC_End2009,1,'Data - ValuesEnd2009'!AH$2),'Data - ValuesEnd2009'!AH61/INDEX(F_MC_End2009,1,'Data - ValuesEnd2009'!AH$2))</f>
        <v>0.9787420903590103</v>
      </c>
      <c r="AI61" s="190"/>
      <c r="AJ61" s="191"/>
      <c r="AK61" s="195">
        <f>IF($C61="M",'Data - ValuesEnd2009'!AK61/INDEX(M_MC_End2009,1,'Data - ValuesEnd2009'!AK$2),'Data - ValuesEnd2009'!AK61/INDEX(F_MC_End2009,1,'Data - ValuesEnd2009'!AK$2))</f>
        <v>1.0486645909491679</v>
      </c>
      <c r="AL61" s="196">
        <f>IF($C61="M",'Data - ValuesEnd2009'!AL61/INDEX(M_MC_End2009,1,'Data - ValuesEnd2009'!AL$2),'Data - ValuesEnd2009'!AL61/INDEX(F_MC_End2009,1,'Data - ValuesEnd2009'!AL$2))</f>
        <v>1.0356424097853605</v>
      </c>
      <c r="AM61" s="196">
        <f>IF($C61="M",'Data - ValuesEnd2009'!AM61/INDEX(M_MC_End2009,1,'Data - ValuesEnd2009'!AM$2),'Data - ValuesEnd2009'!AM61/INDEX(F_MC_End2009,1,'Data - ValuesEnd2009'!AM$2))</f>
        <v>1.0247934723002559</v>
      </c>
      <c r="AN61" s="196">
        <f>IF($C61="M",'Data - ValuesEnd2009'!AN61/INDEX(M_MC_End2009,1,'Data - ValuesEnd2009'!AN$2),'Data - ValuesEnd2009'!AN61/INDEX(F_MC_End2009,1,'Data - ValuesEnd2009'!AN$2))</f>
        <v>1.0258962493880286</v>
      </c>
      <c r="AO61" s="196">
        <f>IF($C61="M",'Data - ValuesEnd2009'!AO61/INDEX(M_MC_End2009,1,'Data - ValuesEnd2009'!AO$2),'Data - ValuesEnd2009'!AO61/INDEX(F_MC_End2009,1,'Data - ValuesEnd2009'!AO$2))</f>
        <v>1.0235464849630413</v>
      </c>
      <c r="AP61" s="197">
        <f>IF($C61="M",'Data - ValuesEnd2009'!AP61/INDEX(M_MC_End2009,1,'Data - ValuesEnd2009'!AP$2),'Data - ValuesEnd2009'!AP61/INDEX(F_MC_End2009,1,'Data - ValuesEnd2009'!AP$2))</f>
        <v>0.9974877242590244</v>
      </c>
      <c r="AQ61" s="190"/>
      <c r="AR61" s="191"/>
      <c r="AS61" s="195">
        <f>IF($C61="M",'Data - ValuesEnd2009'!AS61/INDEX(M_MC_End2009,1,'Data - ValuesEnd2009'!AS$2),'Data - ValuesEnd2009'!AS61/INDEX(F_MC_End2009,1,'Data - ValuesEnd2009'!AS$2))</f>
        <v>1.009133916961114</v>
      </c>
      <c r="AT61" s="196">
        <f>IF($C61="M",'Data - ValuesEnd2009'!AT61/INDEX(M_MC_End2009,1,'Data - ValuesEnd2009'!AT$2),'Data - ValuesEnd2009'!AT61/INDEX(F_MC_End2009,1,'Data - ValuesEnd2009'!AT$2))</f>
        <v>1.0115855479841787</v>
      </c>
      <c r="AU61" s="196">
        <f>IF($C61="M",'Data - ValuesEnd2009'!AU61/INDEX(M_MC_End2009,1,'Data - ValuesEnd2009'!AU$2),'Data - ValuesEnd2009'!AU61/INDEX(F_MC_End2009,1,'Data - ValuesEnd2009'!AU$2))</f>
        <v>1.0091416093758152</v>
      </c>
      <c r="AV61" s="196">
        <f>IF($C61="M",'Data - ValuesEnd2009'!AV61/INDEX(M_MC_End2009,1,'Data - ValuesEnd2009'!AV$2),'Data - ValuesEnd2009'!AV61/INDEX(F_MC_End2009,1,'Data - ValuesEnd2009'!AV$2))</f>
        <v>1.0122916304971434</v>
      </c>
      <c r="AW61" s="196">
        <f>IF($C61="M",'Data - ValuesEnd2009'!AW61/INDEX(M_MC_End2009,1,'Data - ValuesEnd2009'!AW$2),'Data - ValuesEnd2009'!AW61/INDEX(F_MC_End2009,1,'Data - ValuesEnd2009'!AW$2))</f>
        <v>1.0130680724745624</v>
      </c>
      <c r="AX61" s="197">
        <f>IF($C61="M",'Data - ValuesEnd2009'!AX61/INDEX(M_MC_End2009,1,'Data - ValuesEnd2009'!AX$2),'Data - ValuesEnd2009'!AX61/INDEX(F_MC_End2009,1,'Data - ValuesEnd2009'!AX$2))</f>
        <v>0.9948600058340177</v>
      </c>
      <c r="AY61" s="190"/>
      <c r="AZ61" s="191"/>
      <c r="BA61" s="195">
        <f>IF($C61="M",'Data - ValuesEnd2009'!BA61/INDEX(M_MC_End2009,1,'Data - ValuesEnd2009'!BA$2),'Data - ValuesEnd2009'!BA61/INDEX(F_MC_End2009,1,'Data - ValuesEnd2009'!BA$2))</f>
        <v>1.0453701367553165</v>
      </c>
      <c r="BB61" s="196">
        <f>IF($C61="M",'Data - ValuesEnd2009'!BB61/INDEX(M_MC_End2009,1,'Data - ValuesEnd2009'!BB$2),'Data - ValuesEnd2009'!BB61/INDEX(F_MC_End2009,1,'Data - ValuesEnd2009'!BB$2))</f>
        <v>1.0339724819460694</v>
      </c>
      <c r="BC61" s="196">
        <f>IF($C61="M",'Data - ValuesEnd2009'!BC61/INDEX(M_MC_End2009,1,'Data - ValuesEnd2009'!BC$2),'Data - ValuesEnd2009'!BC61/INDEX(F_MC_End2009,1,'Data - ValuesEnd2009'!BC$2))</f>
        <v>1.024166957386447</v>
      </c>
      <c r="BD61" s="196">
        <f>IF($C61="M",'Data - ValuesEnd2009'!BD61/INDEX(M_MC_End2009,1,'Data - ValuesEnd2009'!BD$2),'Data - ValuesEnd2009'!BD61/INDEX(F_MC_End2009,1,'Data - ValuesEnd2009'!BD$2))</f>
        <v>1.0230279652738283</v>
      </c>
      <c r="BE61" s="196">
        <f>IF($C61="M",'Data - ValuesEnd2009'!BE61/INDEX(M_MC_End2009,1,'Data - ValuesEnd2009'!BE$2),'Data - ValuesEnd2009'!BE61/INDEX(F_MC_End2009,1,'Data - ValuesEnd2009'!BE$2))</f>
        <v>1.0185204104771726</v>
      </c>
      <c r="BF61" s="197">
        <f>IF($C61="M",'Data - ValuesEnd2009'!BF61/INDEX(M_MC_End2009,1,'Data - ValuesEnd2009'!BF$2),'Data - ValuesEnd2009'!BF61/INDEX(F_MC_End2009,1,'Data - ValuesEnd2009'!BF$2))</f>
        <v>0.9926661434139422</v>
      </c>
      <c r="BG61" s="190"/>
      <c r="BH61" s="191"/>
      <c r="BI61" s="195">
        <f>IF($C61="M",'Data - ValuesEnd2009'!BI61/INDEX(M_MC_End2009,1,'Data - ValuesEnd2009'!BI$2),'Data - ValuesEnd2009'!BI61/INDEX(F_MC_End2009,1,'Data - ValuesEnd2009'!BI$2))</f>
        <v>1.0105159318838166</v>
      </c>
      <c r="BJ61" s="196">
        <f>IF($C61="M",'Data - ValuesEnd2009'!BJ61/INDEX(M_MC_End2009,1,'Data - ValuesEnd2009'!BJ$2),'Data - ValuesEnd2009'!BJ61/INDEX(F_MC_End2009,1,'Data - ValuesEnd2009'!BJ$2))</f>
        <v>1.0132301708085563</v>
      </c>
      <c r="BK61" s="196">
        <f>IF($C61="M",'Data - ValuesEnd2009'!BK61/INDEX(M_MC_End2009,1,'Data - ValuesEnd2009'!BK$2),'Data - ValuesEnd2009'!BK61/INDEX(F_MC_End2009,1,'Data - ValuesEnd2009'!BK$2))</f>
        <v>1.0098597612811455</v>
      </c>
      <c r="BL61" s="196">
        <f>IF($C61="M",'Data - ValuesEnd2009'!BL61/INDEX(M_MC_End2009,1,'Data - ValuesEnd2009'!BL$2),'Data - ValuesEnd2009'!BL61/INDEX(F_MC_End2009,1,'Data - ValuesEnd2009'!BL$2))</f>
        <v>1.0113617096667864</v>
      </c>
      <c r="BM61" s="196">
        <f>IF($C61="M",'Data - ValuesEnd2009'!BM61/INDEX(M_MC_End2009,1,'Data - ValuesEnd2009'!BM$2),'Data - ValuesEnd2009'!BM61/INDEX(F_MC_End2009,1,'Data - ValuesEnd2009'!BM$2))</f>
        <v>1.0104276732386384</v>
      </c>
      <c r="BN61" s="197">
        <f>IF($C61="M",'Data - ValuesEnd2009'!BN61/INDEX(M_MC_End2009,1,'Data - ValuesEnd2009'!BN$2),'Data - ValuesEnd2009'!BN61/INDEX(F_MC_End2009,1,'Data - ValuesEnd2009'!BN$2))</f>
        <v>0.9925110797333606</v>
      </c>
      <c r="BO61" s="190"/>
      <c r="BP61" s="191"/>
      <c r="BQ61" s="195">
        <f>IF($C61="M",'Data - ValuesEnd2009'!BQ61/INDEX(M_MC_End2009,1,'Data - ValuesEnd2009'!BQ$2),'Data - ValuesEnd2009'!BQ61/INDEX(F_MC_End2009,1,'Data - ValuesEnd2009'!BQ$2))</f>
        <v>1.1674621571865933</v>
      </c>
      <c r="BR61" s="196">
        <f>IF($C61="M",'Data - ValuesEnd2009'!BR61/INDEX(M_MC_End2009,1,'Data - ValuesEnd2009'!BR$2),'Data - ValuesEnd2009'!BR61/INDEX(F_MC_End2009,1,'Data - ValuesEnd2009'!BR$2))</f>
        <v>1.122134882107888</v>
      </c>
      <c r="BS61" s="196">
        <f>IF($C61="M",'Data - ValuesEnd2009'!BS61/INDEX(M_MC_End2009,1,'Data - ValuesEnd2009'!BS$2),'Data - ValuesEnd2009'!BS61/INDEX(F_MC_End2009,1,'Data - ValuesEnd2009'!BS$2))</f>
        <v>1.0825646167287453</v>
      </c>
      <c r="BT61" s="196">
        <f>IF($C61="M",'Data - ValuesEnd2009'!BT61/INDEX(M_MC_End2009,1,'Data - ValuesEnd2009'!BT$2),'Data - ValuesEnd2009'!BT61/INDEX(F_MC_End2009,1,'Data - ValuesEnd2009'!BT$2))</f>
        <v>1.0795432698420182</v>
      </c>
      <c r="BU61" s="196">
        <f>IF($C61="M",'Data - ValuesEnd2009'!BU61/INDEX(M_MC_End2009,1,'Data - ValuesEnd2009'!BU$2),'Data - ValuesEnd2009'!BU61/INDEX(F_MC_End2009,1,'Data - ValuesEnd2009'!BU$2))</f>
        <v>1.0725370605118525</v>
      </c>
      <c r="BV61" s="197">
        <f>IF($C61="M",'Data - ValuesEnd2009'!BV61/INDEX(M_MC_End2009,1,'Data - ValuesEnd2009'!BV$2),'Data - ValuesEnd2009'!BV61/INDEX(F_MC_End2009,1,'Data - ValuesEnd2009'!BV$2))</f>
        <v>1.0366737162196102</v>
      </c>
      <c r="BW61" s="190"/>
      <c r="BX61" s="191"/>
      <c r="BY61" s="195">
        <f>IF($C61="M",'Data - ValuesEnd2009'!BY61/INDEX(M_MC_End2009,1,'Data - ValuesEnd2009'!BY$2),'Data - ValuesEnd2009'!BY61/INDEX(F_MC_End2009,1,'Data - ValuesEnd2009'!BY$2))</f>
        <v>1.0644447417506793</v>
      </c>
      <c r="BZ61" s="196">
        <f>IF($C61="M",'Data - ValuesEnd2009'!BZ61/INDEX(M_MC_End2009,1,'Data - ValuesEnd2009'!BZ$2),'Data - ValuesEnd2009'!BZ61/INDEX(F_MC_End2009,1,'Data - ValuesEnd2009'!BZ$2))</f>
        <v>1.0492335628297742</v>
      </c>
      <c r="CA61" s="196">
        <f>IF($C61="M",'Data - ValuesEnd2009'!CA61/INDEX(M_MC_End2009,1,'Data - ValuesEnd2009'!CA$2),'Data - ValuesEnd2009'!CA61/INDEX(F_MC_End2009,1,'Data - ValuesEnd2009'!CA$2))</f>
        <v>1.0299066879738787</v>
      </c>
      <c r="CB61" s="196">
        <f>IF($C61="M",'Data - ValuesEnd2009'!CB61/INDEX(M_MC_End2009,1,'Data - ValuesEnd2009'!CB$2),'Data - ValuesEnd2009'!CB61/INDEX(F_MC_End2009,1,'Data - ValuesEnd2009'!CB$2))</f>
        <v>1.034166433511437</v>
      </c>
      <c r="CC61" s="196">
        <f>IF($C61="M",'Data - ValuesEnd2009'!CC61/INDEX(M_MC_End2009,1,'Data - ValuesEnd2009'!CC$2),'Data - ValuesEnd2009'!CC61/INDEX(F_MC_End2009,1,'Data - ValuesEnd2009'!CC$2))</f>
        <v>1.0355985391949005</v>
      </c>
      <c r="CD61" s="197">
        <f>IF($C61="M",'Data - ValuesEnd2009'!CD61/INDEX(M_MC_End2009,1,'Data - ValuesEnd2009'!CD$2),'Data - ValuesEnd2009'!CD61/INDEX(F_MC_End2009,1,'Data - ValuesEnd2009'!CD$2))</f>
        <v>1.0173949093372223</v>
      </c>
      <c r="CE61" s="190"/>
      <c r="CF61" s="191"/>
      <c r="CG61" s="195">
        <f>IF($C61="M",'Data - ValuesEnd2009'!CG61/INDEX(M_MC_End2009,1,'Data - ValuesEnd2009'!CG$2),'Data - ValuesEnd2009'!CG61/INDEX(F_MC_End2009,1,'Data - ValuesEnd2009'!CG$2))</f>
        <v>1.1601909069234968</v>
      </c>
      <c r="CH61" s="196">
        <f>IF($C61="M",'Data - ValuesEnd2009'!CH61/INDEX(M_MC_End2009,1,'Data - ValuesEnd2009'!CH$2),'Data - ValuesEnd2009'!CH61/INDEX(F_MC_End2009,1,'Data - ValuesEnd2009'!CH$2))</f>
        <v>1.1129523099389775</v>
      </c>
      <c r="CI61" s="196">
        <f>IF($C61="M",'Data - ValuesEnd2009'!CI61/INDEX(M_MC_End2009,1,'Data - ValuesEnd2009'!CI$2),'Data - ValuesEnd2009'!CI61/INDEX(F_MC_End2009,1,'Data - ValuesEnd2009'!CI$2))</f>
        <v>1.0741578916162473</v>
      </c>
      <c r="CJ61" s="196">
        <f>IF($C61="M",'Data - ValuesEnd2009'!CJ61/INDEX(M_MC_End2009,1,'Data - ValuesEnd2009'!CJ$2),'Data - ValuesEnd2009'!CJ61/INDEX(F_MC_End2009,1,'Data - ValuesEnd2009'!CJ$2))</f>
        <v>1.0674228629932803</v>
      </c>
      <c r="CK61" s="196">
        <f>IF($C61="M",'Data - ValuesEnd2009'!CK61/INDEX(M_MC_End2009,1,'Data - ValuesEnd2009'!CK$2),'Data - ValuesEnd2009'!CK61/INDEX(F_MC_End2009,1,'Data - ValuesEnd2009'!CK$2))</f>
        <v>1.0569865779821808</v>
      </c>
      <c r="CL61" s="197">
        <f>IF($C61="M",'Data - ValuesEnd2009'!CL61/INDEX(M_MC_End2009,1,'Data - ValuesEnd2009'!CL$2),'Data - ValuesEnd2009'!CL61/INDEX(F_MC_End2009,1,'Data - ValuesEnd2009'!CL$2))</f>
        <v>1.0191722031064547</v>
      </c>
      <c r="CM61" s="190"/>
      <c r="CN61" s="191"/>
      <c r="CO61" s="195">
        <f>IF($C61="M",'Data - ValuesEnd2009'!CO61/INDEX(M_MC_End2009,1,'Data - ValuesEnd2009'!CO$2),'Data - ValuesEnd2009'!CO61/INDEX(F_MC_End2009,1,'Data - ValuesEnd2009'!CO$2))</f>
        <v>1.0640291783469873</v>
      </c>
      <c r="CP61" s="196">
        <f>IF($C61="M",'Data - ValuesEnd2009'!CP61/INDEX(M_MC_End2009,1,'Data - ValuesEnd2009'!CP$2),'Data - ValuesEnd2009'!CP61/INDEX(F_MC_End2009,1,'Data - ValuesEnd2009'!CP$2))</f>
        <v>1.0475437949157003</v>
      </c>
      <c r="CQ61" s="196">
        <f>IF($C61="M",'Data - ValuesEnd2009'!CQ61/INDEX(M_MC_End2009,1,'Data - ValuesEnd2009'!CQ$2),'Data - ValuesEnd2009'!CQ61/INDEX(F_MC_End2009,1,'Data - ValuesEnd2009'!CQ$2))</f>
        <v>1.0276944680821247</v>
      </c>
      <c r="CR61" s="196">
        <f>IF($C61="M",'Data - ValuesEnd2009'!CR61/INDEX(M_MC_End2009,1,'Data - ValuesEnd2009'!CR$2),'Data - ValuesEnd2009'!CR61/INDEX(F_MC_End2009,1,'Data - ValuesEnd2009'!CR$2))</f>
        <v>1.0292130150231573</v>
      </c>
      <c r="CS61" s="196">
        <f>IF($C61="M",'Data - ValuesEnd2009'!CS61/INDEX(M_MC_End2009,1,'Data - ValuesEnd2009'!CS$2),'Data - ValuesEnd2009'!CS61/INDEX(F_MC_End2009,1,'Data - ValuesEnd2009'!CS$2))</f>
        <v>1.0277629627430966</v>
      </c>
      <c r="CT61" s="197">
        <f>IF($C61="M",'Data - ValuesEnd2009'!CT61/INDEX(M_MC_End2009,1,'Data - ValuesEnd2009'!CT$2),'Data - ValuesEnd2009'!CT61/INDEX(F_MC_End2009,1,'Data - ValuesEnd2009'!CT$2))</f>
        <v>1.0072316364691523</v>
      </c>
      <c r="CU61" s="190"/>
      <c r="CV61" s="191"/>
      <c r="CW61" s="195">
        <f>IF($C61="M",'Data - ValuesEnd2009'!CW61/INDEX(M_MC_End2009,1,'Data - ValuesEnd2009'!CW$2),'Data - ValuesEnd2009'!CW61/INDEX(F_MC_End2009,1,'Data - ValuesEnd2009'!CW$2))</f>
        <v>1.2939709385809697</v>
      </c>
      <c r="CX61" s="196">
        <f>IF($C61="M",'Data - ValuesEnd2009'!CX61/INDEX(M_MC_End2009,1,'Data - ValuesEnd2009'!CX$2),'Data - ValuesEnd2009'!CX61/INDEX(F_MC_End2009,1,'Data - ValuesEnd2009'!CX$2))</f>
        <v>1.2169664734789594</v>
      </c>
      <c r="CY61" s="196">
        <f>IF($C61="M",'Data - ValuesEnd2009'!CY61/INDEX(M_MC_End2009,1,'Data - ValuesEnd2009'!CY$2),'Data - ValuesEnd2009'!CY61/INDEX(F_MC_End2009,1,'Data - ValuesEnd2009'!CY$2))</f>
        <v>1.1465149508387122</v>
      </c>
      <c r="CZ61" s="196">
        <f>IF($C61="M",'Data - ValuesEnd2009'!CZ61/INDEX(M_MC_End2009,1,'Data - ValuesEnd2009'!CZ$2),'Data - ValuesEnd2009'!CZ61/INDEX(F_MC_End2009,1,'Data - ValuesEnd2009'!CZ$2))</f>
        <v>1.1392521249007088</v>
      </c>
      <c r="DA61" s="196">
        <f>IF($C61="M",'Data - ValuesEnd2009'!DA61/INDEX(M_MC_End2009,1,'Data - ValuesEnd2009'!DA$2),'Data - ValuesEnd2009'!DA61/INDEX(F_MC_End2009,1,'Data - ValuesEnd2009'!DA$2))</f>
        <v>1.1271255329903558</v>
      </c>
      <c r="DB61" s="197">
        <f>IF($C61="M",'Data - ValuesEnd2009'!DB61/INDEX(M_MC_End2009,1,'Data - ValuesEnd2009'!DB$2),'Data - ValuesEnd2009'!DB61/INDEX(F_MC_End2009,1,'Data - ValuesEnd2009'!DB$2))</f>
        <v>1.0798774193661194</v>
      </c>
      <c r="DC61" s="190"/>
      <c r="DD61" s="191"/>
      <c r="DE61" s="195">
        <f>IF($C61="M",'Data - ValuesEnd2009'!DE61/INDEX(M_MC_End2009,1,'Data - ValuesEnd2009'!DE$2),'Data - ValuesEnd2009'!DE61/INDEX(F_MC_End2009,1,'Data - ValuesEnd2009'!DE$2))</f>
        <v>1.1176672068733768</v>
      </c>
      <c r="DF61" s="196">
        <f>IF($C61="M",'Data - ValuesEnd2009'!DF61/INDEX(M_MC_End2009,1,'Data - ValuesEnd2009'!DF$2),'Data - ValuesEnd2009'!DF61/INDEX(F_MC_End2009,1,'Data - ValuesEnd2009'!DF$2))</f>
        <v>1.0871982466216323</v>
      </c>
      <c r="DG61" s="196">
        <f>IF($C61="M",'Data - ValuesEnd2009'!DG61/INDEX(M_MC_End2009,1,'Data - ValuesEnd2009'!DG$2),'Data - ValuesEnd2009'!DG61/INDEX(F_MC_End2009,1,'Data - ValuesEnd2009'!DG$2))</f>
        <v>1.0512628604969694</v>
      </c>
      <c r="DH61" s="196">
        <f>IF($C61="M",'Data - ValuesEnd2009'!DH61/INDEX(M_MC_End2009,1,'Data - ValuesEnd2009'!DH$2),'Data - ValuesEnd2009'!DH61/INDEX(F_MC_End2009,1,'Data - ValuesEnd2009'!DH$2))</f>
        <v>1.0570237098052757</v>
      </c>
      <c r="DI61" s="196">
        <f>IF($C61="M",'Data - ValuesEnd2009'!DI61/INDEX(M_MC_End2009,1,'Data - ValuesEnd2009'!DI$2),'Data - ValuesEnd2009'!DI61/INDEX(F_MC_End2009,1,'Data - ValuesEnd2009'!DI$2))</f>
        <v>1.0594076130404286</v>
      </c>
      <c r="DJ61" s="197">
        <f>IF($C61="M",'Data - ValuesEnd2009'!DJ61/INDEX(M_MC_End2009,1,'Data - ValuesEnd2009'!DJ$2),'Data - ValuesEnd2009'!DJ61/INDEX(F_MC_End2009,1,'Data - ValuesEnd2009'!DJ$2))</f>
        <v>1.0414101549089891</v>
      </c>
      <c r="DK61" s="190"/>
      <c r="DL61" s="191"/>
      <c r="DM61" s="195">
        <f>IF($C61="M",'Data - ValuesEnd2009'!DM61/INDEX(M_MC_End2009,1,'Data - ValuesEnd2009'!DM$2),'Data - ValuesEnd2009'!DM61/INDEX(F_MC_End2009,1,'Data - ValuesEnd2009'!DM$2))</f>
        <v>1.284977540552865</v>
      </c>
      <c r="DN61" s="196">
        <f>IF($C61="M",'Data - ValuesEnd2009'!DN61/INDEX(M_MC_End2009,1,'Data - ValuesEnd2009'!DN$2),'Data - ValuesEnd2009'!DN61/INDEX(F_MC_End2009,1,'Data - ValuesEnd2009'!DN$2))</f>
        <v>1.2008758534277437</v>
      </c>
      <c r="DO61" s="196">
        <f>IF($C61="M",'Data - ValuesEnd2009'!DO61/INDEX(M_MC_End2009,1,'Data - ValuesEnd2009'!DO$2),'Data - ValuesEnd2009'!DO61/INDEX(F_MC_End2009,1,'Data - ValuesEnd2009'!DO$2))</f>
        <v>1.1301461851887349</v>
      </c>
      <c r="DP61" s="196">
        <f>IF($C61="M",'Data - ValuesEnd2009'!DP61/INDEX(M_MC_End2009,1,'Data - ValuesEnd2009'!DP$2),'Data - ValuesEnd2009'!DP61/INDEX(F_MC_End2009,1,'Data - ValuesEnd2009'!DP$2))</f>
        <v>1.1172216710270448</v>
      </c>
      <c r="DQ61" s="196">
        <f>IF($C61="M",'Data - ValuesEnd2009'!DQ61/INDEX(M_MC_End2009,1,'Data - ValuesEnd2009'!DQ$2),'Data - ValuesEnd2009'!DQ61/INDEX(F_MC_End2009,1,'Data - ValuesEnd2009'!DQ$2))</f>
        <v>1.1000071672874157</v>
      </c>
      <c r="DR61" s="197">
        <f>IF($C61="M",'Data - ValuesEnd2009'!DR61/INDEX(M_MC_End2009,1,'Data - ValuesEnd2009'!DR$2),'Data - ValuesEnd2009'!DR61/INDEX(F_MC_End2009,1,'Data - ValuesEnd2009'!DR$2))</f>
        <v>1.0482742378494103</v>
      </c>
      <c r="DS61" s="190"/>
      <c r="DT61" s="191"/>
      <c r="DU61" s="195">
        <f>IF($C61="M",'Data - ValuesEnd2009'!DU61/INDEX(M_MC_End2009,1,'Data - ValuesEnd2009'!DU$2),'Data - ValuesEnd2009'!DU61/INDEX(F_MC_End2009,1,'Data - ValuesEnd2009'!DU$2))</f>
        <v>1.1167448086464071</v>
      </c>
      <c r="DV61" s="196">
        <f>IF($C61="M",'Data - ValuesEnd2009'!DV61/INDEX(M_MC_End2009,1,'Data - ValuesEnd2009'!DV$2),'Data - ValuesEnd2009'!DV61/INDEX(F_MC_End2009,1,'Data - ValuesEnd2009'!DV$2))</f>
        <v>1.082845765844893</v>
      </c>
      <c r="DW61" s="196">
        <f>IF($C61="M",'Data - ValuesEnd2009'!DW61/INDEX(M_MC_End2009,1,'Data - ValuesEnd2009'!DW$2),'Data - ValuesEnd2009'!DW61/INDEX(F_MC_End2009,1,'Data - ValuesEnd2009'!DW$2))</f>
        <v>1.0463519851544067</v>
      </c>
      <c r="DX61" s="196">
        <f>IF($C61="M",'Data - ValuesEnd2009'!DX61/INDEX(M_MC_End2009,1,'Data - ValuesEnd2009'!DX$2),'Data - ValuesEnd2009'!DX61/INDEX(F_MC_End2009,1,'Data - ValuesEnd2009'!DX$2))</f>
        <v>1.0481156518523291</v>
      </c>
      <c r="DY61" s="196">
        <f>IF($C61="M",'Data - ValuesEnd2009'!DY61/INDEX(M_MC_End2009,1,'Data - ValuesEnd2009'!DY$2),'Data - ValuesEnd2009'!DY61/INDEX(F_MC_End2009,1,'Data - ValuesEnd2009'!DY$2))</f>
        <v>1.0462513684837869</v>
      </c>
      <c r="DZ61" s="197">
        <f>IF($C61="M",'Data - ValuesEnd2009'!DZ61/INDEX(M_MC_End2009,1,'Data - ValuesEnd2009'!DZ$2),'Data - ValuesEnd2009'!DZ61/INDEX(F_MC_End2009,1,'Data - ValuesEnd2009'!DZ$2))</f>
        <v>1.022935572772934</v>
      </c>
      <c r="EA61" s="190"/>
      <c r="EB61" s="191"/>
      <c r="EC61" s="185"/>
    </row>
    <row r="62" spans="1:133" s="186" customFormat="1" ht="16.5" thickBot="1">
      <c r="A62" s="224"/>
      <c r="B62" s="66"/>
      <c r="C62" s="66" t="s">
        <v>44</v>
      </c>
      <c r="D62" s="166" t="s">
        <v>131</v>
      </c>
      <c r="E62" s="201">
        <f>IF($C62="M",'Data - ValuesEnd2009'!E62/INDEX(M_MC_End2009,1,'Data - ValuesEnd2009'!E$2),'Data - ValuesEnd2009'!E62/INDEX(F_MC_End2009,1,'Data - ValuesEnd2009'!E$2))</f>
        <v>0.953202118061302</v>
      </c>
      <c r="F62" s="202">
        <f>IF($C62="M",'Data - ValuesEnd2009'!F62/INDEX(M_MC_End2009,1,'Data - ValuesEnd2009'!F$2),'Data - ValuesEnd2009'!F62/INDEX(F_MC_End2009,1,'Data - ValuesEnd2009'!F$2))</f>
        <v>0.9682209368661929</v>
      </c>
      <c r="G62" s="202">
        <f>IF($C62="M",'Data - ValuesEnd2009'!G62/INDEX(M_MC_End2009,1,'Data - ValuesEnd2009'!G$2),'Data - ValuesEnd2009'!G62/INDEX(F_MC_End2009,1,'Data - ValuesEnd2009'!G$2))</f>
        <v>0.9818460640212143</v>
      </c>
      <c r="H62" s="202">
        <f>IF($C62="M",'Data - ValuesEnd2009'!H62/INDEX(M_MC_End2009,1,'Data - ValuesEnd2009'!H$2),'Data - ValuesEnd2009'!H62/INDEX(F_MC_End2009,1,'Data - ValuesEnd2009'!H$2))</f>
        <v>0.9873964597343134</v>
      </c>
      <c r="I62" s="202">
        <f>IF($C62="M",'Data - ValuesEnd2009'!I62/INDEX(M_MC_End2009,1,'Data - ValuesEnd2009'!I$2),'Data - ValuesEnd2009'!I62/INDEX(F_MC_End2009,1,'Data - ValuesEnd2009'!I$2))</f>
        <v>0.9888328717191708</v>
      </c>
      <c r="J62" s="203">
        <f>IF($C62="M",'Data - ValuesEnd2009'!J62/INDEX(M_MC_End2009,1,'Data - ValuesEnd2009'!J$2),'Data - ValuesEnd2009'!J62/INDEX(F_MC_End2009,1,'Data - ValuesEnd2009'!J$2))</f>
        <v>0.9632048333427512</v>
      </c>
      <c r="K62" s="190"/>
      <c r="L62" s="191"/>
      <c r="M62" s="201">
        <f>IF($C62="M",'Data - ValuesEnd2009'!M62/INDEX(M_MC_End2009,1,'Data - ValuesEnd2009'!M$2),'Data - ValuesEnd2009'!M62/INDEX(F_MC_End2009,1,'Data - ValuesEnd2009'!M$2))</f>
        <v>0.9596275688762316</v>
      </c>
      <c r="N62" s="202">
        <f>IF($C62="M",'Data - ValuesEnd2009'!N62/INDEX(M_MC_End2009,1,'Data - ValuesEnd2009'!N$2),'Data - ValuesEnd2009'!N62/INDEX(F_MC_End2009,1,'Data - ValuesEnd2009'!N$2))</f>
        <v>0.9796868621352837</v>
      </c>
      <c r="O62" s="202">
        <f>IF($C62="M",'Data - ValuesEnd2009'!O62/INDEX(M_MC_End2009,1,'Data - ValuesEnd2009'!O$2),'Data - ValuesEnd2009'!O62/INDEX(F_MC_End2009,1,'Data - ValuesEnd2009'!O$2))</f>
        <v>0.9927973827590398</v>
      </c>
      <c r="P62" s="202">
        <f>IF($C62="M",'Data - ValuesEnd2009'!P62/INDEX(M_MC_End2009,1,'Data - ValuesEnd2009'!P$2),'Data - ValuesEnd2009'!P62/INDEX(F_MC_End2009,1,'Data - ValuesEnd2009'!P$2))</f>
        <v>0.9960742456635845</v>
      </c>
      <c r="Q62" s="202">
        <f>IF($C62="M",'Data - ValuesEnd2009'!Q62/INDEX(M_MC_End2009,1,'Data - ValuesEnd2009'!Q$2),'Data - ValuesEnd2009'!Q62/INDEX(F_MC_End2009,1,'Data - ValuesEnd2009'!Q$2))</f>
        <v>0.9969556263597863</v>
      </c>
      <c r="R62" s="203">
        <f>IF($C62="M",'Data - ValuesEnd2009'!R62/INDEX(M_MC_End2009,1,'Data - ValuesEnd2009'!R$2),'Data - ValuesEnd2009'!R62/INDEX(F_MC_End2009,1,'Data - ValuesEnd2009'!R$2))</f>
        <v>0.9751281118714665</v>
      </c>
      <c r="S62" s="190"/>
      <c r="T62" s="191"/>
      <c r="U62" s="201">
        <f>IF($C62="M",'Data - ValuesEnd2009'!U62/INDEX(M_MC_End2009,1,'Data - ValuesEnd2009'!U$2),'Data - ValuesEnd2009'!U62/INDEX(F_MC_End2009,1,'Data - ValuesEnd2009'!U$2))</f>
        <v>0.9556053883908934</v>
      </c>
      <c r="V62" s="202">
        <f>IF($C62="M",'Data - ValuesEnd2009'!V62/INDEX(M_MC_End2009,1,'Data - ValuesEnd2009'!V$2),'Data - ValuesEnd2009'!V62/INDEX(F_MC_End2009,1,'Data - ValuesEnd2009'!V$2))</f>
        <v>0.9746429939547016</v>
      </c>
      <c r="W62" s="202">
        <f>IF($C62="M",'Data - ValuesEnd2009'!W62/INDEX(M_MC_End2009,1,'Data - ValuesEnd2009'!W$2),'Data - ValuesEnd2009'!W62/INDEX(F_MC_End2009,1,'Data - ValuesEnd2009'!W$2))</f>
        <v>0.9886168259359117</v>
      </c>
      <c r="X62" s="202">
        <f>IF($C62="M",'Data - ValuesEnd2009'!X62/INDEX(M_MC_End2009,1,'Data - ValuesEnd2009'!X$2),'Data - ValuesEnd2009'!X62/INDEX(F_MC_End2009,1,'Data - ValuesEnd2009'!X$2))</f>
        <v>0.9918941553067555</v>
      </c>
      <c r="Y62" s="202">
        <f>IF($C62="M",'Data - ValuesEnd2009'!Y62/INDEX(M_MC_End2009,1,'Data - ValuesEnd2009'!Y$2),'Data - ValuesEnd2009'!Y62/INDEX(F_MC_End2009,1,'Data - ValuesEnd2009'!Y$2))</f>
        <v>0.9924318313747342</v>
      </c>
      <c r="Z62" s="203">
        <f>IF($C62="M",'Data - ValuesEnd2009'!Z62/INDEX(M_MC_End2009,1,'Data - ValuesEnd2009'!Z$2),'Data - ValuesEnd2009'!Z62/INDEX(F_MC_End2009,1,'Data - ValuesEnd2009'!Z$2))</f>
        <v>0.9638014052536661</v>
      </c>
      <c r="AA62" s="190"/>
      <c r="AB62" s="191"/>
      <c r="AC62" s="201">
        <f>IF($C62="M",'Data - ValuesEnd2009'!AC62/INDEX(M_MC_End2009,1,'Data - ValuesEnd2009'!AC$2),'Data - ValuesEnd2009'!AC62/INDEX(F_MC_End2009,1,'Data - ValuesEnd2009'!AC$2))</f>
        <v>0.9642932567594187</v>
      </c>
      <c r="AD62" s="202">
        <f>IF($C62="M",'Data - ValuesEnd2009'!AD62/INDEX(M_MC_End2009,1,'Data - ValuesEnd2009'!AD$2),'Data - ValuesEnd2009'!AD62/INDEX(F_MC_End2009,1,'Data - ValuesEnd2009'!AD$2))</f>
        <v>0.985492577791319</v>
      </c>
      <c r="AE62" s="202">
        <f>IF($C62="M",'Data - ValuesEnd2009'!AE62/INDEX(M_MC_End2009,1,'Data - ValuesEnd2009'!AE$2),'Data - ValuesEnd2009'!AE62/INDEX(F_MC_End2009,1,'Data - ValuesEnd2009'!AE$2))</f>
        <v>0.9966074515346168</v>
      </c>
      <c r="AF62" s="202">
        <f>IF($C62="M",'Data - ValuesEnd2009'!AF62/INDEX(M_MC_End2009,1,'Data - ValuesEnd2009'!AF$2),'Data - ValuesEnd2009'!AF62/INDEX(F_MC_End2009,1,'Data - ValuesEnd2009'!AF$2))</f>
        <v>0.9985686630382695</v>
      </c>
      <c r="AG62" s="202">
        <f>IF($C62="M",'Data - ValuesEnd2009'!AG62/INDEX(M_MC_End2009,1,'Data - ValuesEnd2009'!AG$2),'Data - ValuesEnd2009'!AG62/INDEX(F_MC_End2009,1,'Data - ValuesEnd2009'!AG$2))</f>
        <v>0.9988194084982973</v>
      </c>
      <c r="AH62" s="203">
        <f>IF($C62="M",'Data - ValuesEnd2009'!AH62/INDEX(M_MC_End2009,1,'Data - ValuesEnd2009'!AH$2),'Data - ValuesEnd2009'!AH62/INDEX(F_MC_End2009,1,'Data - ValuesEnd2009'!AH$2))</f>
        <v>0.9759245812725011</v>
      </c>
      <c r="AI62" s="190"/>
      <c r="AJ62" s="191"/>
      <c r="AK62" s="201">
        <f>IF($C62="M",'Data - ValuesEnd2009'!AK62/INDEX(M_MC_End2009,1,'Data - ValuesEnd2009'!AK$2),'Data - ValuesEnd2009'!AK62/INDEX(F_MC_End2009,1,'Data - ValuesEnd2009'!AK$2))</f>
        <v>1.0591701073889792</v>
      </c>
      <c r="AL62" s="202">
        <f>IF($C62="M",'Data - ValuesEnd2009'!AL62/INDEX(M_MC_End2009,1,'Data - ValuesEnd2009'!AL$2),'Data - ValuesEnd2009'!AL62/INDEX(F_MC_End2009,1,'Data - ValuesEnd2009'!AL$2))</f>
        <v>1.044851099733228</v>
      </c>
      <c r="AM62" s="202">
        <f>IF($C62="M",'Data - ValuesEnd2009'!AM62/INDEX(M_MC_End2009,1,'Data - ValuesEnd2009'!AM$2),'Data - ValuesEnd2009'!AM62/INDEX(F_MC_End2009,1,'Data - ValuesEnd2009'!AM$2))</f>
        <v>1.0330449953472725</v>
      </c>
      <c r="AN62" s="202">
        <f>IF($C62="M",'Data - ValuesEnd2009'!AN62/INDEX(M_MC_End2009,1,'Data - ValuesEnd2009'!AN$2),'Data - ValuesEnd2009'!AN62/INDEX(F_MC_End2009,1,'Data - ValuesEnd2009'!AN$2))</f>
        <v>1.0350660316998312</v>
      </c>
      <c r="AO62" s="202">
        <f>IF($C62="M",'Data - ValuesEnd2009'!AO62/INDEX(M_MC_End2009,1,'Data - ValuesEnd2009'!AO$2),'Data - ValuesEnd2009'!AO62/INDEX(F_MC_End2009,1,'Data - ValuesEnd2009'!AO$2))</f>
        <v>1.0325579128874658</v>
      </c>
      <c r="AP62" s="203">
        <f>IF($C62="M",'Data - ValuesEnd2009'!AP62/INDEX(M_MC_End2009,1,'Data - ValuesEnd2009'!AP$2),'Data - ValuesEnd2009'!AP62/INDEX(F_MC_End2009,1,'Data - ValuesEnd2009'!AP$2))</f>
        <v>0.998368427592401</v>
      </c>
      <c r="AQ62" s="190"/>
      <c r="AR62" s="191"/>
      <c r="AS62" s="201">
        <f>IF($C62="M",'Data - ValuesEnd2009'!AS62/INDEX(M_MC_End2009,1,'Data - ValuesEnd2009'!AS$2),'Data - ValuesEnd2009'!AS62/INDEX(F_MC_End2009,1,'Data - ValuesEnd2009'!AS$2))</f>
        <v>1.0144920402495425</v>
      </c>
      <c r="AT62" s="202">
        <f>IF($C62="M",'Data - ValuesEnd2009'!AT62/INDEX(M_MC_End2009,1,'Data - ValuesEnd2009'!AT$2),'Data - ValuesEnd2009'!AT62/INDEX(F_MC_End2009,1,'Data - ValuesEnd2009'!AT$2))</f>
        <v>1.0159002386728317</v>
      </c>
      <c r="AU62" s="202">
        <f>IF($C62="M",'Data - ValuesEnd2009'!AU62/INDEX(M_MC_End2009,1,'Data - ValuesEnd2009'!AU$2),'Data - ValuesEnd2009'!AU62/INDEX(F_MC_End2009,1,'Data - ValuesEnd2009'!AU$2))</f>
        <v>1.0125176286258535</v>
      </c>
      <c r="AV62" s="202">
        <f>IF($C62="M",'Data - ValuesEnd2009'!AV62/INDEX(M_MC_End2009,1,'Data - ValuesEnd2009'!AV$2),'Data - ValuesEnd2009'!AV62/INDEX(F_MC_End2009,1,'Data - ValuesEnd2009'!AV$2))</f>
        <v>1.0166703032633868</v>
      </c>
      <c r="AW62" s="202">
        <f>IF($C62="M",'Data - ValuesEnd2009'!AW62/INDEX(M_MC_End2009,1,'Data - ValuesEnd2009'!AW$2),'Data - ValuesEnd2009'!AW62/INDEX(F_MC_End2009,1,'Data - ValuesEnd2009'!AW$2))</f>
        <v>1.0180649180933468</v>
      </c>
      <c r="AX62" s="203">
        <f>IF($C62="M",'Data - ValuesEnd2009'!AX62/INDEX(M_MC_End2009,1,'Data - ValuesEnd2009'!AX$2),'Data - ValuesEnd2009'!AX62/INDEX(F_MC_End2009,1,'Data - ValuesEnd2009'!AX$2))</f>
        <v>0.9960931898968999</v>
      </c>
      <c r="AY62" s="190"/>
      <c r="AZ62" s="191"/>
      <c r="BA62" s="201">
        <f>IF($C62="M",'Data - ValuesEnd2009'!BA62/INDEX(M_MC_End2009,1,'Data - ValuesEnd2009'!BA$2),'Data - ValuesEnd2009'!BA62/INDEX(F_MC_End2009,1,'Data - ValuesEnd2009'!BA$2))</f>
        <v>1.0569323611306087</v>
      </c>
      <c r="BB62" s="202">
        <f>IF($C62="M",'Data - ValuesEnd2009'!BB62/INDEX(M_MC_End2009,1,'Data - ValuesEnd2009'!BB$2),'Data - ValuesEnd2009'!BB62/INDEX(F_MC_End2009,1,'Data - ValuesEnd2009'!BB$2))</f>
        <v>1.044199742334441</v>
      </c>
      <c r="BC62" s="202">
        <f>IF($C62="M",'Data - ValuesEnd2009'!BC62/INDEX(M_MC_End2009,1,'Data - ValuesEnd2009'!BC$2),'Data - ValuesEnd2009'!BC62/INDEX(F_MC_End2009,1,'Data - ValuesEnd2009'!BC$2))</f>
        <v>1.0328032220775858</v>
      </c>
      <c r="BD62" s="202">
        <f>IF($C62="M",'Data - ValuesEnd2009'!BD62/INDEX(M_MC_End2009,1,'Data - ValuesEnd2009'!BD$2),'Data - ValuesEnd2009'!BD62/INDEX(F_MC_End2009,1,'Data - ValuesEnd2009'!BD$2))</f>
        <v>1.031305112244327</v>
      </c>
      <c r="BE62" s="202">
        <f>IF($C62="M",'Data - ValuesEnd2009'!BE62/INDEX(M_MC_End2009,1,'Data - ValuesEnd2009'!BE$2),'Data - ValuesEnd2009'!BE62/INDEX(F_MC_End2009,1,'Data - ValuesEnd2009'!BE$2))</f>
        <v>1.0268556830886657</v>
      </c>
      <c r="BF62" s="203">
        <f>IF($C62="M",'Data - ValuesEnd2009'!BF62/INDEX(M_MC_End2009,1,'Data - ValuesEnd2009'!BF$2),'Data - ValuesEnd2009'!BF62/INDEX(F_MC_End2009,1,'Data - ValuesEnd2009'!BF$2))</f>
        <v>0.9874265942406162</v>
      </c>
      <c r="BG62" s="190"/>
      <c r="BH62" s="191"/>
      <c r="BI62" s="201">
        <f>IF($C62="M",'Data - ValuesEnd2009'!BI62/INDEX(M_MC_End2009,1,'Data - ValuesEnd2009'!BI$2),'Data - ValuesEnd2009'!BI62/INDEX(F_MC_End2009,1,'Data - ValuesEnd2009'!BI$2))</f>
        <v>1.0164883418526232</v>
      </c>
      <c r="BJ62" s="202">
        <f>IF($C62="M",'Data - ValuesEnd2009'!BJ62/INDEX(M_MC_End2009,1,'Data - ValuesEnd2009'!BJ$2),'Data - ValuesEnd2009'!BJ62/INDEX(F_MC_End2009,1,'Data - ValuesEnd2009'!BJ$2))</f>
        <v>1.0180692536644658</v>
      </c>
      <c r="BK62" s="202">
        <f>IF($C62="M",'Data - ValuesEnd2009'!BK62/INDEX(M_MC_End2009,1,'Data - ValuesEnd2009'!BK$2),'Data - ValuesEnd2009'!BK62/INDEX(F_MC_End2009,1,'Data - ValuesEnd2009'!BK$2))</f>
        <v>1.013383830009335</v>
      </c>
      <c r="BL62" s="202">
        <f>IF($C62="M",'Data - ValuesEnd2009'!BL62/INDEX(M_MC_End2009,1,'Data - ValuesEnd2009'!BL$2),'Data - ValuesEnd2009'!BL62/INDEX(F_MC_End2009,1,'Data - ValuesEnd2009'!BL$2))</f>
        <v>1.015265865891189</v>
      </c>
      <c r="BM62" s="202">
        <f>IF($C62="M",'Data - ValuesEnd2009'!BM62/INDEX(M_MC_End2009,1,'Data - ValuesEnd2009'!BM$2),'Data - ValuesEnd2009'!BM62/INDEX(F_MC_End2009,1,'Data - ValuesEnd2009'!BM$2))</f>
        <v>1.015015887788413</v>
      </c>
      <c r="BN62" s="203">
        <f>IF($C62="M",'Data - ValuesEnd2009'!BN62/INDEX(M_MC_End2009,1,'Data - ValuesEnd2009'!BN$2),'Data - ValuesEnd2009'!BN62/INDEX(F_MC_End2009,1,'Data - ValuesEnd2009'!BN$2))</f>
        <v>0.9894948068594985</v>
      </c>
      <c r="BO62" s="190"/>
      <c r="BP62" s="191"/>
      <c r="BQ62" s="201">
        <f>IF($C62="M",'Data - ValuesEnd2009'!BQ62/INDEX(M_MC_End2009,1,'Data - ValuesEnd2009'!BQ$2),'Data - ValuesEnd2009'!BQ62/INDEX(F_MC_End2009,1,'Data - ValuesEnd2009'!BQ$2))</f>
        <v>1.177017900934001</v>
      </c>
      <c r="BR62" s="202">
        <f>IF($C62="M",'Data - ValuesEnd2009'!BR62/INDEX(M_MC_End2009,1,'Data - ValuesEnd2009'!BR$2),'Data - ValuesEnd2009'!BR62/INDEX(F_MC_End2009,1,'Data - ValuesEnd2009'!BR$2))</f>
        <v>1.130994861432674</v>
      </c>
      <c r="BS62" s="202">
        <f>IF($C62="M",'Data - ValuesEnd2009'!BS62/INDEX(M_MC_End2009,1,'Data - ValuesEnd2009'!BS$2),'Data - ValuesEnd2009'!BS62/INDEX(F_MC_End2009,1,'Data - ValuesEnd2009'!BS$2))</f>
        <v>1.0907114226534207</v>
      </c>
      <c r="BT62" s="202">
        <f>IF($C62="M",'Data - ValuesEnd2009'!BT62/INDEX(M_MC_End2009,1,'Data - ValuesEnd2009'!BT$2),'Data - ValuesEnd2009'!BT62/INDEX(F_MC_End2009,1,'Data - ValuesEnd2009'!BT$2))</f>
        <v>1.0887346741955162</v>
      </c>
      <c r="BU62" s="202">
        <f>IF($C62="M",'Data - ValuesEnd2009'!BU62/INDEX(M_MC_End2009,1,'Data - ValuesEnd2009'!BU$2),'Data - ValuesEnd2009'!BU62/INDEX(F_MC_End2009,1,'Data - ValuesEnd2009'!BU$2))</f>
        <v>1.0816236671137684</v>
      </c>
      <c r="BV62" s="203">
        <f>IF($C62="M",'Data - ValuesEnd2009'!BV62/INDEX(M_MC_End2009,1,'Data - ValuesEnd2009'!BV$2),'Data - ValuesEnd2009'!BV62/INDEX(F_MC_End2009,1,'Data - ValuesEnd2009'!BV$2))</f>
        <v>1.0372157372938806</v>
      </c>
      <c r="BW62" s="190"/>
      <c r="BX62" s="191"/>
      <c r="BY62" s="201">
        <f>IF($C62="M",'Data - ValuesEnd2009'!BY62/INDEX(M_MC_End2009,1,'Data - ValuesEnd2009'!BY$2),'Data - ValuesEnd2009'!BY62/INDEX(F_MC_End2009,1,'Data - ValuesEnd2009'!BY$2))</f>
        <v>1.0691843637521932</v>
      </c>
      <c r="BZ62" s="202">
        <f>IF($C62="M",'Data - ValuesEnd2009'!BZ62/INDEX(M_MC_End2009,1,'Data - ValuesEnd2009'!BZ$2),'Data - ValuesEnd2009'!BZ62/INDEX(F_MC_End2009,1,'Data - ValuesEnd2009'!BZ$2))</f>
        <v>1.0532613357249778</v>
      </c>
      <c r="CA62" s="202">
        <f>IF($C62="M",'Data - ValuesEnd2009'!CA62/INDEX(M_MC_End2009,1,'Data - ValuesEnd2009'!CA$2),'Data - ValuesEnd2009'!CA62/INDEX(F_MC_End2009,1,'Data - ValuesEnd2009'!CA$2))</f>
        <v>1.0331465205073673</v>
      </c>
      <c r="CB62" s="202">
        <f>IF($C62="M",'Data - ValuesEnd2009'!CB62/INDEX(M_MC_End2009,1,'Data - ValuesEnd2009'!CB$2),'Data - ValuesEnd2009'!CB62/INDEX(F_MC_End2009,1,'Data - ValuesEnd2009'!CB$2))</f>
        <v>1.0384544179010555</v>
      </c>
      <c r="CC62" s="202">
        <f>IF($C62="M",'Data - ValuesEnd2009'!CC62/INDEX(M_MC_End2009,1,'Data - ValuesEnd2009'!CC$2),'Data - ValuesEnd2009'!CC62/INDEX(F_MC_End2009,1,'Data - ValuesEnd2009'!CC$2))</f>
        <v>1.0405576613457788</v>
      </c>
      <c r="CD62" s="203">
        <f>IF($C62="M",'Data - ValuesEnd2009'!CD62/INDEX(M_MC_End2009,1,'Data - ValuesEnd2009'!CD$2),'Data - ValuesEnd2009'!CD62/INDEX(F_MC_End2009,1,'Data - ValuesEnd2009'!CD$2))</f>
        <v>1.0185119661965343</v>
      </c>
      <c r="CE62" s="190"/>
      <c r="CF62" s="191"/>
      <c r="CG62" s="201">
        <f>IF($C62="M",'Data - ValuesEnd2009'!CG62/INDEX(M_MC_End2009,1,'Data - ValuesEnd2009'!CG$2),'Data - ValuesEnd2009'!CG62/INDEX(F_MC_End2009,1,'Data - ValuesEnd2009'!CG$2))</f>
        <v>1.1712149659136037</v>
      </c>
      <c r="CH62" s="202">
        <f>IF($C62="M",'Data - ValuesEnd2009'!CH62/INDEX(M_MC_End2009,1,'Data - ValuesEnd2009'!CH$2),'Data - ValuesEnd2009'!CH62/INDEX(F_MC_End2009,1,'Data - ValuesEnd2009'!CH$2))</f>
        <v>1.1231569307215599</v>
      </c>
      <c r="CI62" s="202">
        <f>IF($C62="M",'Data - ValuesEnd2009'!CI62/INDEX(M_MC_End2009,1,'Data - ValuesEnd2009'!CI$2),'Data - ValuesEnd2009'!CI62/INDEX(F_MC_End2009,1,'Data - ValuesEnd2009'!CI$2))</f>
        <v>1.082922956118189</v>
      </c>
      <c r="CJ62" s="202">
        <f>IF($C62="M",'Data - ValuesEnd2009'!CJ62/INDEX(M_MC_End2009,1,'Data - ValuesEnd2009'!CJ$2),'Data - ValuesEnd2009'!CJ62/INDEX(F_MC_End2009,1,'Data - ValuesEnd2009'!CJ$2))</f>
        <v>1.07586394395606</v>
      </c>
      <c r="CK62" s="202">
        <f>IF($C62="M",'Data - ValuesEnd2009'!CK62/INDEX(M_MC_End2009,1,'Data - ValuesEnd2009'!CK$2),'Data - ValuesEnd2009'!CK62/INDEX(F_MC_End2009,1,'Data - ValuesEnd2009'!CK$2))</f>
        <v>1.065514468514986</v>
      </c>
      <c r="CL62" s="203">
        <f>IF($C62="M",'Data - ValuesEnd2009'!CL62/INDEX(M_MC_End2009,1,'Data - ValuesEnd2009'!CL$2),'Data - ValuesEnd2009'!CL62/INDEX(F_MC_End2009,1,'Data - ValuesEnd2009'!CL$2))</f>
        <v>1.013387125998917</v>
      </c>
      <c r="CM62" s="190"/>
      <c r="CN62" s="191"/>
      <c r="CO62" s="201">
        <f>IF($C62="M",'Data - ValuesEnd2009'!CO62/INDEX(M_MC_End2009,1,'Data - ValuesEnd2009'!CO$2),'Data - ValuesEnd2009'!CO62/INDEX(F_MC_End2009,1,'Data - ValuesEnd2009'!CO$2))</f>
        <v>1.0695287883421662</v>
      </c>
      <c r="CP62" s="202">
        <f>IF($C62="M",'Data - ValuesEnd2009'!CP62/INDEX(M_MC_End2009,1,'Data - ValuesEnd2009'!CP$2),'Data - ValuesEnd2009'!CP62/INDEX(F_MC_End2009,1,'Data - ValuesEnd2009'!CP$2))</f>
        <v>1.0522133768116142</v>
      </c>
      <c r="CQ62" s="202">
        <f>IF($C62="M",'Data - ValuesEnd2009'!CQ62/INDEX(M_MC_End2009,1,'Data - ValuesEnd2009'!CQ$2),'Data - ValuesEnd2009'!CQ62/INDEX(F_MC_End2009,1,'Data - ValuesEnd2009'!CQ$2))</f>
        <v>1.0311674626500602</v>
      </c>
      <c r="CR62" s="202">
        <f>IF($C62="M",'Data - ValuesEnd2009'!CR62/INDEX(M_MC_End2009,1,'Data - ValuesEnd2009'!CR$2),'Data - ValuesEnd2009'!CR62/INDEX(F_MC_End2009,1,'Data - ValuesEnd2009'!CR$2))</f>
        <v>1.0331086880002764</v>
      </c>
      <c r="CS62" s="202">
        <f>IF($C62="M",'Data - ValuesEnd2009'!CS62/INDEX(M_MC_End2009,1,'Data - ValuesEnd2009'!CS$2),'Data - ValuesEnd2009'!CS62/INDEX(F_MC_End2009,1,'Data - ValuesEnd2009'!CS$2))</f>
        <v>1.0323884308509055</v>
      </c>
      <c r="CT62" s="203">
        <f>IF($C62="M",'Data - ValuesEnd2009'!CT62/INDEX(M_MC_End2009,1,'Data - ValuesEnd2009'!CT$2),'Data - ValuesEnd2009'!CT62/INDEX(F_MC_End2009,1,'Data - ValuesEnd2009'!CT$2))</f>
        <v>1.004003485601484</v>
      </c>
      <c r="CU62" s="190"/>
      <c r="CV62" s="191"/>
      <c r="CW62" s="201">
        <f>IF($C62="M",'Data - ValuesEnd2009'!CW62/INDEX(M_MC_End2009,1,'Data - ValuesEnd2009'!CW$2),'Data - ValuesEnd2009'!CW62/INDEX(F_MC_End2009,1,'Data - ValuesEnd2009'!CW$2))</f>
        <v>1.3019172418012512</v>
      </c>
      <c r="CX62" s="202">
        <f>IF($C62="M",'Data - ValuesEnd2009'!CX62/INDEX(M_MC_End2009,1,'Data - ValuesEnd2009'!CX$2),'Data - ValuesEnd2009'!CX62/INDEX(F_MC_End2009,1,'Data - ValuesEnd2009'!CX$2))</f>
        <v>1.2250142966875597</v>
      </c>
      <c r="CY62" s="202">
        <f>IF($C62="M",'Data - ValuesEnd2009'!CY62/INDEX(M_MC_End2009,1,'Data - ValuesEnd2009'!CY$2),'Data - ValuesEnd2009'!CY62/INDEX(F_MC_End2009,1,'Data - ValuesEnd2009'!CY$2))</f>
        <v>1.1542599351687266</v>
      </c>
      <c r="CZ62" s="202">
        <f>IF($C62="M",'Data - ValuesEnd2009'!CZ62/INDEX(M_MC_End2009,1,'Data - ValuesEnd2009'!CZ$2),'Data - ValuesEnd2009'!CZ62/INDEX(F_MC_End2009,1,'Data - ValuesEnd2009'!CZ$2))</f>
        <v>1.148235035211188</v>
      </c>
      <c r="DA62" s="202">
        <f>IF($C62="M",'Data - ValuesEnd2009'!DA62/INDEX(M_MC_End2009,1,'Data - ValuesEnd2009'!DA$2),'Data - ValuesEnd2009'!DA62/INDEX(F_MC_End2009,1,'Data - ValuesEnd2009'!DA$2))</f>
        <v>1.1361370335230687</v>
      </c>
      <c r="DB62" s="203">
        <f>IF($C62="M",'Data - ValuesEnd2009'!DB62/INDEX(M_MC_End2009,1,'Data - ValuesEnd2009'!DB$2),'Data - ValuesEnd2009'!DB62/INDEX(F_MC_End2009,1,'Data - ValuesEnd2009'!DB$2))</f>
        <v>1.080030189994025</v>
      </c>
      <c r="DC62" s="190"/>
      <c r="DD62" s="191"/>
      <c r="DE62" s="201">
        <f>IF($C62="M",'Data - ValuesEnd2009'!DE62/INDEX(M_MC_End2009,1,'Data - ValuesEnd2009'!DE$2),'Data - ValuesEnd2009'!DE62/INDEX(F_MC_End2009,1,'Data - ValuesEnd2009'!DE$2))</f>
        <v>1.121607546044327</v>
      </c>
      <c r="DF62" s="202">
        <f>IF($C62="M",'Data - ValuesEnd2009'!DF62/INDEX(M_MC_End2009,1,'Data - ValuesEnd2009'!DF$2),'Data - ValuesEnd2009'!DF62/INDEX(F_MC_End2009,1,'Data - ValuesEnd2009'!DF$2))</f>
        <v>1.090795313315281</v>
      </c>
      <c r="DG62" s="202">
        <f>IF($C62="M",'Data - ValuesEnd2009'!DG62/INDEX(M_MC_End2009,1,'Data - ValuesEnd2009'!DG$2),'Data - ValuesEnd2009'!DG62/INDEX(F_MC_End2009,1,'Data - ValuesEnd2009'!DG$2))</f>
        <v>1.0542828867211764</v>
      </c>
      <c r="DH62" s="202">
        <f>IF($C62="M",'Data - ValuesEnd2009'!DH62/INDEX(M_MC_End2009,1,'Data - ValuesEnd2009'!DH$2),'Data - ValuesEnd2009'!DH62/INDEX(F_MC_End2009,1,'Data - ValuesEnd2009'!DH$2))</f>
        <v>1.061141710947646</v>
      </c>
      <c r="DI62" s="202">
        <f>IF($C62="M",'Data - ValuesEnd2009'!DI62/INDEX(M_MC_End2009,1,'Data - ValuesEnd2009'!DI$2),'Data - ValuesEnd2009'!DI62/INDEX(F_MC_End2009,1,'Data - ValuesEnd2009'!DI$2))</f>
        <v>1.0642678935358423</v>
      </c>
      <c r="DJ62" s="203">
        <f>IF($C62="M",'Data - ValuesEnd2009'!DJ62/INDEX(M_MC_End2009,1,'Data - ValuesEnd2009'!DJ$2),'Data - ValuesEnd2009'!DJ62/INDEX(F_MC_End2009,1,'Data - ValuesEnd2009'!DJ$2))</f>
        <v>1.0423987449532035</v>
      </c>
      <c r="DK62" s="190"/>
      <c r="DL62" s="191"/>
      <c r="DM62" s="201">
        <f>IF($C62="M",'Data - ValuesEnd2009'!DM62/INDEX(M_MC_End2009,1,'Data - ValuesEnd2009'!DM$2),'Data - ValuesEnd2009'!DM62/INDEX(F_MC_End2009,1,'Data - ValuesEnd2009'!DM$2))</f>
        <v>1.2947234162747088</v>
      </c>
      <c r="DN62" s="202">
        <f>IF($C62="M",'Data - ValuesEnd2009'!DN62/INDEX(M_MC_End2009,1,'Data - ValuesEnd2009'!DN$2),'Data - ValuesEnd2009'!DN62/INDEX(F_MC_End2009,1,'Data - ValuesEnd2009'!DN$2))</f>
        <v>1.2106113506333456</v>
      </c>
      <c r="DO62" s="202">
        <f>IF($C62="M",'Data - ValuesEnd2009'!DO62/INDEX(M_MC_End2009,1,'Data - ValuesEnd2009'!DO$2),'Data - ValuesEnd2009'!DO62/INDEX(F_MC_End2009,1,'Data - ValuesEnd2009'!DO$2))</f>
        <v>1.1387904908772348</v>
      </c>
      <c r="DP62" s="202">
        <f>IF($C62="M",'Data - ValuesEnd2009'!DP62/INDEX(M_MC_End2009,1,'Data - ValuesEnd2009'!DP$2),'Data - ValuesEnd2009'!DP62/INDEX(F_MC_End2009,1,'Data - ValuesEnd2009'!DP$2))</f>
        <v>1.1256657512298702</v>
      </c>
      <c r="DQ62" s="202">
        <f>IF($C62="M",'Data - ValuesEnd2009'!DQ62/INDEX(M_MC_End2009,1,'Data - ValuesEnd2009'!DQ$2),'Data - ValuesEnd2009'!DQ62/INDEX(F_MC_End2009,1,'Data - ValuesEnd2009'!DQ$2))</f>
        <v>1.1086364163914502</v>
      </c>
      <c r="DR62" s="203">
        <f>IF($C62="M",'Data - ValuesEnd2009'!DR62/INDEX(M_MC_End2009,1,'Data - ValuesEnd2009'!DR$2),'Data - ValuesEnd2009'!DR62/INDEX(F_MC_End2009,1,'Data - ValuesEnd2009'!DR$2))</f>
        <v>1.0418937683691811</v>
      </c>
      <c r="DS62" s="190"/>
      <c r="DT62" s="191"/>
      <c r="DU62" s="201">
        <f>IF($C62="M",'Data - ValuesEnd2009'!DU62/INDEX(M_MC_End2009,1,'Data - ValuesEnd2009'!DU$2),'Data - ValuesEnd2009'!DU62/INDEX(F_MC_End2009,1,'Data - ValuesEnd2009'!DU$2))</f>
        <v>1.1215461445012354</v>
      </c>
      <c r="DV62" s="202">
        <f>IF($C62="M",'Data - ValuesEnd2009'!DV62/INDEX(M_MC_End2009,1,'Data - ValuesEnd2009'!DV$2),'Data - ValuesEnd2009'!DV62/INDEX(F_MC_End2009,1,'Data - ValuesEnd2009'!DV$2))</f>
        <v>1.0871962904400725</v>
      </c>
      <c r="DW62" s="202">
        <f>IF($C62="M",'Data - ValuesEnd2009'!DW62/INDEX(M_MC_End2009,1,'Data - ValuesEnd2009'!DW$2),'Data - ValuesEnd2009'!DW62/INDEX(F_MC_End2009,1,'Data - ValuesEnd2009'!DW$2))</f>
        <v>1.0496984780398697</v>
      </c>
      <c r="DX62" s="202">
        <f>IF($C62="M",'Data - ValuesEnd2009'!DX62/INDEX(M_MC_End2009,1,'Data - ValuesEnd2009'!DX$2),'Data - ValuesEnd2009'!DX62/INDEX(F_MC_End2009,1,'Data - ValuesEnd2009'!DX$2))</f>
        <v>1.0519449149419824</v>
      </c>
      <c r="DY62" s="202">
        <f>IF($C62="M",'Data - ValuesEnd2009'!DY62/INDEX(M_MC_End2009,1,'Data - ValuesEnd2009'!DY$2),'Data - ValuesEnd2009'!DY62/INDEX(F_MC_End2009,1,'Data - ValuesEnd2009'!DY$2))</f>
        <v>1.0508752962427177</v>
      </c>
      <c r="DZ62" s="203">
        <f>IF($C62="M",'Data - ValuesEnd2009'!DZ62/INDEX(M_MC_End2009,1,'Data - ValuesEnd2009'!DZ$2),'Data - ValuesEnd2009'!DZ62/INDEX(F_MC_End2009,1,'Data - ValuesEnd2009'!DZ$2))</f>
        <v>1.019486030702085</v>
      </c>
      <c r="EA62" s="190"/>
      <c r="EB62" s="191"/>
      <c r="EC62" s="185"/>
    </row>
    <row r="63" spans="2:133" s="186" customFormat="1" ht="16.5" thickBot="1">
      <c r="B63" s="46"/>
      <c r="C63" s="46"/>
      <c r="D63" s="164"/>
      <c r="E63" s="76"/>
      <c r="F63" s="76"/>
      <c r="G63" s="76"/>
      <c r="H63" s="76"/>
      <c r="I63" s="76"/>
      <c r="J63" s="76"/>
      <c r="K63" s="174"/>
      <c r="L63" s="175"/>
      <c r="M63" s="76"/>
      <c r="N63" s="76"/>
      <c r="O63" s="76"/>
      <c r="P63" s="76"/>
      <c r="Q63" s="76"/>
      <c r="R63" s="76"/>
      <c r="S63" s="174"/>
      <c r="T63" s="175"/>
      <c r="U63" s="76"/>
      <c r="V63" s="76"/>
      <c r="W63" s="76"/>
      <c r="X63" s="76"/>
      <c r="Y63" s="76"/>
      <c r="Z63" s="76"/>
      <c r="AA63" s="174"/>
      <c r="AB63" s="175"/>
      <c r="AC63" s="76"/>
      <c r="AD63" s="76"/>
      <c r="AE63" s="76"/>
      <c r="AF63" s="76"/>
      <c r="AG63" s="76"/>
      <c r="AH63" s="76"/>
      <c r="AI63" s="174"/>
      <c r="AJ63" s="175"/>
      <c r="AK63" s="76"/>
      <c r="AL63" s="76"/>
      <c r="AM63" s="76"/>
      <c r="AN63" s="76"/>
      <c r="AO63" s="76"/>
      <c r="AP63" s="76"/>
      <c r="AQ63" s="174"/>
      <c r="AR63" s="175"/>
      <c r="AS63" s="76"/>
      <c r="AT63" s="76"/>
      <c r="AU63" s="76"/>
      <c r="AV63" s="76"/>
      <c r="AW63" s="76"/>
      <c r="AX63" s="76"/>
      <c r="AY63" s="174"/>
      <c r="AZ63" s="175"/>
      <c r="BA63" s="76"/>
      <c r="BB63" s="76"/>
      <c r="BC63" s="76"/>
      <c r="BD63" s="76"/>
      <c r="BE63" s="76"/>
      <c r="BF63" s="76"/>
      <c r="BG63" s="174"/>
      <c r="BH63" s="175"/>
      <c r="BI63" s="76"/>
      <c r="BJ63" s="76"/>
      <c r="BK63" s="76"/>
      <c r="BL63" s="76"/>
      <c r="BM63" s="76"/>
      <c r="BN63" s="76"/>
      <c r="BO63" s="174"/>
      <c r="BP63" s="175"/>
      <c r="BQ63" s="76"/>
      <c r="BR63" s="76"/>
      <c r="BS63" s="76"/>
      <c r="BT63" s="76"/>
      <c r="BU63" s="76"/>
      <c r="BV63" s="76"/>
      <c r="BW63" s="174"/>
      <c r="BX63" s="175"/>
      <c r="BY63" s="76"/>
      <c r="BZ63" s="76"/>
      <c r="CA63" s="76"/>
      <c r="CB63" s="76"/>
      <c r="CC63" s="76"/>
      <c r="CD63" s="76"/>
      <c r="CE63" s="174"/>
      <c r="CF63" s="175"/>
      <c r="CG63" s="76"/>
      <c r="CH63" s="76"/>
      <c r="CI63" s="76"/>
      <c r="CJ63" s="76"/>
      <c r="CK63" s="76"/>
      <c r="CL63" s="76"/>
      <c r="CM63" s="174"/>
      <c r="CN63" s="175"/>
      <c r="CO63" s="76"/>
      <c r="CP63" s="76"/>
      <c r="CQ63" s="76"/>
      <c r="CR63" s="76"/>
      <c r="CS63" s="76"/>
      <c r="CT63" s="76"/>
      <c r="CU63" s="174"/>
      <c r="CV63" s="175"/>
      <c r="CW63" s="76"/>
      <c r="CX63" s="76"/>
      <c r="CY63" s="76"/>
      <c r="CZ63" s="76"/>
      <c r="DA63" s="76"/>
      <c r="DB63" s="76"/>
      <c r="DC63" s="174"/>
      <c r="DD63" s="175"/>
      <c r="DE63" s="76"/>
      <c r="DF63" s="76"/>
      <c r="DG63" s="76"/>
      <c r="DH63" s="76"/>
      <c r="DI63" s="76"/>
      <c r="DJ63" s="76"/>
      <c r="DK63" s="174"/>
      <c r="DL63" s="175"/>
      <c r="DM63" s="76"/>
      <c r="DN63" s="76"/>
      <c r="DO63" s="76"/>
      <c r="DP63" s="76"/>
      <c r="DQ63" s="76"/>
      <c r="DR63" s="76"/>
      <c r="DS63" s="174"/>
      <c r="DT63" s="175"/>
      <c r="DU63" s="76"/>
      <c r="DV63" s="76"/>
      <c r="DW63" s="76"/>
      <c r="DX63" s="76"/>
      <c r="DY63" s="76"/>
      <c r="DZ63" s="76"/>
      <c r="EA63" s="174"/>
      <c r="EB63" s="175"/>
      <c r="EC63" s="207"/>
    </row>
    <row r="64" spans="1:133" s="186" customFormat="1" ht="15.75">
      <c r="A64" s="223" t="s">
        <v>99</v>
      </c>
      <c r="B64" s="73" t="s">
        <v>150</v>
      </c>
      <c r="C64" s="73" t="s">
        <v>43</v>
      </c>
      <c r="D64" s="167" t="s">
        <v>130</v>
      </c>
      <c r="E64" s="177">
        <f>IF($C64="M",'Data - ValuesEnd2009'!E64/INDEX(M_MC_End2009,1,'Data - ValuesEnd2009'!E$2),'Data - ValuesEnd2009'!E64/INDEX(F_MC_End2009,1,'Data - ValuesEnd2009'!E$2))</f>
        <v>0.9063739329991506</v>
      </c>
      <c r="F64" s="178">
        <f>IF($C64="M",'Data - ValuesEnd2009'!F64/INDEX(M_MC_End2009,1,'Data - ValuesEnd2009'!F$2),'Data - ValuesEnd2009'!F64/INDEX(F_MC_End2009,1,'Data - ValuesEnd2009'!F$2))</f>
        <v>0.9286185465492593</v>
      </c>
      <c r="G64" s="178">
        <f>IF($C64="M",'Data - ValuesEnd2009'!G64/INDEX(M_MC_End2009,1,'Data - ValuesEnd2009'!G$2),'Data - ValuesEnd2009'!G64/INDEX(F_MC_End2009,1,'Data - ValuesEnd2009'!G$2))</f>
        <v>0.954979386056241</v>
      </c>
      <c r="H64" s="178">
        <f>IF($C64="M",'Data - ValuesEnd2009'!H64/INDEX(M_MC_End2009,1,'Data - ValuesEnd2009'!H$2),'Data - ValuesEnd2009'!H64/INDEX(F_MC_End2009,1,'Data - ValuesEnd2009'!H$2))</f>
        <v>0.9636974183401142</v>
      </c>
      <c r="I64" s="178">
        <f>IF($C64="M",'Data - ValuesEnd2009'!I64/INDEX(M_MC_End2009,1,'Data - ValuesEnd2009'!I$2),'Data - ValuesEnd2009'!I64/INDEX(F_MC_End2009,1,'Data - ValuesEnd2009'!I$2))</f>
        <v>0.9680501163750711</v>
      </c>
      <c r="J64" s="179">
        <f>IF($C64="M",'Data - ValuesEnd2009'!J64/INDEX(M_MC_End2009,1,'Data - ValuesEnd2009'!J$2),'Data - ValuesEnd2009'!J64/INDEX(F_MC_End2009,1,'Data - ValuesEnd2009'!J$2))</f>
        <v>0.947356440294565</v>
      </c>
      <c r="K64" s="190"/>
      <c r="L64" s="191"/>
      <c r="M64" s="177">
        <f>IF($C64="M",'Data - ValuesEnd2009'!M64/INDEX(M_MC_End2009,1,'Data - ValuesEnd2009'!M$2),'Data - ValuesEnd2009'!M64/INDEX(F_MC_End2009,1,'Data - ValuesEnd2009'!M$2))</f>
        <v>0.9064959686853027</v>
      </c>
      <c r="N64" s="178">
        <f>IF($C64="M",'Data - ValuesEnd2009'!N64/INDEX(M_MC_End2009,1,'Data - ValuesEnd2009'!N$2),'Data - ValuesEnd2009'!N64/INDEX(F_MC_End2009,1,'Data - ValuesEnd2009'!N$2))</f>
        <v>0.9466982820807178</v>
      </c>
      <c r="O64" s="178">
        <f>IF($C64="M",'Data - ValuesEnd2009'!O64/INDEX(M_MC_End2009,1,'Data - ValuesEnd2009'!O$2),'Data - ValuesEnd2009'!O64/INDEX(F_MC_End2009,1,'Data - ValuesEnd2009'!O$2))</f>
        <v>0.9779532491066426</v>
      </c>
      <c r="P64" s="178">
        <f>IF($C64="M",'Data - ValuesEnd2009'!P64/INDEX(M_MC_End2009,1,'Data - ValuesEnd2009'!P$2),'Data - ValuesEnd2009'!P64/INDEX(F_MC_End2009,1,'Data - ValuesEnd2009'!P$2))</f>
        <v>0.9821834918768039</v>
      </c>
      <c r="Q64" s="178">
        <f>IF($C64="M",'Data - ValuesEnd2009'!Q64/INDEX(M_MC_End2009,1,'Data - ValuesEnd2009'!Q$2),'Data - ValuesEnd2009'!Q64/INDEX(F_MC_End2009,1,'Data - ValuesEnd2009'!Q$2))</f>
        <v>0.9837994038667537</v>
      </c>
      <c r="R64" s="179">
        <f>IF($C64="M",'Data - ValuesEnd2009'!R64/INDEX(M_MC_End2009,1,'Data - ValuesEnd2009'!R$2),'Data - ValuesEnd2009'!R64/INDEX(F_MC_End2009,1,'Data - ValuesEnd2009'!R$2))</f>
        <v>0.9626258121967858</v>
      </c>
      <c r="S64" s="190"/>
      <c r="T64" s="191"/>
      <c r="U64" s="177">
        <f>IF($C64="M",'Data - ValuesEnd2009'!U64/INDEX(M_MC_End2009,1,'Data - ValuesEnd2009'!U$2),'Data - ValuesEnd2009'!U64/INDEX(F_MC_End2009,1,'Data - ValuesEnd2009'!U$2))</f>
        <v>0.9021451851235949</v>
      </c>
      <c r="V64" s="178">
        <f>IF($C64="M",'Data - ValuesEnd2009'!V64/INDEX(M_MC_End2009,1,'Data - ValuesEnd2009'!V$2),'Data - ValuesEnd2009'!V64/INDEX(F_MC_End2009,1,'Data - ValuesEnd2009'!V$2))</f>
        <v>0.9319239364263593</v>
      </c>
      <c r="W64" s="178">
        <f>IF($C64="M",'Data - ValuesEnd2009'!W64/INDEX(M_MC_End2009,1,'Data - ValuesEnd2009'!W$2),'Data - ValuesEnd2009'!W64/INDEX(F_MC_End2009,1,'Data - ValuesEnd2009'!W$2))</f>
        <v>0.9650359854396903</v>
      </c>
      <c r="X64" s="178">
        <f>IF($C64="M",'Data - ValuesEnd2009'!X64/INDEX(M_MC_End2009,1,'Data - ValuesEnd2009'!X$2),'Data - ValuesEnd2009'!X64/INDEX(F_MC_End2009,1,'Data - ValuesEnd2009'!X$2))</f>
        <v>0.9682400103593142</v>
      </c>
      <c r="Y64" s="178">
        <f>IF($C64="M",'Data - ValuesEnd2009'!Y64/INDEX(M_MC_End2009,1,'Data - ValuesEnd2009'!Y$2),'Data - ValuesEnd2009'!Y64/INDEX(F_MC_End2009,1,'Data - ValuesEnd2009'!Y$2))</f>
        <v>0.9766509468049624</v>
      </c>
      <c r="Z64" s="179">
        <f>IF($C64="M",'Data - ValuesEnd2009'!Z64/INDEX(M_MC_End2009,1,'Data - ValuesEnd2009'!Z$2),'Data - ValuesEnd2009'!Z64/INDEX(F_MC_End2009,1,'Data - ValuesEnd2009'!Z$2))</f>
        <v>0.9520020919681005</v>
      </c>
      <c r="AA64" s="190"/>
      <c r="AB64" s="191"/>
      <c r="AC64" s="177">
        <f>IF($C64="M",'Data - ValuesEnd2009'!AC64/INDEX(M_MC_End2009,1,'Data - ValuesEnd2009'!AC$2),'Data - ValuesEnd2009'!AC64/INDEX(F_MC_End2009,1,'Data - ValuesEnd2009'!AC$2))</f>
        <v>0.9085758878540742</v>
      </c>
      <c r="AD64" s="178">
        <f>IF($C64="M",'Data - ValuesEnd2009'!AD64/INDEX(M_MC_End2009,1,'Data - ValuesEnd2009'!AD$2),'Data - ValuesEnd2009'!AD64/INDEX(F_MC_End2009,1,'Data - ValuesEnd2009'!AD$2))</f>
        <v>0.9530022556356647</v>
      </c>
      <c r="AE64" s="178">
        <f>IF($C64="M",'Data - ValuesEnd2009'!AE64/INDEX(M_MC_End2009,1,'Data - ValuesEnd2009'!AE$2),'Data - ValuesEnd2009'!AE64/INDEX(F_MC_End2009,1,'Data - ValuesEnd2009'!AE$2))</f>
        <v>0.9843892846961472</v>
      </c>
      <c r="AF64" s="178">
        <f>IF($C64="M",'Data - ValuesEnd2009'!AF64/INDEX(M_MC_End2009,1,'Data - ValuesEnd2009'!AF$2),'Data - ValuesEnd2009'!AF64/INDEX(F_MC_End2009,1,'Data - ValuesEnd2009'!AF$2))</f>
        <v>0.9849337371728285</v>
      </c>
      <c r="AG64" s="178">
        <f>IF($C64="M",'Data - ValuesEnd2009'!AG64/INDEX(M_MC_End2009,1,'Data - ValuesEnd2009'!AG$2),'Data - ValuesEnd2009'!AG64/INDEX(F_MC_End2009,1,'Data - ValuesEnd2009'!AG$2))</f>
        <v>0.9895172701846556</v>
      </c>
      <c r="AH64" s="179">
        <f>IF($C64="M",'Data - ValuesEnd2009'!AH64/INDEX(M_MC_End2009,1,'Data - ValuesEnd2009'!AH$2),'Data - ValuesEnd2009'!AH64/INDEX(F_MC_End2009,1,'Data - ValuesEnd2009'!AH$2))</f>
        <v>0.9670140447238873</v>
      </c>
      <c r="AI64" s="190"/>
      <c r="AJ64" s="191"/>
      <c r="AK64" s="177">
        <f>IF($C64="M",'Data - ValuesEnd2009'!AK64/INDEX(M_MC_End2009,1,'Data - ValuesEnd2009'!AK$2),'Data - ValuesEnd2009'!AK64/INDEX(F_MC_End2009,1,'Data - ValuesEnd2009'!AK$2))</f>
        <v>1.0352868329952494</v>
      </c>
      <c r="AL64" s="178">
        <f>IF($C64="M",'Data - ValuesEnd2009'!AL64/INDEX(M_MC_End2009,1,'Data - ValuesEnd2009'!AL$2),'Data - ValuesEnd2009'!AL64/INDEX(F_MC_End2009,1,'Data - ValuesEnd2009'!AL$2))</f>
        <v>1.0233472669619692</v>
      </c>
      <c r="AM64" s="178">
        <f>IF($C64="M",'Data - ValuesEnd2009'!AM64/INDEX(M_MC_End2009,1,'Data - ValuesEnd2009'!AM$2),'Data - ValuesEnd2009'!AM64/INDEX(F_MC_End2009,1,'Data - ValuesEnd2009'!AM$2))</f>
        <v>1.0183498485551594</v>
      </c>
      <c r="AN64" s="178">
        <f>IF($C64="M",'Data - ValuesEnd2009'!AN64/INDEX(M_MC_End2009,1,'Data - ValuesEnd2009'!AN$2),'Data - ValuesEnd2009'!AN64/INDEX(F_MC_End2009,1,'Data - ValuesEnd2009'!AN$2))</f>
        <v>1.0238398995013755</v>
      </c>
      <c r="AO64" s="178">
        <f>IF($C64="M",'Data - ValuesEnd2009'!AO64/INDEX(M_MC_End2009,1,'Data - ValuesEnd2009'!AO$2),'Data - ValuesEnd2009'!AO64/INDEX(F_MC_End2009,1,'Data - ValuesEnd2009'!AO$2))</f>
        <v>1.0244881087483155</v>
      </c>
      <c r="AP64" s="179">
        <f>IF($C64="M",'Data - ValuesEnd2009'!AP64/INDEX(M_MC_End2009,1,'Data - ValuesEnd2009'!AP$2),'Data - ValuesEnd2009'!AP64/INDEX(F_MC_End2009,1,'Data - ValuesEnd2009'!AP$2))</f>
        <v>0.9957095276713388</v>
      </c>
      <c r="AQ64" s="190"/>
      <c r="AR64" s="191"/>
      <c r="AS64" s="177">
        <f>IF($C64="M",'Data - ValuesEnd2009'!AS64/INDEX(M_MC_End2009,1,'Data - ValuesEnd2009'!AS$2),'Data - ValuesEnd2009'!AS64/INDEX(F_MC_End2009,1,'Data - ValuesEnd2009'!AS$2))</f>
        <v>0.9836205658833772</v>
      </c>
      <c r="AT64" s="178">
        <f>IF($C64="M",'Data - ValuesEnd2009'!AT64/INDEX(M_MC_End2009,1,'Data - ValuesEnd2009'!AT$2),'Data - ValuesEnd2009'!AT64/INDEX(F_MC_End2009,1,'Data - ValuesEnd2009'!AT$2))</f>
        <v>0.9974704066463413</v>
      </c>
      <c r="AU64" s="178">
        <f>IF($C64="M",'Data - ValuesEnd2009'!AU64/INDEX(M_MC_End2009,1,'Data - ValuesEnd2009'!AU$2),'Data - ValuesEnd2009'!AU64/INDEX(F_MC_End2009,1,'Data - ValuesEnd2009'!AU$2))</f>
        <v>1.0049375533687457</v>
      </c>
      <c r="AV64" s="178">
        <f>IF($C64="M",'Data - ValuesEnd2009'!AV64/INDEX(M_MC_End2009,1,'Data - ValuesEnd2009'!AV$2),'Data - ValuesEnd2009'!AV64/INDEX(F_MC_End2009,1,'Data - ValuesEnd2009'!AV$2))</f>
        <v>1.0106901479415211</v>
      </c>
      <c r="AW64" s="178">
        <f>IF($C64="M",'Data - ValuesEnd2009'!AW64/INDEX(M_MC_End2009,1,'Data - ValuesEnd2009'!AW$2),'Data - ValuesEnd2009'!AW64/INDEX(F_MC_End2009,1,'Data - ValuesEnd2009'!AW$2))</f>
        <v>1.0134642730049714</v>
      </c>
      <c r="AX64" s="179">
        <f>IF($C64="M",'Data - ValuesEnd2009'!AX64/INDEX(M_MC_End2009,1,'Data - ValuesEnd2009'!AX$2),'Data - ValuesEnd2009'!AX64/INDEX(F_MC_End2009,1,'Data - ValuesEnd2009'!AX$2))</f>
        <v>0.9935571142311196</v>
      </c>
      <c r="AY64" s="190"/>
      <c r="AZ64" s="191"/>
      <c r="BA64" s="177">
        <f>IF($C64="M",'Data - ValuesEnd2009'!BA64/INDEX(M_MC_End2009,1,'Data - ValuesEnd2009'!BA$2),'Data - ValuesEnd2009'!BA64/INDEX(F_MC_End2009,1,'Data - ValuesEnd2009'!BA$2))</f>
        <v>1.0259950660215886</v>
      </c>
      <c r="BB64" s="178">
        <f>IF($C64="M",'Data - ValuesEnd2009'!BB64/INDEX(M_MC_End2009,1,'Data - ValuesEnd2009'!BB$2),'Data - ValuesEnd2009'!BB64/INDEX(F_MC_End2009,1,'Data - ValuesEnd2009'!BB$2))</f>
        <v>1.01855431121759</v>
      </c>
      <c r="BC64" s="178">
        <f>IF($C64="M",'Data - ValuesEnd2009'!BC64/INDEX(M_MC_End2009,1,'Data - ValuesEnd2009'!BC$2),'Data - ValuesEnd2009'!BC64/INDEX(F_MC_End2009,1,'Data - ValuesEnd2009'!BC$2))</f>
        <v>1.0194981478241003</v>
      </c>
      <c r="BD64" s="178">
        <f>IF($C64="M",'Data - ValuesEnd2009'!BD64/INDEX(M_MC_End2009,1,'Data - ValuesEnd2009'!BD$2),'Data - ValuesEnd2009'!BD64/INDEX(F_MC_End2009,1,'Data - ValuesEnd2009'!BD$2))</f>
        <v>1.0175177791616417</v>
      </c>
      <c r="BE64" s="178">
        <f>IF($C64="M",'Data - ValuesEnd2009'!BE64/INDEX(M_MC_End2009,1,'Data - ValuesEnd2009'!BE$2),'Data - ValuesEnd2009'!BE64/INDEX(F_MC_End2009,1,'Data - ValuesEnd2009'!BE$2))</f>
        <v>1.0205631508592246</v>
      </c>
      <c r="BF64" s="179">
        <f>IF($C64="M",'Data - ValuesEnd2009'!BF64/INDEX(M_MC_End2009,1,'Data - ValuesEnd2009'!BF$2),'Data - ValuesEnd2009'!BF64/INDEX(F_MC_End2009,1,'Data - ValuesEnd2009'!BF$2))</f>
        <v>0.9837179095061661</v>
      </c>
      <c r="BG64" s="190"/>
      <c r="BH64" s="191"/>
      <c r="BI64" s="177">
        <f>IF($C64="M",'Data - ValuesEnd2009'!BI64/INDEX(M_MC_End2009,1,'Data - ValuesEnd2009'!BI$2),'Data - ValuesEnd2009'!BI64/INDEX(F_MC_End2009,1,'Data - ValuesEnd2009'!BI$2))</f>
        <v>0.9833324044503079</v>
      </c>
      <c r="BJ64" s="178">
        <f>IF($C64="M",'Data - ValuesEnd2009'!BJ64/INDEX(M_MC_End2009,1,'Data - ValuesEnd2009'!BJ$2),'Data - ValuesEnd2009'!BJ64/INDEX(F_MC_End2009,1,'Data - ValuesEnd2009'!BJ$2))</f>
        <v>0.9991779506842104</v>
      </c>
      <c r="BK64" s="178">
        <f>IF($C64="M",'Data - ValuesEnd2009'!BK64/INDEX(M_MC_End2009,1,'Data - ValuesEnd2009'!BK$2),'Data - ValuesEnd2009'!BK64/INDEX(F_MC_End2009,1,'Data - ValuesEnd2009'!BK$2))</f>
        <v>1.0074175190490182</v>
      </c>
      <c r="BL64" s="178">
        <f>IF($C64="M",'Data - ValuesEnd2009'!BL64/INDEX(M_MC_End2009,1,'Data - ValuesEnd2009'!BL$2),'Data - ValuesEnd2009'!BL64/INDEX(F_MC_End2009,1,'Data - ValuesEnd2009'!BL$2))</f>
        <v>1.0080218798731122</v>
      </c>
      <c r="BM64" s="178">
        <f>IF($C64="M",'Data - ValuesEnd2009'!BM64/INDEX(M_MC_End2009,1,'Data - ValuesEnd2009'!BM$2),'Data - ValuesEnd2009'!BM64/INDEX(F_MC_End2009,1,'Data - ValuesEnd2009'!BM$2))</f>
        <v>1.0120753690293947</v>
      </c>
      <c r="BN64" s="179">
        <f>IF($C64="M",'Data - ValuesEnd2009'!BN64/INDEX(M_MC_End2009,1,'Data - ValuesEnd2009'!BN$2),'Data - ValuesEnd2009'!BN64/INDEX(F_MC_End2009,1,'Data - ValuesEnd2009'!BN$2))</f>
        <v>0.9865772144205218</v>
      </c>
      <c r="BO64" s="190"/>
      <c r="BP64" s="191"/>
      <c r="BQ64" s="177">
        <f>IF($C64="M",'Data - ValuesEnd2009'!BQ64/INDEX(M_MC_End2009,1,'Data - ValuesEnd2009'!BQ$2),'Data - ValuesEnd2009'!BQ64/INDEX(F_MC_End2009,1,'Data - ValuesEnd2009'!BQ$2))</f>
        <v>1.1811334138232426</v>
      </c>
      <c r="BR64" s="178">
        <f>IF($C64="M",'Data - ValuesEnd2009'!BR64/INDEX(M_MC_End2009,1,'Data - ValuesEnd2009'!BR$2),'Data - ValuesEnd2009'!BR64/INDEX(F_MC_End2009,1,'Data - ValuesEnd2009'!BR$2))</f>
        <v>1.1311985170976318</v>
      </c>
      <c r="BS64" s="178">
        <f>IF($C64="M",'Data - ValuesEnd2009'!BS64/INDEX(M_MC_End2009,1,'Data - ValuesEnd2009'!BS$2),'Data - ValuesEnd2009'!BS64/INDEX(F_MC_End2009,1,'Data - ValuesEnd2009'!BS$2))</f>
        <v>1.0904810018782263</v>
      </c>
      <c r="BT64" s="178">
        <f>IF($C64="M",'Data - ValuesEnd2009'!BT64/INDEX(M_MC_End2009,1,'Data - ValuesEnd2009'!BT$2),'Data - ValuesEnd2009'!BT64/INDEX(F_MC_End2009,1,'Data - ValuesEnd2009'!BT$2))</f>
        <v>1.092122001393474</v>
      </c>
      <c r="BU64" s="178">
        <f>IF($C64="M",'Data - ValuesEnd2009'!BU64/INDEX(M_MC_End2009,1,'Data - ValuesEnd2009'!BU$2),'Data - ValuesEnd2009'!BU64/INDEX(F_MC_End2009,1,'Data - ValuesEnd2009'!BU$2))</f>
        <v>1.0882200656352459</v>
      </c>
      <c r="BV64" s="179">
        <f>IF($C64="M",'Data - ValuesEnd2009'!BV64/INDEX(M_MC_End2009,1,'Data - ValuesEnd2009'!BV$2),'Data - ValuesEnd2009'!BV64/INDEX(F_MC_End2009,1,'Data - ValuesEnd2009'!BV$2))</f>
        <v>1.049204546915809</v>
      </c>
      <c r="BW64" s="190"/>
      <c r="BX64" s="191"/>
      <c r="BY64" s="177">
        <f>IF($C64="M",'Data - ValuesEnd2009'!BY64/INDEX(M_MC_End2009,1,'Data - ValuesEnd2009'!BY$2),'Data - ValuesEnd2009'!BY64/INDEX(F_MC_End2009,1,'Data - ValuesEnd2009'!BY$2))</f>
        <v>1.060846028717425</v>
      </c>
      <c r="BZ64" s="178">
        <f>IF($C64="M",'Data - ValuesEnd2009'!BZ64/INDEX(M_MC_End2009,1,'Data - ValuesEnd2009'!BZ$2),'Data - ValuesEnd2009'!BZ64/INDEX(F_MC_End2009,1,'Data - ValuesEnd2009'!BZ$2))</f>
        <v>1.049940429672763</v>
      </c>
      <c r="CA64" s="178">
        <f>IF($C64="M",'Data - ValuesEnd2009'!CA64/INDEX(M_MC_End2009,1,'Data - ValuesEnd2009'!CA$2),'Data - ValuesEnd2009'!CA64/INDEX(F_MC_End2009,1,'Data - ValuesEnd2009'!CA$2))</f>
        <v>1.0331863000298378</v>
      </c>
      <c r="CB64" s="178">
        <f>IF($C64="M",'Data - ValuesEnd2009'!CB64/INDEX(M_MC_End2009,1,'Data - ValuesEnd2009'!CB$2),'Data - ValuesEnd2009'!CB64/INDEX(F_MC_End2009,1,'Data - ValuesEnd2009'!CB$2))</f>
        <v>1.040858588053914</v>
      </c>
      <c r="CC64" s="178">
        <f>IF($C64="M",'Data - ValuesEnd2009'!CC64/INDEX(M_MC_End2009,1,'Data - ValuesEnd2009'!CC$2),'Data - ValuesEnd2009'!CC64/INDEX(F_MC_End2009,1,'Data - ValuesEnd2009'!CC$2))</f>
        <v>1.0450881650170396</v>
      </c>
      <c r="CD64" s="179">
        <f>IF($C64="M",'Data - ValuesEnd2009'!CD64/INDEX(M_MC_End2009,1,'Data - ValuesEnd2009'!CD$2),'Data - ValuesEnd2009'!CD64/INDEX(F_MC_End2009,1,'Data - ValuesEnd2009'!CD$2))</f>
        <v>1.0265913885471931</v>
      </c>
      <c r="CE64" s="190"/>
      <c r="CF64" s="191"/>
      <c r="CG64" s="177">
        <f>IF($C64="M",'Data - ValuesEnd2009'!CG64/INDEX(M_MC_End2009,1,'Data - ValuesEnd2009'!CG$2),'Data - ValuesEnd2009'!CG64/INDEX(F_MC_End2009,1,'Data - ValuesEnd2009'!CG$2))</f>
        <v>1.1694644189863035</v>
      </c>
      <c r="CH64" s="178">
        <f>IF($C64="M",'Data - ValuesEnd2009'!CH64/INDEX(M_MC_End2009,1,'Data - ValuesEnd2009'!CH$2),'Data - ValuesEnd2009'!CH64/INDEX(F_MC_End2009,1,'Data - ValuesEnd2009'!CH$2))</f>
        <v>1.1188276897831022</v>
      </c>
      <c r="CI64" s="178">
        <f>IF($C64="M",'Data - ValuesEnd2009'!CI64/INDEX(M_MC_End2009,1,'Data - ValuesEnd2009'!CI$2),'Data - ValuesEnd2009'!CI64/INDEX(F_MC_End2009,1,'Data - ValuesEnd2009'!CI$2))</f>
        <v>1.0822632453840373</v>
      </c>
      <c r="CJ64" s="178">
        <f>IF($C64="M",'Data - ValuesEnd2009'!CJ64/INDEX(M_MC_End2009,1,'Data - ValuesEnd2009'!CJ$2),'Data - ValuesEnd2009'!CJ64/INDEX(F_MC_End2009,1,'Data - ValuesEnd2009'!CJ$2))</f>
        <v>1.0739730304005364</v>
      </c>
      <c r="CK64" s="178">
        <f>IF($C64="M",'Data - ValuesEnd2009'!CK64/INDEX(M_MC_End2009,1,'Data - ValuesEnd2009'!CK$2),'Data - ValuesEnd2009'!CK64/INDEX(F_MC_End2009,1,'Data - ValuesEnd2009'!CK$2))</f>
        <v>1.070358452545612</v>
      </c>
      <c r="CL64" s="179">
        <f>IF($C64="M",'Data - ValuesEnd2009'!CL64/INDEX(M_MC_End2009,1,'Data - ValuesEnd2009'!CL$2),'Data - ValuesEnd2009'!CL64/INDEX(F_MC_End2009,1,'Data - ValuesEnd2009'!CL$2))</f>
        <v>1.0186583111885932</v>
      </c>
      <c r="CM64" s="190"/>
      <c r="CN64" s="191"/>
      <c r="CO64" s="177">
        <f>IF($C64="M",'Data - ValuesEnd2009'!CO64/INDEX(M_MC_End2009,1,'Data - ValuesEnd2009'!CO$2),'Data - ValuesEnd2009'!CO64/INDEX(F_MC_End2009,1,'Data - ValuesEnd2009'!CO$2))</f>
        <v>1.0601928789298478</v>
      </c>
      <c r="CP64" s="178">
        <f>IF($C64="M",'Data - ValuesEnd2009'!CP64/INDEX(M_MC_End2009,1,'Data - ValuesEnd2009'!CP$2),'Data - ValuesEnd2009'!CP64/INDEX(F_MC_End2009,1,'Data - ValuesEnd2009'!CP$2))</f>
        <v>1.0479383421127637</v>
      </c>
      <c r="CQ64" s="178">
        <f>IF($C64="M",'Data - ValuesEnd2009'!CQ64/INDEX(M_MC_End2009,1,'Data - ValuesEnd2009'!CQ$2),'Data - ValuesEnd2009'!CQ64/INDEX(F_MC_End2009,1,'Data - ValuesEnd2009'!CQ$2))</f>
        <v>1.0319781954576261</v>
      </c>
      <c r="CR64" s="178">
        <f>IF($C64="M",'Data - ValuesEnd2009'!CR64/INDEX(M_MC_End2009,1,'Data - ValuesEnd2009'!CR$2),'Data - ValuesEnd2009'!CR64/INDEX(F_MC_End2009,1,'Data - ValuesEnd2009'!CR$2))</f>
        <v>1.0328395066475575</v>
      </c>
      <c r="CS64" s="178">
        <f>IF($C64="M",'Data - ValuesEnd2009'!CS64/INDEX(M_MC_End2009,1,'Data - ValuesEnd2009'!CS$2),'Data - ValuesEnd2009'!CS64/INDEX(F_MC_End2009,1,'Data - ValuesEnd2009'!CS$2))</f>
        <v>1.0363845719936007</v>
      </c>
      <c r="CT64" s="179">
        <f>IF($C64="M",'Data - ValuesEnd2009'!CT64/INDEX(M_MC_End2009,1,'Data - ValuesEnd2009'!CT$2),'Data - ValuesEnd2009'!CT64/INDEX(F_MC_End2009,1,'Data - ValuesEnd2009'!CT$2))</f>
        <v>1.0075107045074012</v>
      </c>
      <c r="CU64" s="190"/>
      <c r="CV64" s="191"/>
      <c r="CW64" s="177">
        <f>IF($C64="M",'Data - ValuesEnd2009'!CW64/INDEX(M_MC_End2009,1,'Data - ValuesEnd2009'!CW$2),'Data - ValuesEnd2009'!CW64/INDEX(F_MC_End2009,1,'Data - ValuesEnd2009'!CW$2))</f>
        <v>1.3367759698084782</v>
      </c>
      <c r="CX64" s="178">
        <f>IF($C64="M",'Data - ValuesEnd2009'!CX64/INDEX(M_MC_End2009,1,'Data - ValuesEnd2009'!CX$2),'Data - ValuesEnd2009'!CX64/INDEX(F_MC_End2009,1,'Data - ValuesEnd2009'!CX$2))</f>
        <v>1.2497830152425817</v>
      </c>
      <c r="CY64" s="178">
        <f>IF($C64="M",'Data - ValuesEnd2009'!CY64/INDEX(M_MC_End2009,1,'Data - ValuesEnd2009'!CY$2),'Data - ValuesEnd2009'!CY64/INDEX(F_MC_End2009,1,'Data - ValuesEnd2009'!CY$2))</f>
        <v>1.170557208501165</v>
      </c>
      <c r="CZ64" s="178">
        <f>IF($C64="M",'Data - ValuesEnd2009'!CZ64/INDEX(M_MC_End2009,1,'Data - ValuesEnd2009'!CZ$2),'Data - ValuesEnd2009'!CZ64/INDEX(F_MC_End2009,1,'Data - ValuesEnd2009'!CZ$2))</f>
        <v>1.168313558382954</v>
      </c>
      <c r="DA64" s="178">
        <f>IF($C64="M",'Data - ValuesEnd2009'!DA64/INDEX(M_MC_End2009,1,'Data - ValuesEnd2009'!DA$2),'Data - ValuesEnd2009'!DA64/INDEX(F_MC_End2009,1,'Data - ValuesEnd2009'!DA$2))</f>
        <v>1.1594050948768138</v>
      </c>
      <c r="DB64" s="179">
        <f>IF($C64="M",'Data - ValuesEnd2009'!DB64/INDEX(M_MC_End2009,1,'Data - ValuesEnd2009'!DB$2),'Data - ValuesEnd2009'!DB64/INDEX(F_MC_End2009,1,'Data - ValuesEnd2009'!DB$2))</f>
        <v>1.108260496143868</v>
      </c>
      <c r="DC64" s="190"/>
      <c r="DD64" s="191"/>
      <c r="DE64" s="177">
        <f>IF($C64="M",'Data - ValuesEnd2009'!DE64/INDEX(M_MC_End2009,1,'Data - ValuesEnd2009'!DE$2),'Data - ValuesEnd2009'!DE64/INDEX(F_MC_End2009,1,'Data - ValuesEnd2009'!DE$2))</f>
        <v>1.134815885139132</v>
      </c>
      <c r="DF64" s="178">
        <f>IF($C64="M",'Data - ValuesEnd2009'!DF64/INDEX(M_MC_End2009,1,'Data - ValuesEnd2009'!DF$2),'Data - ValuesEnd2009'!DF64/INDEX(F_MC_End2009,1,'Data - ValuesEnd2009'!DF$2))</f>
        <v>1.1025906518923385</v>
      </c>
      <c r="DG64" s="178">
        <f>IF($C64="M",'Data - ValuesEnd2009'!DG64/INDEX(M_MC_End2009,1,'Data - ValuesEnd2009'!DG$2),'Data - ValuesEnd2009'!DG64/INDEX(F_MC_End2009,1,'Data - ValuesEnd2009'!DG$2))</f>
        <v>1.0620887494310638</v>
      </c>
      <c r="DH64" s="178">
        <f>IF($C64="M",'Data - ValuesEnd2009'!DH64/INDEX(M_MC_End2009,1,'Data - ValuesEnd2009'!DH$2),'Data - ValuesEnd2009'!DH64/INDEX(F_MC_End2009,1,'Data - ValuesEnd2009'!DH$2))</f>
        <v>1.0722487940399208</v>
      </c>
      <c r="DI64" s="178">
        <f>IF($C64="M",'Data - ValuesEnd2009'!DI64/INDEX(M_MC_End2009,1,'Data - ValuesEnd2009'!DI$2),'Data - ValuesEnd2009'!DI64/INDEX(F_MC_End2009,1,'Data - ValuesEnd2009'!DI$2))</f>
        <v>1.0784096589163774</v>
      </c>
      <c r="DJ64" s="179">
        <f>IF($C64="M",'Data - ValuesEnd2009'!DJ64/INDEX(M_MC_End2009,1,'Data - ValuesEnd2009'!DJ$2),'Data - ValuesEnd2009'!DJ64/INDEX(F_MC_End2009,1,'Data - ValuesEnd2009'!DJ$2))</f>
        <v>1.0617478369732098</v>
      </c>
      <c r="DK64" s="190"/>
      <c r="DL64" s="191"/>
      <c r="DM64" s="177">
        <f>IF($C64="M",'Data - ValuesEnd2009'!DM64/INDEX(M_MC_End2009,1,'Data - ValuesEnd2009'!DM$2),'Data - ValuesEnd2009'!DM64/INDEX(F_MC_End2009,1,'Data - ValuesEnd2009'!DM$2))</f>
        <v>1.3274513945857638</v>
      </c>
      <c r="DN64" s="178">
        <f>IF($C64="M",'Data - ValuesEnd2009'!DN64/INDEX(M_MC_End2009,1,'Data - ValuesEnd2009'!DN$2),'Data - ValuesEnd2009'!DN64/INDEX(F_MC_End2009,1,'Data - ValuesEnd2009'!DN$2))</f>
        <v>1.2317505709413914</v>
      </c>
      <c r="DO64" s="178">
        <f>IF($C64="M",'Data - ValuesEnd2009'!DO64/INDEX(M_MC_End2009,1,'Data - ValuesEnd2009'!DO$2),'Data - ValuesEnd2009'!DO64/INDEX(F_MC_End2009,1,'Data - ValuesEnd2009'!DO$2))</f>
        <v>1.1532583926490196</v>
      </c>
      <c r="DP64" s="178">
        <f>IF($C64="M",'Data - ValuesEnd2009'!DP64/INDEX(M_MC_End2009,1,'Data - ValuesEnd2009'!DP$2),'Data - ValuesEnd2009'!DP64/INDEX(F_MC_End2009,1,'Data - ValuesEnd2009'!DP$2))</f>
        <v>1.137885357842361</v>
      </c>
      <c r="DQ64" s="178">
        <f>IF($C64="M",'Data - ValuesEnd2009'!DQ64/INDEX(M_MC_End2009,1,'Data - ValuesEnd2009'!DQ$2),'Data - ValuesEnd2009'!DQ64/INDEX(F_MC_End2009,1,'Data - ValuesEnd2009'!DQ$2))</f>
        <v>1.126451895943956</v>
      </c>
      <c r="DR64" s="179">
        <f>IF($C64="M",'Data - ValuesEnd2009'!DR64/INDEX(M_MC_End2009,1,'Data - ValuesEnd2009'!DR$2),'Data - ValuesEnd2009'!DR64/INDEX(F_MC_End2009,1,'Data - ValuesEnd2009'!DR$2))</f>
        <v>1.0571533369823494</v>
      </c>
      <c r="DS64" s="190"/>
      <c r="DT64" s="191"/>
      <c r="DU64" s="177">
        <f>IF($C64="M",'Data - ValuesEnd2009'!DU64/INDEX(M_MC_End2009,1,'Data - ValuesEnd2009'!DU$2),'Data - ValuesEnd2009'!DU64/INDEX(F_MC_End2009,1,'Data - ValuesEnd2009'!DU$2))</f>
        <v>1.1361743199253496</v>
      </c>
      <c r="DV64" s="178">
        <f>IF($C64="M",'Data - ValuesEnd2009'!DV64/INDEX(M_MC_End2009,1,'Data - ValuesEnd2009'!DV$2),'Data - ValuesEnd2009'!DV64/INDEX(F_MC_End2009,1,'Data - ValuesEnd2009'!DV$2))</f>
        <v>1.098191246749626</v>
      </c>
      <c r="DW64" s="178">
        <f>IF($C64="M",'Data - ValuesEnd2009'!DW64/INDEX(M_MC_End2009,1,'Data - ValuesEnd2009'!DW$2),'Data - ValuesEnd2009'!DW64/INDEX(F_MC_End2009,1,'Data - ValuesEnd2009'!DW$2))</f>
        <v>1.0577032933627473</v>
      </c>
      <c r="DX64" s="178">
        <f>IF($C64="M",'Data - ValuesEnd2009'!DX64/INDEX(M_MC_End2009,1,'Data - ValuesEnd2009'!DX$2),'Data - ValuesEnd2009'!DX64/INDEX(F_MC_End2009,1,'Data - ValuesEnd2009'!DX$2))</f>
        <v>1.0591811223477825</v>
      </c>
      <c r="DY64" s="178">
        <f>IF($C64="M",'Data - ValuesEnd2009'!DY64/INDEX(M_MC_End2009,1,'Data - ValuesEnd2009'!DY$2),'Data - ValuesEnd2009'!DY64/INDEX(F_MC_End2009,1,'Data - ValuesEnd2009'!DY$2))</f>
        <v>1.062370481964448</v>
      </c>
      <c r="DZ64" s="179">
        <f>IF($C64="M",'Data - ValuesEnd2009'!DZ64/INDEX(M_MC_End2009,1,'Data - ValuesEnd2009'!DZ$2),'Data - ValuesEnd2009'!DZ64/INDEX(F_MC_End2009,1,'Data - ValuesEnd2009'!DZ$2))</f>
        <v>1.029879973000845</v>
      </c>
      <c r="EA64" s="190"/>
      <c r="EB64" s="191"/>
      <c r="EC64" s="185"/>
    </row>
    <row r="65" spans="2:133" s="186" customFormat="1" ht="16.5" thickBot="1">
      <c r="B65" s="46"/>
      <c r="C65" s="46" t="s">
        <v>43</v>
      </c>
      <c r="D65" s="164" t="s">
        <v>131</v>
      </c>
      <c r="E65" s="192">
        <f>IF($C65="M",'Data - ValuesEnd2009'!E65/INDEX(M_MC_End2009,1,'Data - ValuesEnd2009'!E$2),'Data - ValuesEnd2009'!E65/INDEX(F_MC_End2009,1,'Data - ValuesEnd2009'!E$2))</f>
        <v>0.988083499152733</v>
      </c>
      <c r="F65" s="193">
        <f>IF($C65="M",'Data - ValuesEnd2009'!F65/INDEX(M_MC_End2009,1,'Data - ValuesEnd2009'!F$2),'Data - ValuesEnd2009'!F65/INDEX(F_MC_End2009,1,'Data - ValuesEnd2009'!F$2))</f>
        <v>1.0089422332628781</v>
      </c>
      <c r="G65" s="193">
        <f>IF($C65="M",'Data - ValuesEnd2009'!G65/INDEX(M_MC_End2009,1,'Data - ValuesEnd2009'!G$2),'Data - ValuesEnd2009'!G65/INDEX(F_MC_End2009,1,'Data - ValuesEnd2009'!G$2))</f>
        <v>1.0172695731629533</v>
      </c>
      <c r="H65" s="193">
        <f>IF($C65="M",'Data - ValuesEnd2009'!H65/INDEX(M_MC_End2009,1,'Data - ValuesEnd2009'!H$2),'Data - ValuesEnd2009'!H65/INDEX(F_MC_End2009,1,'Data - ValuesEnd2009'!H$2))</f>
        <v>1.0292204315895417</v>
      </c>
      <c r="I65" s="193">
        <f>IF($C65="M",'Data - ValuesEnd2009'!I65/INDEX(M_MC_End2009,1,'Data - ValuesEnd2009'!I$2),'Data - ValuesEnd2009'!I65/INDEX(F_MC_End2009,1,'Data - ValuesEnd2009'!I$2))</f>
        <v>1.0357666991127186</v>
      </c>
      <c r="J65" s="194">
        <f>IF($C65="M",'Data - ValuesEnd2009'!J65/INDEX(M_MC_End2009,1,'Data - ValuesEnd2009'!J$2),'Data - ValuesEnd2009'!J65/INDEX(F_MC_End2009,1,'Data - ValuesEnd2009'!J$2))</f>
        <v>1.0168577236512124</v>
      </c>
      <c r="K65" s="190"/>
      <c r="L65" s="191"/>
      <c r="M65" s="192">
        <f>IF($C65="M",'Data - ValuesEnd2009'!M65/INDEX(M_MC_End2009,1,'Data - ValuesEnd2009'!M$2),'Data - ValuesEnd2009'!M65/INDEX(F_MC_End2009,1,'Data - ValuesEnd2009'!M$2))</f>
        <v>0.9737078441932281</v>
      </c>
      <c r="N65" s="193">
        <f>IF($C65="M",'Data - ValuesEnd2009'!N65/INDEX(M_MC_End2009,1,'Data - ValuesEnd2009'!N$2),'Data - ValuesEnd2009'!N65/INDEX(F_MC_End2009,1,'Data - ValuesEnd2009'!N$2))</f>
        <v>1.0006661481183674</v>
      </c>
      <c r="O65" s="193">
        <f>IF($C65="M",'Data - ValuesEnd2009'!O65/INDEX(M_MC_End2009,1,'Data - ValuesEnd2009'!O$2),'Data - ValuesEnd2009'!O65/INDEX(F_MC_End2009,1,'Data - ValuesEnd2009'!O$2))</f>
        <v>1.009194260190697</v>
      </c>
      <c r="P65" s="193">
        <f>IF($C65="M",'Data - ValuesEnd2009'!P65/INDEX(M_MC_End2009,1,'Data - ValuesEnd2009'!P$2),'Data - ValuesEnd2009'!P65/INDEX(F_MC_End2009,1,'Data - ValuesEnd2009'!P$2))</f>
        <v>1.017973742132929</v>
      </c>
      <c r="Q65" s="193">
        <f>IF($C65="M",'Data - ValuesEnd2009'!Q65/INDEX(M_MC_End2009,1,'Data - ValuesEnd2009'!Q$2),'Data - ValuesEnd2009'!Q65/INDEX(F_MC_End2009,1,'Data - ValuesEnd2009'!Q$2))</f>
        <v>1.0238979740385576</v>
      </c>
      <c r="R65" s="194">
        <f>IF($C65="M",'Data - ValuesEnd2009'!R65/INDEX(M_MC_End2009,1,'Data - ValuesEnd2009'!R$2),'Data - ValuesEnd2009'!R65/INDEX(F_MC_End2009,1,'Data - ValuesEnd2009'!R$2))</f>
        <v>1.0105698605469666</v>
      </c>
      <c r="S65" s="190"/>
      <c r="T65" s="191"/>
      <c r="U65" s="192">
        <f>IF($C65="M",'Data - ValuesEnd2009'!U65/INDEX(M_MC_End2009,1,'Data - ValuesEnd2009'!U$2),'Data - ValuesEnd2009'!U65/INDEX(F_MC_End2009,1,'Data - ValuesEnd2009'!U$2))</f>
        <v>0.9926741130111775</v>
      </c>
      <c r="V65" s="193">
        <f>IF($C65="M",'Data - ValuesEnd2009'!V65/INDEX(M_MC_End2009,1,'Data - ValuesEnd2009'!V$2),'Data - ValuesEnd2009'!V65/INDEX(F_MC_End2009,1,'Data - ValuesEnd2009'!V$2))</f>
        <v>1.0176287647772155</v>
      </c>
      <c r="W65" s="193">
        <f>IF($C65="M",'Data - ValuesEnd2009'!W65/INDEX(M_MC_End2009,1,'Data - ValuesEnd2009'!W$2),'Data - ValuesEnd2009'!W65/INDEX(F_MC_End2009,1,'Data - ValuesEnd2009'!W$2))</f>
        <v>1.0261076624183032</v>
      </c>
      <c r="X65" s="193">
        <f>IF($C65="M",'Data - ValuesEnd2009'!X65/INDEX(M_MC_End2009,1,'Data - ValuesEnd2009'!X$2),'Data - ValuesEnd2009'!X65/INDEX(F_MC_End2009,1,'Data - ValuesEnd2009'!X$2))</f>
        <v>1.0293015701339976</v>
      </c>
      <c r="Y65" s="193">
        <f>IF($C65="M",'Data - ValuesEnd2009'!Y65/INDEX(M_MC_End2009,1,'Data - ValuesEnd2009'!Y$2),'Data - ValuesEnd2009'!Y65/INDEX(F_MC_End2009,1,'Data - ValuesEnd2009'!Y$2))</f>
        <v>1.0354805570908532</v>
      </c>
      <c r="Z65" s="194">
        <f>IF($C65="M",'Data - ValuesEnd2009'!Z65/INDEX(M_MC_End2009,1,'Data - ValuesEnd2009'!Z$2),'Data - ValuesEnd2009'!Z65/INDEX(F_MC_End2009,1,'Data - ValuesEnd2009'!Z$2))</f>
        <v>1.0021823743870966</v>
      </c>
      <c r="AA65" s="190"/>
      <c r="AB65" s="191"/>
      <c r="AC65" s="192">
        <f>IF($C65="M",'Data - ValuesEnd2009'!AC65/INDEX(M_MC_End2009,1,'Data - ValuesEnd2009'!AC$2),'Data - ValuesEnd2009'!AC65/INDEX(F_MC_End2009,1,'Data - ValuesEnd2009'!AC$2))</f>
        <v>0.9812388501244759</v>
      </c>
      <c r="AD65" s="193">
        <f>IF($C65="M",'Data - ValuesEnd2009'!AD65/INDEX(M_MC_End2009,1,'Data - ValuesEnd2009'!AD$2),'Data - ValuesEnd2009'!AD65/INDEX(F_MC_End2009,1,'Data - ValuesEnd2009'!AD$2))</f>
        <v>1.0079876223945525</v>
      </c>
      <c r="AE65" s="193">
        <f>IF($C65="M",'Data - ValuesEnd2009'!AE65/INDEX(M_MC_End2009,1,'Data - ValuesEnd2009'!AE$2),'Data - ValuesEnd2009'!AE65/INDEX(F_MC_End2009,1,'Data - ValuesEnd2009'!AE$2))</f>
        <v>1.0142029257945546</v>
      </c>
      <c r="AF65" s="193">
        <f>IF($C65="M",'Data - ValuesEnd2009'!AF65/INDEX(M_MC_End2009,1,'Data - ValuesEnd2009'!AF$2),'Data - ValuesEnd2009'!AF65/INDEX(F_MC_End2009,1,'Data - ValuesEnd2009'!AF$2))</f>
        <v>1.0172749956938736</v>
      </c>
      <c r="AG65" s="193">
        <f>IF($C65="M",'Data - ValuesEnd2009'!AG65/INDEX(M_MC_End2009,1,'Data - ValuesEnd2009'!AG$2),'Data - ValuesEnd2009'!AG65/INDEX(F_MC_End2009,1,'Data - ValuesEnd2009'!AG$2))</f>
        <v>1.0229220727410613</v>
      </c>
      <c r="AH65" s="194">
        <f>IF($C65="M",'Data - ValuesEnd2009'!AH65/INDEX(M_MC_End2009,1,'Data - ValuesEnd2009'!AH$2),'Data - ValuesEnd2009'!AH65/INDEX(F_MC_End2009,1,'Data - ValuesEnd2009'!AH$2))</f>
        <v>0.9999197167374426</v>
      </c>
      <c r="AI65" s="190"/>
      <c r="AJ65" s="191"/>
      <c r="AK65" s="192">
        <f>IF($C65="M",'Data - ValuesEnd2009'!AK65/INDEX(M_MC_End2009,1,'Data - ValuesEnd2009'!AK$2),'Data - ValuesEnd2009'!AK65/INDEX(F_MC_End2009,1,'Data - ValuesEnd2009'!AK$2))</f>
        <v>1.0881547719989815</v>
      </c>
      <c r="AL65" s="193">
        <f>IF($C65="M",'Data - ValuesEnd2009'!AL65/INDEX(M_MC_End2009,1,'Data - ValuesEnd2009'!AL$2),'Data - ValuesEnd2009'!AL65/INDEX(F_MC_End2009,1,'Data - ValuesEnd2009'!AL$2))</f>
        <v>1.0761437074089968</v>
      </c>
      <c r="AM65" s="193">
        <f>IF($C65="M",'Data - ValuesEnd2009'!AM65/INDEX(M_MC_End2009,1,'Data - ValuesEnd2009'!AM$2),'Data - ValuesEnd2009'!AM65/INDEX(F_MC_End2009,1,'Data - ValuesEnd2009'!AM$2))</f>
        <v>1.059444340225478</v>
      </c>
      <c r="AN65" s="193">
        <f>IF($C65="M",'Data - ValuesEnd2009'!AN65/INDEX(M_MC_End2009,1,'Data - ValuesEnd2009'!AN$2),'Data - ValuesEnd2009'!AN65/INDEX(F_MC_End2009,1,'Data - ValuesEnd2009'!AN$2))</f>
        <v>1.0669832619144952</v>
      </c>
      <c r="AO65" s="193">
        <f>IF($C65="M",'Data - ValuesEnd2009'!AO65/INDEX(M_MC_End2009,1,'Data - ValuesEnd2009'!AO$2),'Data - ValuesEnd2009'!AO65/INDEX(F_MC_End2009,1,'Data - ValuesEnd2009'!AO$2))</f>
        <v>1.0686844839652123</v>
      </c>
      <c r="AP65" s="194">
        <f>IF($C65="M",'Data - ValuesEnd2009'!AP65/INDEX(M_MC_End2009,1,'Data - ValuesEnd2009'!AP$2),'Data - ValuesEnd2009'!AP65/INDEX(F_MC_End2009,1,'Data - ValuesEnd2009'!AP$2))</f>
        <v>1.039365558662105</v>
      </c>
      <c r="AQ65" s="190"/>
      <c r="AR65" s="191"/>
      <c r="AS65" s="192">
        <f>IF($C65="M",'Data - ValuesEnd2009'!AS65/INDEX(M_MC_End2009,1,'Data - ValuesEnd2009'!AS$2),'Data - ValuesEnd2009'!AS65/INDEX(F_MC_End2009,1,'Data - ValuesEnd2009'!AS$2))</f>
        <v>1.023983312739289</v>
      </c>
      <c r="AT65" s="193">
        <f>IF($C65="M",'Data - ValuesEnd2009'!AT65/INDEX(M_MC_End2009,1,'Data - ValuesEnd2009'!AT$2),'Data - ValuesEnd2009'!AT65/INDEX(F_MC_End2009,1,'Data - ValuesEnd2009'!AT$2))</f>
        <v>1.0312585115402673</v>
      </c>
      <c r="AU65" s="193">
        <f>IF($C65="M",'Data - ValuesEnd2009'!AU65/INDEX(M_MC_End2009,1,'Data - ValuesEnd2009'!AU$2),'Data - ValuesEnd2009'!AU65/INDEX(F_MC_End2009,1,'Data - ValuesEnd2009'!AU$2))</f>
        <v>1.024739642899328</v>
      </c>
      <c r="AV65" s="193">
        <f>IF($C65="M",'Data - ValuesEnd2009'!AV65/INDEX(M_MC_End2009,1,'Data - ValuesEnd2009'!AV$2),'Data - ValuesEnd2009'!AV65/INDEX(F_MC_End2009,1,'Data - ValuesEnd2009'!AV$2))</f>
        <v>1.0335266021460294</v>
      </c>
      <c r="AW65" s="193">
        <f>IF($C65="M",'Data - ValuesEnd2009'!AW65/INDEX(M_MC_End2009,1,'Data - ValuesEnd2009'!AW$2),'Data - ValuesEnd2009'!AW65/INDEX(F_MC_End2009,1,'Data - ValuesEnd2009'!AW$2))</f>
        <v>1.0390008243149542</v>
      </c>
      <c r="AX65" s="194">
        <f>IF($C65="M",'Data - ValuesEnd2009'!AX65/INDEX(M_MC_End2009,1,'Data - ValuesEnd2009'!AX$2),'Data - ValuesEnd2009'!AX65/INDEX(F_MC_End2009,1,'Data - ValuesEnd2009'!AX$2))</f>
        <v>1.023210150683966</v>
      </c>
      <c r="AY65" s="190"/>
      <c r="AZ65" s="191"/>
      <c r="BA65" s="192">
        <f>IF($C65="M",'Data - ValuesEnd2009'!BA65/INDEX(M_MC_End2009,1,'Data - ValuesEnd2009'!BA$2),'Data - ValuesEnd2009'!BA65/INDEX(F_MC_End2009,1,'Data - ValuesEnd2009'!BA$2))</f>
        <v>1.0861263287189067</v>
      </c>
      <c r="BB65" s="193">
        <f>IF($C65="M",'Data - ValuesEnd2009'!BB65/INDEX(M_MC_End2009,1,'Data - ValuesEnd2009'!BB$2),'Data - ValuesEnd2009'!BB65/INDEX(F_MC_End2009,1,'Data - ValuesEnd2009'!BB$2))</f>
        <v>1.075952607533076</v>
      </c>
      <c r="BC65" s="193">
        <f>IF($C65="M",'Data - ValuesEnd2009'!BC65/INDEX(M_MC_End2009,1,'Data - ValuesEnd2009'!BC$2),'Data - ValuesEnd2009'!BC65/INDEX(F_MC_End2009,1,'Data - ValuesEnd2009'!BC$2))</f>
        <v>1.0603269837826874</v>
      </c>
      <c r="BD65" s="193">
        <f>IF($C65="M",'Data - ValuesEnd2009'!BD65/INDEX(M_MC_End2009,1,'Data - ValuesEnd2009'!BD$2),'Data - ValuesEnd2009'!BD65/INDEX(F_MC_End2009,1,'Data - ValuesEnd2009'!BD$2))</f>
        <v>1.0580613714203755</v>
      </c>
      <c r="BE65" s="193">
        <f>IF($C65="M",'Data - ValuesEnd2009'!BE65/INDEX(M_MC_End2009,1,'Data - ValuesEnd2009'!BE$2),'Data - ValuesEnd2009'!BE65/INDEX(F_MC_End2009,1,'Data - ValuesEnd2009'!BE$2))</f>
        <v>1.0589803548134284</v>
      </c>
      <c r="BF65" s="194">
        <f>IF($C65="M",'Data - ValuesEnd2009'!BF65/INDEX(M_MC_End2009,1,'Data - ValuesEnd2009'!BF$2),'Data - ValuesEnd2009'!BF65/INDEX(F_MC_End2009,1,'Data - ValuesEnd2009'!BF$2))</f>
        <v>1.0149562139772073</v>
      </c>
      <c r="BG65" s="190"/>
      <c r="BH65" s="191"/>
      <c r="BI65" s="192">
        <f>IF($C65="M",'Data - ValuesEnd2009'!BI65/INDEX(M_MC_End2009,1,'Data - ValuesEnd2009'!BI$2),'Data - ValuesEnd2009'!BI65/INDEX(F_MC_End2009,1,'Data - ValuesEnd2009'!BI$2))</f>
        <v>1.0282712614043346</v>
      </c>
      <c r="BJ65" s="193">
        <f>IF($C65="M",'Data - ValuesEnd2009'!BJ65/INDEX(M_MC_End2009,1,'Data - ValuesEnd2009'!BJ$2),'Data - ValuesEnd2009'!BJ65/INDEX(F_MC_End2009,1,'Data - ValuesEnd2009'!BJ$2))</f>
        <v>1.0343603280020983</v>
      </c>
      <c r="BK65" s="193">
        <f>IF($C65="M",'Data - ValuesEnd2009'!BK65/INDEX(M_MC_End2009,1,'Data - ValuesEnd2009'!BK$2),'Data - ValuesEnd2009'!BK65/INDEX(F_MC_End2009,1,'Data - ValuesEnd2009'!BK$2))</f>
        <v>1.026642674145363</v>
      </c>
      <c r="BL65" s="193">
        <f>IF($C65="M",'Data - ValuesEnd2009'!BL65/INDEX(M_MC_End2009,1,'Data - ValuesEnd2009'!BL$2),'Data - ValuesEnd2009'!BL65/INDEX(F_MC_End2009,1,'Data - ValuesEnd2009'!BL$2))</f>
        <v>1.0289087493894287</v>
      </c>
      <c r="BM65" s="193">
        <f>IF($C65="M",'Data - ValuesEnd2009'!BM65/INDEX(M_MC_End2009,1,'Data - ValuesEnd2009'!BM$2),'Data - ValuesEnd2009'!BM65/INDEX(F_MC_End2009,1,'Data - ValuesEnd2009'!BM$2))</f>
        <v>1.0334272763749959</v>
      </c>
      <c r="BN65" s="194">
        <f>IF($C65="M",'Data - ValuesEnd2009'!BN65/INDEX(M_MC_End2009,1,'Data - ValuesEnd2009'!BN$2),'Data - ValuesEnd2009'!BN65/INDEX(F_MC_End2009,1,'Data - ValuesEnd2009'!BN$2))</f>
        <v>1.006801152515425</v>
      </c>
      <c r="BO65" s="190"/>
      <c r="BP65" s="191"/>
      <c r="BQ65" s="192">
        <f>IF($C65="M",'Data - ValuesEnd2009'!BQ65/INDEX(M_MC_End2009,1,'Data - ValuesEnd2009'!BQ$2),'Data - ValuesEnd2009'!BQ65/INDEX(F_MC_End2009,1,'Data - ValuesEnd2009'!BQ$2))</f>
        <v>1.2014171353291767</v>
      </c>
      <c r="BR65" s="193">
        <f>IF($C65="M",'Data - ValuesEnd2009'!BR65/INDEX(M_MC_End2009,1,'Data - ValuesEnd2009'!BR$2),'Data - ValuesEnd2009'!BR65/INDEX(F_MC_End2009,1,'Data - ValuesEnd2009'!BR$2))</f>
        <v>1.1525022049898612</v>
      </c>
      <c r="BS65" s="193">
        <f>IF($C65="M",'Data - ValuesEnd2009'!BS65/INDEX(M_MC_End2009,1,'Data - ValuesEnd2009'!BS$2),'Data - ValuesEnd2009'!BS65/INDEX(F_MC_End2009,1,'Data - ValuesEnd2009'!BS$2))</f>
        <v>1.1072343436639103</v>
      </c>
      <c r="BT65" s="193">
        <f>IF($C65="M",'Data - ValuesEnd2009'!BT65/INDEX(M_MC_End2009,1,'Data - ValuesEnd2009'!BT$2),'Data - ValuesEnd2009'!BT65/INDEX(F_MC_End2009,1,'Data - ValuesEnd2009'!BT$2))</f>
        <v>1.109531949399079</v>
      </c>
      <c r="BU65" s="193">
        <f>IF($C65="M",'Data - ValuesEnd2009'!BU65/INDEX(M_MC_End2009,1,'Data - ValuesEnd2009'!BU$2),'Data - ValuesEnd2009'!BU65/INDEX(F_MC_End2009,1,'Data - ValuesEnd2009'!BU$2))</f>
        <v>1.1054493341730656</v>
      </c>
      <c r="BV65" s="194">
        <f>IF($C65="M",'Data - ValuesEnd2009'!BV65/INDEX(M_MC_End2009,1,'Data - ValuesEnd2009'!BV$2),'Data - ValuesEnd2009'!BV65/INDEX(F_MC_End2009,1,'Data - ValuesEnd2009'!BV$2))</f>
        <v>1.063840744305927</v>
      </c>
      <c r="BW65" s="190"/>
      <c r="BX65" s="191"/>
      <c r="BY65" s="192">
        <f>IF($C65="M",'Data - ValuesEnd2009'!BY65/INDEX(M_MC_End2009,1,'Data - ValuesEnd2009'!BY$2),'Data - ValuesEnd2009'!BY65/INDEX(F_MC_End2009,1,'Data - ValuesEnd2009'!BY$2))</f>
        <v>1.0754821397247267</v>
      </c>
      <c r="BZ65" s="193">
        <f>IF($C65="M",'Data - ValuesEnd2009'!BZ65/INDEX(M_MC_End2009,1,'Data - ValuesEnd2009'!BZ$2),'Data - ValuesEnd2009'!BZ65/INDEX(F_MC_End2009,1,'Data - ValuesEnd2009'!BZ$2))</f>
        <v>1.0634698726821</v>
      </c>
      <c r="CA65" s="193">
        <f>IF($C65="M",'Data - ValuesEnd2009'!CA65/INDEX(M_MC_End2009,1,'Data - ValuesEnd2009'!CA$2),'Data - ValuesEnd2009'!CA65/INDEX(F_MC_End2009,1,'Data - ValuesEnd2009'!CA$2))</f>
        <v>1.0412550827704579</v>
      </c>
      <c r="CB65" s="193">
        <f>IF($C65="M",'Data - ValuesEnd2009'!CB65/INDEX(M_MC_End2009,1,'Data - ValuesEnd2009'!CB$2),'Data - ValuesEnd2009'!CB65/INDEX(F_MC_End2009,1,'Data - ValuesEnd2009'!CB$2))</f>
        <v>1.0501385602341795</v>
      </c>
      <c r="CC65" s="193">
        <f>IF($C65="M",'Data - ValuesEnd2009'!CC65/INDEX(M_MC_End2009,1,'Data - ValuesEnd2009'!CC$2),'Data - ValuesEnd2009'!CC65/INDEX(F_MC_End2009,1,'Data - ValuesEnd2009'!CC$2))</f>
        <v>1.0551559615816644</v>
      </c>
      <c r="CD65" s="194">
        <f>IF($C65="M",'Data - ValuesEnd2009'!CD65/INDEX(M_MC_End2009,1,'Data - ValuesEnd2009'!CD$2),'Data - ValuesEnd2009'!CD65/INDEX(F_MC_End2009,1,'Data - ValuesEnd2009'!CD$2))</f>
        <v>1.0366145444615154</v>
      </c>
      <c r="CE65" s="190"/>
      <c r="CF65" s="191"/>
      <c r="CG65" s="192">
        <f>IF($C65="M",'Data - ValuesEnd2009'!CG65/INDEX(M_MC_End2009,1,'Data - ValuesEnd2009'!CG$2),'Data - ValuesEnd2009'!CG65/INDEX(F_MC_End2009,1,'Data - ValuesEnd2009'!CG$2))</f>
        <v>1.1939147596590418</v>
      </c>
      <c r="CH65" s="193">
        <f>IF($C65="M",'Data - ValuesEnd2009'!CH65/INDEX(M_MC_End2009,1,'Data - ValuesEnd2009'!CH$2),'Data - ValuesEnd2009'!CH65/INDEX(F_MC_End2009,1,'Data - ValuesEnd2009'!CH$2))</f>
        <v>1.1429739600635662</v>
      </c>
      <c r="CI65" s="193">
        <f>IF($C65="M",'Data - ValuesEnd2009'!CI65/INDEX(M_MC_End2009,1,'Data - ValuesEnd2009'!CI$2),'Data - ValuesEnd2009'!CI65/INDEX(F_MC_End2009,1,'Data - ValuesEnd2009'!CI$2))</f>
        <v>1.099374045889324</v>
      </c>
      <c r="CJ65" s="193">
        <f>IF($C65="M",'Data - ValuesEnd2009'!CJ65/INDEX(M_MC_End2009,1,'Data - ValuesEnd2009'!CJ$2),'Data - ValuesEnd2009'!CJ65/INDEX(F_MC_End2009,1,'Data - ValuesEnd2009'!CJ$2))</f>
        <v>1.0905655279854436</v>
      </c>
      <c r="CK65" s="193">
        <f>IF($C65="M",'Data - ValuesEnd2009'!CK65/INDEX(M_MC_End2009,1,'Data - ValuesEnd2009'!CK$2),'Data - ValuesEnd2009'!CK65/INDEX(F_MC_End2009,1,'Data - ValuesEnd2009'!CK$2))</f>
        <v>1.0851934201571092</v>
      </c>
      <c r="CL65" s="194">
        <f>IF($C65="M",'Data - ValuesEnd2009'!CL65/INDEX(M_MC_End2009,1,'Data - ValuesEnd2009'!CL$2),'Data - ValuesEnd2009'!CL65/INDEX(F_MC_End2009,1,'Data - ValuesEnd2009'!CL$2))</f>
        <v>1.028728897302116</v>
      </c>
      <c r="CM65" s="190"/>
      <c r="CN65" s="191"/>
      <c r="CO65" s="192">
        <f>IF($C65="M",'Data - ValuesEnd2009'!CO65/INDEX(M_MC_End2009,1,'Data - ValuesEnd2009'!CO$2),'Data - ValuesEnd2009'!CO65/INDEX(F_MC_End2009,1,'Data - ValuesEnd2009'!CO$2))</f>
        <v>1.077533875065702</v>
      </c>
      <c r="CP65" s="193">
        <f>IF($C65="M",'Data - ValuesEnd2009'!CP65/INDEX(M_MC_End2009,1,'Data - ValuesEnd2009'!CP$2),'Data - ValuesEnd2009'!CP65/INDEX(F_MC_End2009,1,'Data - ValuesEnd2009'!CP$2))</f>
        <v>1.0625812548022855</v>
      </c>
      <c r="CQ65" s="193">
        <f>IF($C65="M",'Data - ValuesEnd2009'!CQ65/INDEX(M_MC_End2009,1,'Data - ValuesEnd2009'!CQ$2),'Data - ValuesEnd2009'!CQ65/INDEX(F_MC_End2009,1,'Data - ValuesEnd2009'!CQ$2))</f>
        <v>1.0400206561901149</v>
      </c>
      <c r="CR65" s="193">
        <f>IF($C65="M",'Data - ValuesEnd2009'!CR65/INDEX(M_MC_End2009,1,'Data - ValuesEnd2009'!CR$2),'Data - ValuesEnd2009'!CR65/INDEX(F_MC_End2009,1,'Data - ValuesEnd2009'!CR$2))</f>
        <v>1.0414380450052807</v>
      </c>
      <c r="CS65" s="193">
        <f>IF($C65="M",'Data - ValuesEnd2009'!CS65/INDEX(M_MC_End2009,1,'Data - ValuesEnd2009'!CS$2),'Data - ValuesEnd2009'!CS65/INDEX(F_MC_End2009,1,'Data - ValuesEnd2009'!CS$2))</f>
        <v>1.0447083252852574</v>
      </c>
      <c r="CT65" s="194">
        <f>IF($C65="M",'Data - ValuesEnd2009'!CT65/INDEX(M_MC_End2009,1,'Data - ValuesEnd2009'!CT$2),'Data - ValuesEnd2009'!CT65/INDEX(F_MC_End2009,1,'Data - ValuesEnd2009'!CT$2))</f>
        <v>1.014069586092033</v>
      </c>
      <c r="CU65" s="190"/>
      <c r="CV65" s="191"/>
      <c r="CW65" s="192">
        <f>IF($C65="M",'Data - ValuesEnd2009'!CW65/INDEX(M_MC_End2009,1,'Data - ValuesEnd2009'!CW$2),'Data - ValuesEnd2009'!CW65/INDEX(F_MC_End2009,1,'Data - ValuesEnd2009'!CW$2))</f>
        <v>1.3240751355447404</v>
      </c>
      <c r="CX65" s="193">
        <f>IF($C65="M",'Data - ValuesEnd2009'!CX65/INDEX(M_MC_End2009,1,'Data - ValuesEnd2009'!CX$2),'Data - ValuesEnd2009'!CX65/INDEX(F_MC_End2009,1,'Data - ValuesEnd2009'!CX$2))</f>
        <v>1.2371015906004925</v>
      </c>
      <c r="CY65" s="193">
        <f>IF($C65="M",'Data - ValuesEnd2009'!CY65/INDEX(M_MC_End2009,1,'Data - ValuesEnd2009'!CY$2),'Data - ValuesEnd2009'!CY65/INDEX(F_MC_End2009,1,'Data - ValuesEnd2009'!CY$2))</f>
        <v>1.1604359079246882</v>
      </c>
      <c r="CZ65" s="193">
        <f>IF($C65="M",'Data - ValuesEnd2009'!CZ65/INDEX(M_MC_End2009,1,'Data - ValuesEnd2009'!CZ$2),'Data - ValuesEnd2009'!CZ65/INDEX(F_MC_End2009,1,'Data - ValuesEnd2009'!CZ$2))</f>
        <v>1.156922031521739</v>
      </c>
      <c r="DA65" s="193">
        <f>IF($C65="M",'Data - ValuesEnd2009'!DA65/INDEX(M_MC_End2009,1,'Data - ValuesEnd2009'!DA$2),'Data - ValuesEnd2009'!DA65/INDEX(F_MC_End2009,1,'Data - ValuesEnd2009'!DA$2))</f>
        <v>1.1462390023536404</v>
      </c>
      <c r="DB65" s="194">
        <f>IF($C65="M",'Data - ValuesEnd2009'!DB65/INDEX(M_MC_End2009,1,'Data - ValuesEnd2009'!DB$2),'Data - ValuesEnd2009'!DB65/INDEX(F_MC_End2009,1,'Data - ValuesEnd2009'!DB$2))</f>
        <v>1.0904368392806107</v>
      </c>
      <c r="DC65" s="190"/>
      <c r="DD65" s="191"/>
      <c r="DE65" s="192">
        <f>IF($C65="M",'Data - ValuesEnd2009'!DE65/INDEX(M_MC_End2009,1,'Data - ValuesEnd2009'!DE$2),'Data - ValuesEnd2009'!DE65/INDEX(F_MC_End2009,1,'Data - ValuesEnd2009'!DE$2))</f>
        <v>1.1264167469338393</v>
      </c>
      <c r="DF65" s="193">
        <f>IF($C65="M",'Data - ValuesEnd2009'!DF65/INDEX(M_MC_End2009,1,'Data - ValuesEnd2009'!DF$2),'Data - ValuesEnd2009'!DF65/INDEX(F_MC_End2009,1,'Data - ValuesEnd2009'!DF$2))</f>
        <v>1.096642088209356</v>
      </c>
      <c r="DG65" s="193">
        <f>IF($C65="M",'Data - ValuesEnd2009'!DG65/INDEX(M_MC_End2009,1,'Data - ValuesEnd2009'!DG$2),'Data - ValuesEnd2009'!DG65/INDEX(F_MC_End2009,1,'Data - ValuesEnd2009'!DG$2))</f>
        <v>1.0585145617844078</v>
      </c>
      <c r="DH65" s="193">
        <f>IF($C65="M",'Data - ValuesEnd2009'!DH65/INDEX(M_MC_End2009,1,'Data - ValuesEnd2009'!DH$2),'Data - ValuesEnd2009'!DH65/INDEX(F_MC_End2009,1,'Data - ValuesEnd2009'!DH$2))</f>
        <v>1.0676807691537464</v>
      </c>
      <c r="DI65" s="193">
        <f>IF($C65="M",'Data - ValuesEnd2009'!DI65/INDEX(M_MC_End2009,1,'Data - ValuesEnd2009'!DI$2),'Data - ValuesEnd2009'!DI65/INDEX(F_MC_End2009,1,'Data - ValuesEnd2009'!DI$2))</f>
        <v>1.0723141603152582</v>
      </c>
      <c r="DJ65" s="194">
        <f>IF($C65="M",'Data - ValuesEnd2009'!DJ65/INDEX(M_MC_End2009,1,'Data - ValuesEnd2009'!DJ$2),'Data - ValuesEnd2009'!DJ65/INDEX(F_MC_End2009,1,'Data - ValuesEnd2009'!DJ$2))</f>
        <v>1.0508083645348385</v>
      </c>
      <c r="DK65" s="190"/>
      <c r="DL65" s="191"/>
      <c r="DM65" s="192">
        <f>IF($C65="M",'Data - ValuesEnd2009'!DM65/INDEX(M_MC_End2009,1,'Data - ValuesEnd2009'!DM$2),'Data - ValuesEnd2009'!DM65/INDEX(F_MC_End2009,1,'Data - ValuesEnd2009'!DM$2))</f>
        <v>1.3136950832400525</v>
      </c>
      <c r="DN65" s="193">
        <f>IF($C65="M",'Data - ValuesEnd2009'!DN65/INDEX(M_MC_End2009,1,'Data - ValuesEnd2009'!DN$2),'Data - ValuesEnd2009'!DN65/INDEX(F_MC_End2009,1,'Data - ValuesEnd2009'!DN$2))</f>
        <v>1.2185157537580245</v>
      </c>
      <c r="DO65" s="193">
        <f>IF($C65="M",'Data - ValuesEnd2009'!DO65/INDEX(M_MC_End2009,1,'Data - ValuesEnd2009'!DO$2),'Data - ValuesEnd2009'!DO65/INDEX(F_MC_End2009,1,'Data - ValuesEnd2009'!DO$2))</f>
        <v>1.1433697175541042</v>
      </c>
      <c r="DP65" s="193">
        <f>IF($C65="M",'Data - ValuesEnd2009'!DP65/INDEX(M_MC_End2009,1,'Data - ValuesEnd2009'!DP$2),'Data - ValuesEnd2009'!DP65/INDEX(F_MC_End2009,1,'Data - ValuesEnd2009'!DP$2))</f>
        <v>1.1270328422187776</v>
      </c>
      <c r="DQ65" s="193">
        <f>IF($C65="M",'Data - ValuesEnd2009'!DQ65/INDEX(M_MC_End2009,1,'Data - ValuesEnd2009'!DQ$2),'Data - ValuesEnd2009'!DQ65/INDEX(F_MC_End2009,1,'Data - ValuesEnd2009'!DQ$2))</f>
        <v>1.1143323882514602</v>
      </c>
      <c r="DR65" s="194">
        <f>IF($C65="M",'Data - ValuesEnd2009'!DR65/INDEX(M_MC_End2009,1,'Data - ValuesEnd2009'!DR$2),'Data - ValuesEnd2009'!DR65/INDEX(F_MC_End2009,1,'Data - ValuesEnd2009'!DR$2))</f>
        <v>1.0435861059093998</v>
      </c>
      <c r="DS65" s="190"/>
      <c r="DT65" s="191"/>
      <c r="DU65" s="192">
        <f>IF($C65="M",'Data - ValuesEnd2009'!DU65/INDEX(M_MC_End2009,1,'Data - ValuesEnd2009'!DU$2),'Data - ValuesEnd2009'!DU65/INDEX(F_MC_End2009,1,'Data - ValuesEnd2009'!DU$2))</f>
        <v>1.127597498566893</v>
      </c>
      <c r="DV65" s="193">
        <f>IF($C65="M",'Data - ValuesEnd2009'!DV65/INDEX(M_MC_End2009,1,'Data - ValuesEnd2009'!DV$2),'Data - ValuesEnd2009'!DV65/INDEX(F_MC_End2009,1,'Data - ValuesEnd2009'!DV$2))</f>
        <v>1.0922540637180558</v>
      </c>
      <c r="DW65" s="193">
        <f>IF($C65="M",'Data - ValuesEnd2009'!DW65/INDEX(M_MC_End2009,1,'Data - ValuesEnd2009'!DW$2),'Data - ValuesEnd2009'!DW65/INDEX(F_MC_End2009,1,'Data - ValuesEnd2009'!DW$2))</f>
        <v>1.0542312351679006</v>
      </c>
      <c r="DX65" s="193">
        <f>IF($C65="M",'Data - ValuesEnd2009'!DX65/INDEX(M_MC_End2009,1,'Data - ValuesEnd2009'!DX$2),'Data - ValuesEnd2009'!DX65/INDEX(F_MC_End2009,1,'Data - ValuesEnd2009'!DX$2))</f>
        <v>1.0548266296101318</v>
      </c>
      <c r="DY65" s="193">
        <f>IF($C65="M",'Data - ValuesEnd2009'!DY65/INDEX(M_MC_End2009,1,'Data - ValuesEnd2009'!DY$2),'Data - ValuesEnd2009'!DY65/INDEX(F_MC_End2009,1,'Data - ValuesEnd2009'!DY$2))</f>
        <v>1.0567704350986378</v>
      </c>
      <c r="DZ65" s="194">
        <f>IF($C65="M",'Data - ValuesEnd2009'!DZ65/INDEX(M_MC_End2009,1,'Data - ValuesEnd2009'!DZ$2),'Data - ValuesEnd2009'!DZ65/INDEX(F_MC_End2009,1,'Data - ValuesEnd2009'!DZ$2))</f>
        <v>1.0217447645442406</v>
      </c>
      <c r="EA65" s="190"/>
      <c r="EB65" s="191"/>
      <c r="EC65" s="185"/>
    </row>
    <row r="66" spans="2:133" s="186" customFormat="1" ht="16.5" thickBot="1">
      <c r="B66" s="46"/>
      <c r="C66" s="46"/>
      <c r="D66" s="164"/>
      <c r="E66" s="76"/>
      <c r="F66" s="76"/>
      <c r="G66" s="76"/>
      <c r="H66" s="76"/>
      <c r="I66" s="76"/>
      <c r="J66" s="76"/>
      <c r="K66" s="174"/>
      <c r="L66" s="175"/>
      <c r="M66" s="76"/>
      <c r="N66" s="76"/>
      <c r="O66" s="76"/>
      <c r="P66" s="76"/>
      <c r="Q66" s="76"/>
      <c r="R66" s="76"/>
      <c r="S66" s="174"/>
      <c r="T66" s="175"/>
      <c r="U66" s="76"/>
      <c r="V66" s="76"/>
      <c r="W66" s="76"/>
      <c r="X66" s="76"/>
      <c r="Y66" s="76"/>
      <c r="Z66" s="76"/>
      <c r="AA66" s="174"/>
      <c r="AB66" s="175"/>
      <c r="AC66" s="76"/>
      <c r="AD66" s="76"/>
      <c r="AE66" s="76"/>
      <c r="AF66" s="76"/>
      <c r="AG66" s="76"/>
      <c r="AH66" s="76"/>
      <c r="AI66" s="174"/>
      <c r="AJ66" s="175"/>
      <c r="AK66" s="76"/>
      <c r="AL66" s="76"/>
      <c r="AM66" s="76"/>
      <c r="AN66" s="76"/>
      <c r="AO66" s="76"/>
      <c r="AP66" s="76"/>
      <c r="AQ66" s="174"/>
      <c r="AR66" s="175"/>
      <c r="AS66" s="76"/>
      <c r="AT66" s="76"/>
      <c r="AU66" s="76"/>
      <c r="AV66" s="76"/>
      <c r="AW66" s="76"/>
      <c r="AX66" s="76"/>
      <c r="AY66" s="174"/>
      <c r="AZ66" s="175"/>
      <c r="BA66" s="76"/>
      <c r="BB66" s="76"/>
      <c r="BC66" s="76"/>
      <c r="BD66" s="76"/>
      <c r="BE66" s="76"/>
      <c r="BF66" s="76"/>
      <c r="BG66" s="174"/>
      <c r="BH66" s="175"/>
      <c r="BI66" s="76"/>
      <c r="BJ66" s="76"/>
      <c r="BK66" s="76"/>
      <c r="BL66" s="76"/>
      <c r="BM66" s="76"/>
      <c r="BN66" s="76"/>
      <c r="BO66" s="174"/>
      <c r="BP66" s="175"/>
      <c r="BQ66" s="76"/>
      <c r="BR66" s="76"/>
      <c r="BS66" s="76"/>
      <c r="BT66" s="76"/>
      <c r="BU66" s="76"/>
      <c r="BV66" s="76"/>
      <c r="BW66" s="174"/>
      <c r="BX66" s="175"/>
      <c r="BY66" s="76"/>
      <c r="BZ66" s="76"/>
      <c r="CA66" s="76"/>
      <c r="CB66" s="76"/>
      <c r="CC66" s="76"/>
      <c r="CD66" s="76"/>
      <c r="CE66" s="174"/>
      <c r="CF66" s="175"/>
      <c r="CG66" s="76"/>
      <c r="CH66" s="76"/>
      <c r="CI66" s="76"/>
      <c r="CJ66" s="76"/>
      <c r="CK66" s="76"/>
      <c r="CL66" s="76"/>
      <c r="CM66" s="174"/>
      <c r="CN66" s="175"/>
      <c r="CO66" s="76"/>
      <c r="CP66" s="76"/>
      <c r="CQ66" s="76"/>
      <c r="CR66" s="76"/>
      <c r="CS66" s="76"/>
      <c r="CT66" s="76"/>
      <c r="CU66" s="174"/>
      <c r="CV66" s="175"/>
      <c r="CW66" s="76"/>
      <c r="CX66" s="76"/>
      <c r="CY66" s="76"/>
      <c r="CZ66" s="76"/>
      <c r="DA66" s="76"/>
      <c r="DB66" s="76"/>
      <c r="DC66" s="174"/>
      <c r="DD66" s="175"/>
      <c r="DE66" s="76"/>
      <c r="DF66" s="76"/>
      <c r="DG66" s="76"/>
      <c r="DH66" s="76"/>
      <c r="DI66" s="76"/>
      <c r="DJ66" s="76"/>
      <c r="DK66" s="174"/>
      <c r="DL66" s="175"/>
      <c r="DM66" s="76"/>
      <c r="DN66" s="76"/>
      <c r="DO66" s="76"/>
      <c r="DP66" s="76"/>
      <c r="DQ66" s="76"/>
      <c r="DR66" s="76"/>
      <c r="DS66" s="174"/>
      <c r="DT66" s="175"/>
      <c r="DU66" s="76"/>
      <c r="DV66" s="76"/>
      <c r="DW66" s="76"/>
      <c r="DX66" s="76"/>
      <c r="DY66" s="76"/>
      <c r="DZ66" s="76"/>
      <c r="EA66" s="174"/>
      <c r="EB66" s="175"/>
      <c r="EC66" s="207"/>
    </row>
    <row r="67" spans="2:133" s="186" customFormat="1" ht="15.75">
      <c r="B67" s="46"/>
      <c r="C67" s="46" t="s">
        <v>44</v>
      </c>
      <c r="D67" s="164" t="s">
        <v>130</v>
      </c>
      <c r="E67" s="195">
        <f>IF($C67="M",'Data - ValuesEnd2009'!E67/INDEX(M_MC_End2009,1,'Data - ValuesEnd2009'!E$2),'Data - ValuesEnd2009'!E67/INDEX(F_MC_End2009,1,'Data - ValuesEnd2009'!E$2))</f>
        <v>0.9224201653999031</v>
      </c>
      <c r="F67" s="196">
        <f>IF($C67="M",'Data - ValuesEnd2009'!F67/INDEX(M_MC_End2009,1,'Data - ValuesEnd2009'!F$2),'Data - ValuesEnd2009'!F67/INDEX(F_MC_End2009,1,'Data - ValuesEnd2009'!F$2))</f>
        <v>0.9379102492086424</v>
      </c>
      <c r="G67" s="196">
        <f>IF($C67="M",'Data - ValuesEnd2009'!G67/INDEX(M_MC_End2009,1,'Data - ValuesEnd2009'!G$2),'Data - ValuesEnd2009'!G67/INDEX(F_MC_End2009,1,'Data - ValuesEnd2009'!G$2))</f>
        <v>0.9564476975441429</v>
      </c>
      <c r="H67" s="196">
        <f>IF($C67="M",'Data - ValuesEnd2009'!H67/INDEX(M_MC_End2009,1,'Data - ValuesEnd2009'!H$2),'Data - ValuesEnd2009'!H67/INDEX(F_MC_End2009,1,'Data - ValuesEnd2009'!H$2))</f>
        <v>0.9595768357236629</v>
      </c>
      <c r="I67" s="196">
        <f>IF($C67="M",'Data - ValuesEnd2009'!I67/INDEX(M_MC_End2009,1,'Data - ValuesEnd2009'!I$2),'Data - ValuesEnd2009'!I67/INDEX(F_MC_End2009,1,'Data - ValuesEnd2009'!I$2))</f>
        <v>0.9598596980559112</v>
      </c>
      <c r="J67" s="197">
        <f>IF($C67="M",'Data - ValuesEnd2009'!J67/INDEX(M_MC_End2009,1,'Data - ValuesEnd2009'!J$2),'Data - ValuesEnd2009'!J67/INDEX(F_MC_End2009,1,'Data - ValuesEnd2009'!J$2))</f>
        <v>0.938419803387759</v>
      </c>
      <c r="K67" s="190"/>
      <c r="L67" s="191"/>
      <c r="M67" s="195">
        <f>IF($C67="M",'Data - ValuesEnd2009'!M67/INDEX(M_MC_End2009,1,'Data - ValuesEnd2009'!M$2),'Data - ValuesEnd2009'!M67/INDEX(F_MC_End2009,1,'Data - ValuesEnd2009'!M$2))</f>
        <v>0.9370028741201467</v>
      </c>
      <c r="N67" s="196">
        <f>IF($C67="M",'Data - ValuesEnd2009'!N67/INDEX(M_MC_End2009,1,'Data - ValuesEnd2009'!N$2),'Data - ValuesEnd2009'!N67/INDEX(F_MC_End2009,1,'Data - ValuesEnd2009'!N$2))</f>
        <v>0.9595736981757998</v>
      </c>
      <c r="O67" s="196">
        <f>IF($C67="M",'Data - ValuesEnd2009'!O67/INDEX(M_MC_End2009,1,'Data - ValuesEnd2009'!O$2),'Data - ValuesEnd2009'!O67/INDEX(F_MC_End2009,1,'Data - ValuesEnd2009'!O$2))</f>
        <v>0.9797726789401867</v>
      </c>
      <c r="P67" s="196">
        <f>IF($C67="M",'Data - ValuesEnd2009'!P67/INDEX(M_MC_End2009,1,'Data - ValuesEnd2009'!P$2),'Data - ValuesEnd2009'!P67/INDEX(F_MC_End2009,1,'Data - ValuesEnd2009'!P$2))</f>
        <v>0.9801743413100987</v>
      </c>
      <c r="Q67" s="196">
        <f>IF($C67="M",'Data - ValuesEnd2009'!Q67/INDEX(M_MC_End2009,1,'Data - ValuesEnd2009'!Q$2),'Data - ValuesEnd2009'!Q67/INDEX(F_MC_End2009,1,'Data - ValuesEnd2009'!Q$2))</f>
        <v>0.9786479064959062</v>
      </c>
      <c r="R67" s="197">
        <f>IF($C67="M",'Data - ValuesEnd2009'!R67/INDEX(M_MC_End2009,1,'Data - ValuesEnd2009'!R$2),'Data - ValuesEnd2009'!R67/INDEX(F_MC_End2009,1,'Data - ValuesEnd2009'!R$2))</f>
        <v>0.955983573173334</v>
      </c>
      <c r="S67" s="190"/>
      <c r="T67" s="191"/>
      <c r="U67" s="195">
        <f>IF($C67="M",'Data - ValuesEnd2009'!U67/INDEX(M_MC_End2009,1,'Data - ValuesEnd2009'!U$2),'Data - ValuesEnd2009'!U67/INDEX(F_MC_End2009,1,'Data - ValuesEnd2009'!U$2))</f>
        <v>0.9217670201748266</v>
      </c>
      <c r="V67" s="196">
        <f>IF($C67="M",'Data - ValuesEnd2009'!V67/INDEX(M_MC_End2009,1,'Data - ValuesEnd2009'!V$2),'Data - ValuesEnd2009'!V67/INDEX(F_MC_End2009,1,'Data - ValuesEnd2009'!V$2))</f>
        <v>0.9414064854853992</v>
      </c>
      <c r="W67" s="196">
        <f>IF($C67="M",'Data - ValuesEnd2009'!W67/INDEX(M_MC_End2009,1,'Data - ValuesEnd2009'!W$2),'Data - ValuesEnd2009'!W67/INDEX(F_MC_End2009,1,'Data - ValuesEnd2009'!W$2))</f>
        <v>0.9624517664866996</v>
      </c>
      <c r="X67" s="196">
        <f>IF($C67="M",'Data - ValuesEnd2009'!X67/INDEX(M_MC_End2009,1,'Data - ValuesEnd2009'!X$2),'Data - ValuesEnd2009'!X67/INDEX(F_MC_End2009,1,'Data - ValuesEnd2009'!X$2))</f>
        <v>0.9649560145178356</v>
      </c>
      <c r="Y67" s="196">
        <f>IF($C67="M",'Data - ValuesEnd2009'!Y67/INDEX(M_MC_End2009,1,'Data - ValuesEnd2009'!Y$2),'Data - ValuesEnd2009'!Y67/INDEX(F_MC_End2009,1,'Data - ValuesEnd2009'!Y$2))</f>
        <v>0.9662160417889301</v>
      </c>
      <c r="Z67" s="197">
        <f>IF($C67="M",'Data - ValuesEnd2009'!Z67/INDEX(M_MC_End2009,1,'Data - ValuesEnd2009'!Z$2),'Data - ValuesEnd2009'!Z67/INDEX(F_MC_End2009,1,'Data - ValuesEnd2009'!Z$2))</f>
        <v>0.947479171738438</v>
      </c>
      <c r="AA67" s="190"/>
      <c r="AB67" s="191"/>
      <c r="AC67" s="195">
        <f>IF($C67="M",'Data - ValuesEnd2009'!AC67/INDEX(M_MC_End2009,1,'Data - ValuesEnd2009'!AC$2),'Data - ValuesEnd2009'!AC67/INDEX(F_MC_End2009,1,'Data - ValuesEnd2009'!AC$2))</f>
        <v>0.9394235327151096</v>
      </c>
      <c r="AD67" s="196">
        <f>IF($C67="M",'Data - ValuesEnd2009'!AD67/INDEX(M_MC_End2009,1,'Data - ValuesEnd2009'!AD$2),'Data - ValuesEnd2009'!AD67/INDEX(F_MC_End2009,1,'Data - ValuesEnd2009'!AD$2))</f>
        <v>0.9642660652466383</v>
      </c>
      <c r="AE67" s="196">
        <f>IF($C67="M",'Data - ValuesEnd2009'!AE67/INDEX(M_MC_End2009,1,'Data - ValuesEnd2009'!AE$2),'Data - ValuesEnd2009'!AE67/INDEX(F_MC_End2009,1,'Data - ValuesEnd2009'!AE$2))</f>
        <v>0.9834674829816822</v>
      </c>
      <c r="AF67" s="196">
        <f>IF($C67="M",'Data - ValuesEnd2009'!AF67/INDEX(M_MC_End2009,1,'Data - ValuesEnd2009'!AF$2),'Data - ValuesEnd2009'!AF67/INDEX(F_MC_End2009,1,'Data - ValuesEnd2009'!AF$2))</f>
        <v>0.9835802811543115</v>
      </c>
      <c r="AG67" s="196">
        <f>IF($C67="M",'Data - ValuesEnd2009'!AG67/INDEX(M_MC_End2009,1,'Data - ValuesEnd2009'!AG$2),'Data - ValuesEnd2009'!AG67/INDEX(F_MC_End2009,1,'Data - ValuesEnd2009'!AG$2))</f>
        <v>0.9828795853219604</v>
      </c>
      <c r="AH67" s="197">
        <f>IF($C67="M",'Data - ValuesEnd2009'!AH67/INDEX(M_MC_End2009,1,'Data - ValuesEnd2009'!AH$2),'Data - ValuesEnd2009'!AH67/INDEX(F_MC_End2009,1,'Data - ValuesEnd2009'!AH$2))</f>
        <v>0.9636601508074364</v>
      </c>
      <c r="AI67" s="190"/>
      <c r="AJ67" s="191"/>
      <c r="AK67" s="195">
        <f>IF($C67="M",'Data - ValuesEnd2009'!AK67/INDEX(M_MC_End2009,1,'Data - ValuesEnd2009'!AK$2),'Data - ValuesEnd2009'!AK67/INDEX(F_MC_End2009,1,'Data - ValuesEnd2009'!AK$2))</f>
        <v>1.0406579307350214</v>
      </c>
      <c r="AL67" s="196">
        <f>IF($C67="M",'Data - ValuesEnd2009'!AL67/INDEX(M_MC_End2009,1,'Data - ValuesEnd2009'!AL$2),'Data - ValuesEnd2009'!AL67/INDEX(F_MC_End2009,1,'Data - ValuesEnd2009'!AL$2))</f>
        <v>1.0263991070900267</v>
      </c>
      <c r="AM67" s="196">
        <f>IF($C67="M",'Data - ValuesEnd2009'!AM67/INDEX(M_MC_End2009,1,'Data - ValuesEnd2009'!AM$2),'Data - ValuesEnd2009'!AM67/INDEX(F_MC_End2009,1,'Data - ValuesEnd2009'!AM$2))</f>
        <v>1.017252424882601</v>
      </c>
      <c r="AN67" s="196">
        <f>IF($C67="M",'Data - ValuesEnd2009'!AN67/INDEX(M_MC_End2009,1,'Data - ValuesEnd2009'!AN$2),'Data - ValuesEnd2009'!AN67/INDEX(F_MC_End2009,1,'Data - ValuesEnd2009'!AN$2))</f>
        <v>1.0175019549653428</v>
      </c>
      <c r="AO67" s="196">
        <f>IF($C67="M",'Data - ValuesEnd2009'!AO67/INDEX(M_MC_End2009,1,'Data - ValuesEnd2009'!AO$2),'Data - ValuesEnd2009'!AO67/INDEX(F_MC_End2009,1,'Data - ValuesEnd2009'!AO$2))</f>
        <v>1.0143530911806042</v>
      </c>
      <c r="AP67" s="197">
        <f>IF($C67="M",'Data - ValuesEnd2009'!AP67/INDEX(M_MC_End2009,1,'Data - ValuesEnd2009'!AP$2),'Data - ValuesEnd2009'!AP67/INDEX(F_MC_End2009,1,'Data - ValuesEnd2009'!AP$2))</f>
        <v>0.9849637877518745</v>
      </c>
      <c r="AQ67" s="190"/>
      <c r="AR67" s="191"/>
      <c r="AS67" s="195">
        <f>IF($C67="M",'Data - ValuesEnd2009'!AS67/INDEX(M_MC_End2009,1,'Data - ValuesEnd2009'!AS$2),'Data - ValuesEnd2009'!AS67/INDEX(F_MC_End2009,1,'Data - ValuesEnd2009'!AS$2))</f>
        <v>1.0026560435590597</v>
      </c>
      <c r="AT67" s="196">
        <f>IF($C67="M",'Data - ValuesEnd2009'!AT67/INDEX(M_MC_End2009,1,'Data - ValuesEnd2009'!AT$2),'Data - ValuesEnd2009'!AT67/INDEX(F_MC_End2009,1,'Data - ValuesEnd2009'!AT$2))</f>
        <v>1.004677836437896</v>
      </c>
      <c r="AU67" s="196">
        <f>IF($C67="M",'Data - ValuesEnd2009'!AU67/INDEX(M_MC_End2009,1,'Data - ValuesEnd2009'!AU$2),'Data - ValuesEnd2009'!AU67/INDEX(F_MC_End2009,1,'Data - ValuesEnd2009'!AU$2))</f>
        <v>1.0048684306205022</v>
      </c>
      <c r="AV67" s="196">
        <f>IF($C67="M",'Data - ValuesEnd2009'!AV67/INDEX(M_MC_End2009,1,'Data - ValuesEnd2009'!AV$2),'Data - ValuesEnd2009'!AV67/INDEX(F_MC_End2009,1,'Data - ValuesEnd2009'!AV$2))</f>
        <v>1.0070416689568304</v>
      </c>
      <c r="AW67" s="196">
        <f>IF($C67="M",'Data - ValuesEnd2009'!AW67/INDEX(M_MC_End2009,1,'Data - ValuesEnd2009'!AW$2),'Data - ValuesEnd2009'!AW67/INDEX(F_MC_End2009,1,'Data - ValuesEnd2009'!AW$2))</f>
        <v>1.0068723526320984</v>
      </c>
      <c r="AX67" s="197">
        <f>IF($C67="M",'Data - ValuesEnd2009'!AX67/INDEX(M_MC_End2009,1,'Data - ValuesEnd2009'!AX$2),'Data - ValuesEnd2009'!AX67/INDEX(F_MC_End2009,1,'Data - ValuesEnd2009'!AX$2))</f>
        <v>0.985570669295498</v>
      </c>
      <c r="AY67" s="190"/>
      <c r="AZ67" s="191"/>
      <c r="BA67" s="195">
        <f>IF($C67="M",'Data - ValuesEnd2009'!BA67/INDEX(M_MC_End2009,1,'Data - ValuesEnd2009'!BA$2),'Data - ValuesEnd2009'!BA67/INDEX(F_MC_End2009,1,'Data - ValuesEnd2009'!BA$2))</f>
        <v>1.0360167375496088</v>
      </c>
      <c r="BB67" s="196">
        <f>IF($C67="M",'Data - ValuesEnd2009'!BB67/INDEX(M_MC_End2009,1,'Data - ValuesEnd2009'!BB$2),'Data - ValuesEnd2009'!BB67/INDEX(F_MC_End2009,1,'Data - ValuesEnd2009'!BB$2))</f>
        <v>1.0234656291681365</v>
      </c>
      <c r="BC67" s="196">
        <f>IF($C67="M",'Data - ValuesEnd2009'!BC67/INDEX(M_MC_End2009,1,'Data - ValuesEnd2009'!BC$2),'Data - ValuesEnd2009'!BC67/INDEX(F_MC_End2009,1,'Data - ValuesEnd2009'!BC$2))</f>
        <v>1.016161419887809</v>
      </c>
      <c r="BD67" s="196">
        <f>IF($C67="M",'Data - ValuesEnd2009'!BD67/INDEX(M_MC_End2009,1,'Data - ValuesEnd2009'!BD$2),'Data - ValuesEnd2009'!BD67/INDEX(F_MC_End2009,1,'Data - ValuesEnd2009'!BD$2))</f>
        <v>1.0141971517512245</v>
      </c>
      <c r="BE67" s="196">
        <f>IF($C67="M",'Data - ValuesEnd2009'!BE67/INDEX(M_MC_End2009,1,'Data - ValuesEnd2009'!BE$2),'Data - ValuesEnd2009'!BE67/INDEX(F_MC_End2009,1,'Data - ValuesEnd2009'!BE$2))</f>
        <v>1.0103129145914067</v>
      </c>
      <c r="BF67" s="197">
        <f>IF($C67="M",'Data - ValuesEnd2009'!BF67/INDEX(M_MC_End2009,1,'Data - ValuesEnd2009'!BF$2),'Data - ValuesEnd2009'!BF67/INDEX(F_MC_End2009,1,'Data - ValuesEnd2009'!BF$2))</f>
        <v>0.9799482982183761</v>
      </c>
      <c r="BG67" s="190"/>
      <c r="BH67" s="191"/>
      <c r="BI67" s="195">
        <f>IF($C67="M",'Data - ValuesEnd2009'!BI67/INDEX(M_MC_End2009,1,'Data - ValuesEnd2009'!BI$2),'Data - ValuesEnd2009'!BI67/INDEX(F_MC_End2009,1,'Data - ValuesEnd2009'!BI$2))</f>
        <v>1.003028137802981</v>
      </c>
      <c r="BJ67" s="196">
        <f>IF($C67="M",'Data - ValuesEnd2009'!BJ67/INDEX(M_MC_End2009,1,'Data - ValuesEnd2009'!BJ$2),'Data - ValuesEnd2009'!BJ67/INDEX(F_MC_End2009,1,'Data - ValuesEnd2009'!BJ$2))</f>
        <v>1.0057730867329535</v>
      </c>
      <c r="BK67" s="196">
        <f>IF($C67="M",'Data - ValuesEnd2009'!BK67/INDEX(M_MC_End2009,1,'Data - ValuesEnd2009'!BK$2),'Data - ValuesEnd2009'!BK67/INDEX(F_MC_End2009,1,'Data - ValuesEnd2009'!BK$2))</f>
        <v>1.0054427070337437</v>
      </c>
      <c r="BL67" s="196">
        <f>IF($C67="M",'Data - ValuesEnd2009'!BL67/INDEX(M_MC_End2009,1,'Data - ValuesEnd2009'!BL$2),'Data - ValuesEnd2009'!BL67/INDEX(F_MC_End2009,1,'Data - ValuesEnd2009'!BL$2))</f>
        <v>1.00607569876131</v>
      </c>
      <c r="BM67" s="196">
        <f>IF($C67="M",'Data - ValuesEnd2009'!BM67/INDEX(M_MC_End2009,1,'Data - ValuesEnd2009'!BM$2),'Data - ValuesEnd2009'!BM67/INDEX(F_MC_End2009,1,'Data - ValuesEnd2009'!BM$2))</f>
        <v>1.005182361869499</v>
      </c>
      <c r="BN67" s="197">
        <f>IF($C67="M",'Data - ValuesEnd2009'!BN67/INDEX(M_MC_End2009,1,'Data - ValuesEnd2009'!BN$2),'Data - ValuesEnd2009'!BN67/INDEX(F_MC_End2009,1,'Data - ValuesEnd2009'!BN$2))</f>
        <v>0.9835677368405469</v>
      </c>
      <c r="BO67" s="190"/>
      <c r="BP67" s="191"/>
      <c r="BQ67" s="195">
        <f>IF($C67="M",'Data - ValuesEnd2009'!BQ67/INDEX(M_MC_End2009,1,'Data - ValuesEnd2009'!BQ$2),'Data - ValuesEnd2009'!BQ67/INDEX(F_MC_End2009,1,'Data - ValuesEnd2009'!BQ$2))</f>
        <v>1.1705454378030324</v>
      </c>
      <c r="BR67" s="196">
        <f>IF($C67="M",'Data - ValuesEnd2009'!BR67/INDEX(M_MC_End2009,1,'Data - ValuesEnd2009'!BR$2),'Data - ValuesEnd2009'!BR67/INDEX(F_MC_End2009,1,'Data - ValuesEnd2009'!BR$2))</f>
        <v>1.1246898463733048</v>
      </c>
      <c r="BS67" s="196">
        <f>IF($C67="M",'Data - ValuesEnd2009'!BS67/INDEX(M_MC_End2009,1,'Data - ValuesEnd2009'!BS$2),'Data - ValuesEnd2009'!BS67/INDEX(F_MC_End2009,1,'Data - ValuesEnd2009'!BS$2))</f>
        <v>1.084991595225431</v>
      </c>
      <c r="BT67" s="196">
        <f>IF($C67="M",'Data - ValuesEnd2009'!BT67/INDEX(M_MC_End2009,1,'Data - ValuesEnd2009'!BT$2),'Data - ValuesEnd2009'!BT67/INDEX(F_MC_End2009,1,'Data - ValuesEnd2009'!BT$2))</f>
        <v>1.0820689158394283</v>
      </c>
      <c r="BU67" s="196">
        <f>IF($C67="M",'Data - ValuesEnd2009'!BU67/INDEX(M_MC_End2009,1,'Data - ValuesEnd2009'!BU$2),'Data - ValuesEnd2009'!BU67/INDEX(F_MC_End2009,1,'Data - ValuesEnd2009'!BU$2))</f>
        <v>1.0749642636182632</v>
      </c>
      <c r="BV67" s="197">
        <f>IF($C67="M",'Data - ValuesEnd2009'!BV67/INDEX(M_MC_End2009,1,'Data - ValuesEnd2009'!BV$2),'Data - ValuesEnd2009'!BV67/INDEX(F_MC_End2009,1,'Data - ValuesEnd2009'!BV$2))</f>
        <v>1.0360311383193337</v>
      </c>
      <c r="BW67" s="190"/>
      <c r="BX67" s="191"/>
      <c r="BY67" s="195">
        <f>IF($C67="M",'Data - ValuesEnd2009'!BY67/INDEX(M_MC_End2009,1,'Data - ValuesEnd2009'!BY$2),'Data - ValuesEnd2009'!BY67/INDEX(F_MC_End2009,1,'Data - ValuesEnd2009'!BY$2))</f>
        <v>1.0668260777171743</v>
      </c>
      <c r="BZ67" s="196">
        <f>IF($C67="M",'Data - ValuesEnd2009'!BZ67/INDEX(M_MC_End2009,1,'Data - ValuesEnd2009'!BZ$2),'Data - ValuesEnd2009'!BZ67/INDEX(F_MC_End2009,1,'Data - ValuesEnd2009'!BZ$2))</f>
        <v>1.0503550375705797</v>
      </c>
      <c r="CA67" s="196">
        <f>IF($C67="M",'Data - ValuesEnd2009'!CA67/INDEX(M_MC_End2009,1,'Data - ValuesEnd2009'!CA$2),'Data - ValuesEnd2009'!CA67/INDEX(F_MC_End2009,1,'Data - ValuesEnd2009'!CA$2))</f>
        <v>1.030671568547605</v>
      </c>
      <c r="CB67" s="196">
        <f>IF($C67="M",'Data - ValuesEnd2009'!CB67/INDEX(M_MC_End2009,1,'Data - ValuesEnd2009'!CB$2),'Data - ValuesEnd2009'!CB67/INDEX(F_MC_End2009,1,'Data - ValuesEnd2009'!CB$2))</f>
        <v>1.0350282031197602</v>
      </c>
      <c r="CC67" s="196">
        <f>IF($C67="M",'Data - ValuesEnd2009'!CC67/INDEX(M_MC_End2009,1,'Data - ValuesEnd2009'!CC$2),'Data - ValuesEnd2009'!CC67/INDEX(F_MC_End2009,1,'Data - ValuesEnd2009'!CC$2))</f>
        <v>1.0365582816599046</v>
      </c>
      <c r="CD67" s="197">
        <f>IF($C67="M",'Data - ValuesEnd2009'!CD67/INDEX(M_MC_End2009,1,'Data - ValuesEnd2009'!CD$2),'Data - ValuesEnd2009'!CD67/INDEX(F_MC_End2009,1,'Data - ValuesEnd2009'!CD$2))</f>
        <v>1.0169227564245713</v>
      </c>
      <c r="CE67" s="190"/>
      <c r="CF67" s="191"/>
      <c r="CG67" s="195">
        <f>IF($C67="M",'Data - ValuesEnd2009'!CG67/INDEX(M_MC_End2009,1,'Data - ValuesEnd2009'!CG$2),'Data - ValuesEnd2009'!CG67/INDEX(F_MC_End2009,1,'Data - ValuesEnd2009'!CG$2))</f>
        <v>1.1635330126520111</v>
      </c>
      <c r="CH67" s="196">
        <f>IF($C67="M",'Data - ValuesEnd2009'!CH67/INDEX(M_MC_End2009,1,'Data - ValuesEnd2009'!CH$2),'Data - ValuesEnd2009'!CH67/INDEX(F_MC_End2009,1,'Data - ValuesEnd2009'!CH$2))</f>
        <v>1.115688729165939</v>
      </c>
      <c r="CI67" s="196">
        <f>IF($C67="M",'Data - ValuesEnd2009'!CI67/INDEX(M_MC_End2009,1,'Data - ValuesEnd2009'!CI$2),'Data - ValuesEnd2009'!CI67/INDEX(F_MC_End2009,1,'Data - ValuesEnd2009'!CI$2))</f>
        <v>1.0765414675299783</v>
      </c>
      <c r="CJ67" s="196">
        <f>IF($C67="M",'Data - ValuesEnd2009'!CJ67/INDEX(M_MC_End2009,1,'Data - ValuesEnd2009'!CJ$2),'Data - ValuesEnd2009'!CJ67/INDEX(F_MC_End2009,1,'Data - ValuesEnd2009'!CJ$2))</f>
        <v>1.0694291274613072</v>
      </c>
      <c r="CK67" s="196">
        <f>IF($C67="M",'Data - ValuesEnd2009'!CK67/INDEX(M_MC_End2009,1,'Data - ValuesEnd2009'!CK$2),'Data - ValuesEnd2009'!CK67/INDEX(F_MC_End2009,1,'Data - ValuesEnd2009'!CK$2))</f>
        <v>1.0594944306323504</v>
      </c>
      <c r="CL67" s="197">
        <f>IF($C67="M",'Data - ValuesEnd2009'!CL67/INDEX(M_MC_End2009,1,'Data - ValuesEnd2009'!CL$2),'Data - ValuesEnd2009'!CL67/INDEX(F_MC_End2009,1,'Data - ValuesEnd2009'!CL$2))</f>
        <v>1.015437849424862</v>
      </c>
      <c r="CM67" s="190"/>
      <c r="CN67" s="191"/>
      <c r="CO67" s="195">
        <f>IF($C67="M",'Data - ValuesEnd2009'!CO67/INDEX(M_MC_End2009,1,'Data - ValuesEnd2009'!CO$2),'Data - ValuesEnd2009'!CO67/INDEX(F_MC_End2009,1,'Data - ValuesEnd2009'!CO$2))</f>
        <v>1.0665167739747443</v>
      </c>
      <c r="CP67" s="196">
        <f>IF($C67="M",'Data - ValuesEnd2009'!CP67/INDEX(M_MC_End2009,1,'Data - ValuesEnd2009'!CP$2),'Data - ValuesEnd2009'!CP67/INDEX(F_MC_End2009,1,'Data - ValuesEnd2009'!CP$2))</f>
        <v>1.0485595167445099</v>
      </c>
      <c r="CQ67" s="196">
        <f>IF($C67="M",'Data - ValuesEnd2009'!CQ67/INDEX(M_MC_End2009,1,'Data - ValuesEnd2009'!CQ$2),'Data - ValuesEnd2009'!CQ67/INDEX(F_MC_End2009,1,'Data - ValuesEnd2009'!CQ$2))</f>
        <v>1.0283943664520485</v>
      </c>
      <c r="CR67" s="196">
        <f>IF($C67="M",'Data - ValuesEnd2009'!CR67/INDEX(M_MC_End2009,1,'Data - ValuesEnd2009'!CR$2),'Data - ValuesEnd2009'!CR67/INDEX(F_MC_End2009,1,'Data - ValuesEnd2009'!CR$2))</f>
        <v>1.029812890442669</v>
      </c>
      <c r="CS67" s="196">
        <f>IF($C67="M",'Data - ValuesEnd2009'!CS67/INDEX(M_MC_End2009,1,'Data - ValuesEnd2009'!CS$2),'Data - ValuesEnd2009'!CS67/INDEX(F_MC_End2009,1,'Data - ValuesEnd2009'!CS$2))</f>
        <v>1.02885759163215</v>
      </c>
      <c r="CT67" s="197">
        <f>IF($C67="M",'Data - ValuesEnd2009'!CT67/INDEX(M_MC_End2009,1,'Data - ValuesEnd2009'!CT$2),'Data - ValuesEnd2009'!CT67/INDEX(F_MC_End2009,1,'Data - ValuesEnd2009'!CT$2))</f>
        <v>1.004707160695222</v>
      </c>
      <c r="CU67" s="190"/>
      <c r="CV67" s="191"/>
      <c r="CW67" s="195">
        <f>IF($C67="M",'Data - ValuesEnd2009'!CW67/INDEX(M_MC_End2009,1,'Data - ValuesEnd2009'!CW$2),'Data - ValuesEnd2009'!CW67/INDEX(F_MC_End2009,1,'Data - ValuesEnd2009'!CW$2))</f>
        <v>1.3059095582418536</v>
      </c>
      <c r="CX67" s="196">
        <f>IF($C67="M",'Data - ValuesEnd2009'!CX67/INDEX(M_MC_End2009,1,'Data - ValuesEnd2009'!CX$2),'Data - ValuesEnd2009'!CX67/INDEX(F_MC_End2009,1,'Data - ValuesEnd2009'!CX$2))</f>
        <v>1.2303901142735028</v>
      </c>
      <c r="CY67" s="196">
        <f>IF($C67="M",'Data - ValuesEnd2009'!CY67/INDEX(M_MC_End2009,1,'Data - ValuesEnd2009'!CY$2),'Data - ValuesEnd2009'!CY67/INDEX(F_MC_End2009,1,'Data - ValuesEnd2009'!CY$2))</f>
        <v>1.1586896649809162</v>
      </c>
      <c r="CZ67" s="196">
        <f>IF($C67="M",'Data - ValuesEnd2009'!CZ67/INDEX(M_MC_End2009,1,'Data - ValuesEnd2009'!CZ$2),'Data - ValuesEnd2009'!CZ67/INDEX(F_MC_End2009,1,'Data - ValuesEnd2009'!CZ$2))</f>
        <v>1.1528538942261508</v>
      </c>
      <c r="DA67" s="196">
        <f>IF($C67="M",'Data - ValuesEnd2009'!DA67/INDEX(M_MC_End2009,1,'Data - ValuesEnd2009'!DA$2),'Data - ValuesEnd2009'!DA67/INDEX(F_MC_End2009,1,'Data - ValuesEnd2009'!DA$2))</f>
        <v>1.1416651282182686</v>
      </c>
      <c r="DB67" s="197">
        <f>IF($C67="M",'Data - ValuesEnd2009'!DB67/INDEX(M_MC_End2009,1,'Data - ValuesEnd2009'!DB$2),'Data - ValuesEnd2009'!DB67/INDEX(F_MC_End2009,1,'Data - ValuesEnd2009'!DB$2))</f>
        <v>1.091930839874616</v>
      </c>
      <c r="DC67" s="190"/>
      <c r="DD67" s="191"/>
      <c r="DE67" s="195">
        <f>IF($C67="M",'Data - ValuesEnd2009'!DE67/INDEX(M_MC_End2009,1,'Data - ValuesEnd2009'!DE$2),'Data - ValuesEnd2009'!DE67/INDEX(F_MC_End2009,1,'Data - ValuesEnd2009'!DE$2))</f>
        <v>1.1269515198602709</v>
      </c>
      <c r="DF67" s="196">
        <f>IF($C67="M",'Data - ValuesEnd2009'!DF67/INDEX(M_MC_End2009,1,'Data - ValuesEnd2009'!DF$2),'Data - ValuesEnd2009'!DF67/INDEX(F_MC_End2009,1,'Data - ValuesEnd2009'!DF$2))</f>
        <v>1.0953149593620688</v>
      </c>
      <c r="DG67" s="196">
        <f>IF($C67="M",'Data - ValuesEnd2009'!DG67/INDEX(M_MC_End2009,1,'Data - ValuesEnd2009'!DG$2),'Data - ValuesEnd2009'!DG67/INDEX(F_MC_End2009,1,'Data - ValuesEnd2009'!DG$2))</f>
        <v>1.0566197647553275</v>
      </c>
      <c r="DH67" s="196">
        <f>IF($C67="M",'Data - ValuesEnd2009'!DH67/INDEX(M_MC_End2009,1,'Data - ValuesEnd2009'!DH$2),'Data - ValuesEnd2009'!DH67/INDEX(F_MC_End2009,1,'Data - ValuesEnd2009'!DH$2))</f>
        <v>1.0637038205221812</v>
      </c>
      <c r="DI67" s="196">
        <f>IF($C67="M",'Data - ValuesEnd2009'!DI67/INDEX(M_MC_End2009,1,'Data - ValuesEnd2009'!DI$2),'Data - ValuesEnd2009'!DI67/INDEX(F_MC_End2009,1,'Data - ValuesEnd2009'!DI$2))</f>
        <v>1.0674265392460027</v>
      </c>
      <c r="DJ67" s="197">
        <f>IF($C67="M",'Data - ValuesEnd2009'!DJ67/INDEX(M_MC_End2009,1,'Data - ValuesEnd2009'!DJ$2),'Data - ValuesEnd2009'!DJ67/INDEX(F_MC_End2009,1,'Data - ValuesEnd2009'!DJ$2))</f>
        <v>1.050025049229075</v>
      </c>
      <c r="DK67" s="190"/>
      <c r="DL67" s="191"/>
      <c r="DM67" s="195">
        <f>IF($C67="M",'Data - ValuesEnd2009'!DM67/INDEX(M_MC_End2009,1,'Data - ValuesEnd2009'!DM$2),'Data - ValuesEnd2009'!DM67/INDEX(F_MC_End2009,1,'Data - ValuesEnd2009'!DM$2))</f>
        <v>1.2992635862117075</v>
      </c>
      <c r="DN67" s="196">
        <f>IF($C67="M",'Data - ValuesEnd2009'!DN67/INDEX(M_MC_End2009,1,'Data - ValuesEnd2009'!DN$2),'Data - ValuesEnd2009'!DN67/INDEX(F_MC_End2009,1,'Data - ValuesEnd2009'!DN$2))</f>
        <v>1.2165541920968912</v>
      </c>
      <c r="DO67" s="196">
        <f>IF($C67="M",'Data - ValuesEnd2009'!DO67/INDEX(M_MC_End2009,1,'Data - ValuesEnd2009'!DO$2),'Data - ValuesEnd2009'!DO67/INDEX(F_MC_End2009,1,'Data - ValuesEnd2009'!DO$2))</f>
        <v>1.1431366916871295</v>
      </c>
      <c r="DP67" s="196">
        <f>IF($C67="M",'Data - ValuesEnd2009'!DP67/INDEX(M_MC_End2009,1,'Data - ValuesEnd2009'!DP$2),'Data - ValuesEnd2009'!DP67/INDEX(F_MC_End2009,1,'Data - ValuesEnd2009'!DP$2))</f>
        <v>1.1306071942435605</v>
      </c>
      <c r="DQ67" s="196">
        <f>IF($C67="M",'Data - ValuesEnd2009'!DQ67/INDEX(M_MC_End2009,1,'Data - ValuesEnd2009'!DQ$2),'Data - ValuesEnd2009'!DQ67/INDEX(F_MC_End2009,1,'Data - ValuesEnd2009'!DQ$2))</f>
        <v>1.113948051458643</v>
      </c>
      <c r="DR67" s="197">
        <f>IF($C67="M",'Data - ValuesEnd2009'!DR67/INDEX(M_MC_End2009,1,'Data - ValuesEnd2009'!DR$2),'Data - ValuesEnd2009'!DR67/INDEX(F_MC_End2009,1,'Data - ValuesEnd2009'!DR$2))</f>
        <v>1.05420857894832</v>
      </c>
      <c r="DS67" s="190"/>
      <c r="DT67" s="191"/>
      <c r="DU67" s="195">
        <f>IF($C67="M",'Data - ValuesEnd2009'!DU67/INDEX(M_MC_End2009,1,'Data - ValuesEnd2009'!DU$2),'Data - ValuesEnd2009'!DU67/INDEX(F_MC_End2009,1,'Data - ValuesEnd2009'!DU$2))</f>
        <v>1.127485661629322</v>
      </c>
      <c r="DV67" s="196">
        <f>IF($C67="M",'Data - ValuesEnd2009'!DV67/INDEX(M_MC_End2009,1,'Data - ValuesEnd2009'!DV$2),'Data - ValuesEnd2009'!DV67/INDEX(F_MC_End2009,1,'Data - ValuesEnd2009'!DV$2))</f>
        <v>1.0915909678791098</v>
      </c>
      <c r="DW67" s="196">
        <f>IF($C67="M",'Data - ValuesEnd2009'!DW67/INDEX(M_MC_End2009,1,'Data - ValuesEnd2009'!DW$2),'Data - ValuesEnd2009'!DW67/INDEX(F_MC_End2009,1,'Data - ValuesEnd2009'!DW$2))</f>
        <v>1.051926141309443</v>
      </c>
      <c r="DX67" s="196">
        <f>IF($C67="M",'Data - ValuesEnd2009'!DX67/INDEX(M_MC_End2009,1,'Data - ValuesEnd2009'!DX$2),'Data - ValuesEnd2009'!DX67/INDEX(F_MC_End2009,1,'Data - ValuesEnd2009'!DX$2))</f>
        <v>1.0545339634299464</v>
      </c>
      <c r="DY67" s="196">
        <f>IF($C67="M",'Data - ValuesEnd2009'!DY67/INDEX(M_MC_End2009,1,'Data - ValuesEnd2009'!DY$2),'Data - ValuesEnd2009'!DY67/INDEX(F_MC_End2009,1,'Data - ValuesEnd2009'!DY$2))</f>
        <v>1.0537771444192003</v>
      </c>
      <c r="DZ67" s="197">
        <f>IF($C67="M",'Data - ValuesEnd2009'!DZ67/INDEX(M_MC_End2009,1,'Data - ValuesEnd2009'!DZ$2),'Data - ValuesEnd2009'!DZ67/INDEX(F_MC_End2009,1,'Data - ValuesEnd2009'!DZ$2))</f>
        <v>1.0271147540942869</v>
      </c>
      <c r="EA67" s="190"/>
      <c r="EB67" s="191"/>
      <c r="EC67" s="185"/>
    </row>
    <row r="68" spans="1:133" s="186" customFormat="1" ht="16.5" thickBot="1">
      <c r="A68" s="224"/>
      <c r="B68" s="66"/>
      <c r="C68" s="66" t="s">
        <v>44</v>
      </c>
      <c r="D68" s="166" t="s">
        <v>131</v>
      </c>
      <c r="E68" s="201">
        <f>IF($C68="M",'Data - ValuesEnd2009'!E68/INDEX(M_MC_End2009,1,'Data - ValuesEnd2009'!E$2),'Data - ValuesEnd2009'!E68/INDEX(F_MC_End2009,1,'Data - ValuesEnd2009'!E$2))</f>
        <v>0.9792810724315247</v>
      </c>
      <c r="F68" s="202">
        <f>IF($C68="M",'Data - ValuesEnd2009'!F68/INDEX(M_MC_End2009,1,'Data - ValuesEnd2009'!F$2),'Data - ValuesEnd2009'!F68/INDEX(F_MC_End2009,1,'Data - ValuesEnd2009'!F$2))</f>
        <v>0.9943751702175808</v>
      </c>
      <c r="G68" s="202">
        <f>IF($C68="M",'Data - ValuesEnd2009'!G68/INDEX(M_MC_End2009,1,'Data - ValuesEnd2009'!G$2),'Data - ValuesEnd2009'!G68/INDEX(F_MC_End2009,1,'Data - ValuesEnd2009'!G$2))</f>
        <v>1.0013680883997913</v>
      </c>
      <c r="H68" s="202">
        <f>IF($C68="M",'Data - ValuesEnd2009'!H68/INDEX(M_MC_End2009,1,'Data - ValuesEnd2009'!H$2),'Data - ValuesEnd2009'!H68/INDEX(F_MC_End2009,1,'Data - ValuesEnd2009'!H$2))</f>
        <v>1.0077068254558952</v>
      </c>
      <c r="I68" s="202">
        <f>IF($C68="M",'Data - ValuesEnd2009'!I68/INDEX(M_MC_End2009,1,'Data - ValuesEnd2009'!I$2),'Data - ValuesEnd2009'!I68/INDEX(F_MC_End2009,1,'Data - ValuesEnd2009'!I$2))</f>
        <v>1.0100560148562556</v>
      </c>
      <c r="J68" s="203">
        <f>IF($C68="M",'Data - ValuesEnd2009'!J68/INDEX(M_MC_End2009,1,'Data - ValuesEnd2009'!J$2),'Data - ValuesEnd2009'!J68/INDEX(F_MC_End2009,1,'Data - ValuesEnd2009'!J$2))</f>
        <v>0.9887010331371421</v>
      </c>
      <c r="K68" s="190"/>
      <c r="L68" s="191"/>
      <c r="M68" s="201">
        <f>IF($C68="M",'Data - ValuesEnd2009'!M68/INDEX(M_MC_End2009,1,'Data - ValuesEnd2009'!M$2),'Data - ValuesEnd2009'!M68/INDEX(F_MC_End2009,1,'Data - ValuesEnd2009'!M$2))</f>
        <v>0.9777928594514018</v>
      </c>
      <c r="N68" s="202">
        <f>IF($C68="M",'Data - ValuesEnd2009'!N68/INDEX(M_MC_End2009,1,'Data - ValuesEnd2009'!N$2),'Data - ValuesEnd2009'!N68/INDEX(F_MC_End2009,1,'Data - ValuesEnd2009'!N$2))</f>
        <v>0.9950434873658408</v>
      </c>
      <c r="O68" s="202">
        <f>IF($C68="M",'Data - ValuesEnd2009'!O68/INDEX(M_MC_End2009,1,'Data - ValuesEnd2009'!O$2),'Data - ValuesEnd2009'!O68/INDEX(F_MC_End2009,1,'Data - ValuesEnd2009'!O$2))</f>
        <v>1.0018518295243903</v>
      </c>
      <c r="P68" s="202">
        <f>IF($C68="M",'Data - ValuesEnd2009'!P68/INDEX(M_MC_End2009,1,'Data - ValuesEnd2009'!P$2),'Data - ValuesEnd2009'!P68/INDEX(F_MC_End2009,1,'Data - ValuesEnd2009'!P$2))</f>
        <v>1.0063666858030924</v>
      </c>
      <c r="Q68" s="202">
        <f>IF($C68="M",'Data - ValuesEnd2009'!Q68/INDEX(M_MC_End2009,1,'Data - ValuesEnd2009'!Q$2),'Data - ValuesEnd2009'!Q68/INDEX(F_MC_End2009,1,'Data - ValuesEnd2009'!Q$2))</f>
        <v>1.0085960166286854</v>
      </c>
      <c r="R68" s="203">
        <f>IF($C68="M",'Data - ValuesEnd2009'!R68/INDEX(M_MC_End2009,1,'Data - ValuesEnd2009'!R$2),'Data - ValuesEnd2009'!R68/INDEX(F_MC_End2009,1,'Data - ValuesEnd2009'!R$2))</f>
        <v>0.9913014532756599</v>
      </c>
      <c r="S68" s="190"/>
      <c r="T68" s="191"/>
      <c r="U68" s="201">
        <f>IF($C68="M",'Data - ValuesEnd2009'!U68/INDEX(M_MC_End2009,1,'Data - ValuesEnd2009'!U$2),'Data - ValuesEnd2009'!U68/INDEX(F_MC_End2009,1,'Data - ValuesEnd2009'!U$2))</f>
        <v>0.9839939945298434</v>
      </c>
      <c r="V68" s="202">
        <f>IF($C68="M",'Data - ValuesEnd2009'!V68/INDEX(M_MC_End2009,1,'Data - ValuesEnd2009'!V$2),'Data - ValuesEnd2009'!V68/INDEX(F_MC_End2009,1,'Data - ValuesEnd2009'!V$2))</f>
        <v>1.0014574079296306</v>
      </c>
      <c r="W68" s="202">
        <f>IF($C68="M",'Data - ValuesEnd2009'!W68/INDEX(M_MC_End2009,1,'Data - ValuesEnd2009'!W$2),'Data - ValuesEnd2009'!W68/INDEX(F_MC_End2009,1,'Data - ValuesEnd2009'!W$2))</f>
        <v>1.007378091778116</v>
      </c>
      <c r="X68" s="202">
        <f>IF($C68="M",'Data - ValuesEnd2009'!X68/INDEX(M_MC_End2009,1,'Data - ValuesEnd2009'!X$2),'Data - ValuesEnd2009'!X68/INDEX(F_MC_End2009,1,'Data - ValuesEnd2009'!X$2))</f>
        <v>1.0108493277050934</v>
      </c>
      <c r="Y68" s="202">
        <f>IF($C68="M",'Data - ValuesEnd2009'!Y68/INDEX(M_MC_End2009,1,'Data - ValuesEnd2009'!Y$2),'Data - ValuesEnd2009'!Y68/INDEX(F_MC_End2009,1,'Data - ValuesEnd2009'!Y$2))</f>
        <v>1.010948000289451</v>
      </c>
      <c r="Z68" s="203">
        <f>IF($C68="M",'Data - ValuesEnd2009'!Z68/INDEX(M_MC_End2009,1,'Data - ValuesEnd2009'!Z$2),'Data - ValuesEnd2009'!Z68/INDEX(F_MC_End2009,1,'Data - ValuesEnd2009'!Z$2))</f>
        <v>0.9849729206678397</v>
      </c>
      <c r="AA68" s="190"/>
      <c r="AB68" s="191"/>
      <c r="AC68" s="201">
        <f>IF($C68="M",'Data - ValuesEnd2009'!AC68/INDEX(M_MC_End2009,1,'Data - ValuesEnd2009'!AC$2),'Data - ValuesEnd2009'!AC68/INDEX(F_MC_End2009,1,'Data - ValuesEnd2009'!AC$2))</f>
        <v>0.9833725111606864</v>
      </c>
      <c r="AD68" s="202">
        <f>IF($C68="M",'Data - ValuesEnd2009'!AD68/INDEX(M_MC_End2009,1,'Data - ValuesEnd2009'!AD$2),'Data - ValuesEnd2009'!AD68/INDEX(F_MC_End2009,1,'Data - ValuesEnd2009'!AD$2))</f>
        <v>1.000836988598862</v>
      </c>
      <c r="AE68" s="202">
        <f>IF($C68="M",'Data - ValuesEnd2009'!AE68/INDEX(M_MC_End2009,1,'Data - ValuesEnd2009'!AE$2),'Data - ValuesEnd2009'!AE68/INDEX(F_MC_End2009,1,'Data - ValuesEnd2009'!AE$2))</f>
        <v>1.00507034339846</v>
      </c>
      <c r="AF68" s="202">
        <f>IF($C68="M",'Data - ValuesEnd2009'!AF68/INDEX(M_MC_End2009,1,'Data - ValuesEnd2009'!AF$2),'Data - ValuesEnd2009'!AF68/INDEX(F_MC_End2009,1,'Data - ValuesEnd2009'!AF$2))</f>
        <v>1.0078251946510326</v>
      </c>
      <c r="AG68" s="202">
        <f>IF($C68="M",'Data - ValuesEnd2009'!AG68/INDEX(M_MC_End2009,1,'Data - ValuesEnd2009'!AG$2),'Data - ValuesEnd2009'!AG68/INDEX(F_MC_End2009,1,'Data - ValuesEnd2009'!AG$2))</f>
        <v>1.0085259021322914</v>
      </c>
      <c r="AH68" s="203">
        <f>IF($C68="M",'Data - ValuesEnd2009'!AH68/INDEX(M_MC_End2009,1,'Data - ValuesEnd2009'!AH$2),'Data - ValuesEnd2009'!AH68/INDEX(F_MC_End2009,1,'Data - ValuesEnd2009'!AH$2))</f>
        <v>0.9887243636955537</v>
      </c>
      <c r="AI68" s="190"/>
      <c r="AJ68" s="191"/>
      <c r="AK68" s="201">
        <f>IF($C68="M",'Data - ValuesEnd2009'!AK68/INDEX(M_MC_End2009,1,'Data - ValuesEnd2009'!AK$2),'Data - ValuesEnd2009'!AK68/INDEX(F_MC_End2009,1,'Data - ValuesEnd2009'!AK$2))</f>
        <v>1.0709446499961186</v>
      </c>
      <c r="AL68" s="202">
        <f>IF($C68="M",'Data - ValuesEnd2009'!AL68/INDEX(M_MC_End2009,1,'Data - ValuesEnd2009'!AL$2),'Data - ValuesEnd2009'!AL68/INDEX(F_MC_End2009,1,'Data - ValuesEnd2009'!AL$2))</f>
        <v>1.0574180875233592</v>
      </c>
      <c r="AM68" s="202">
        <f>IF($C68="M",'Data - ValuesEnd2009'!AM68/INDEX(M_MC_End2009,1,'Data - ValuesEnd2009'!AM$2),'Data - ValuesEnd2009'!AM68/INDEX(F_MC_End2009,1,'Data - ValuesEnd2009'!AM$2))</f>
        <v>1.0421847924870136</v>
      </c>
      <c r="AN68" s="202">
        <f>IF($C68="M",'Data - ValuesEnd2009'!AN68/INDEX(M_MC_End2009,1,'Data - ValuesEnd2009'!AN$2),'Data - ValuesEnd2009'!AN68/INDEX(F_MC_End2009,1,'Data - ValuesEnd2009'!AN$2))</f>
        <v>1.0444302882228966</v>
      </c>
      <c r="AO68" s="202">
        <f>IF($C68="M",'Data - ValuesEnd2009'!AO68/INDEX(M_MC_End2009,1,'Data - ValuesEnd2009'!AO$2),'Data - ValuesEnd2009'!AO68/INDEX(F_MC_End2009,1,'Data - ValuesEnd2009'!AO$2))</f>
        <v>1.042260651226278</v>
      </c>
      <c r="AP68" s="203">
        <f>IF($C68="M",'Data - ValuesEnd2009'!AP68/INDEX(M_MC_End2009,1,'Data - ValuesEnd2009'!AP$2),'Data - ValuesEnd2009'!AP68/INDEX(F_MC_End2009,1,'Data - ValuesEnd2009'!AP$2))</f>
        <v>1.0109323935677919</v>
      </c>
      <c r="AQ68" s="190"/>
      <c r="AR68" s="191"/>
      <c r="AS68" s="201">
        <f>IF($C68="M",'Data - ValuesEnd2009'!AS68/INDEX(M_MC_End2009,1,'Data - ValuesEnd2009'!AS$2),'Data - ValuesEnd2009'!AS68/INDEX(F_MC_End2009,1,'Data - ValuesEnd2009'!AS$2))</f>
        <v>1.022225754282063</v>
      </c>
      <c r="AT68" s="202">
        <f>IF($C68="M",'Data - ValuesEnd2009'!AT68/INDEX(M_MC_End2009,1,'Data - ValuesEnd2009'!AT$2),'Data - ValuesEnd2009'!AT68/INDEX(F_MC_End2009,1,'Data - ValuesEnd2009'!AT$2))</f>
        <v>1.0232494379573636</v>
      </c>
      <c r="AU68" s="202">
        <f>IF($C68="M",'Data - ValuesEnd2009'!AU68/INDEX(M_MC_End2009,1,'Data - ValuesEnd2009'!AU$2),'Data - ValuesEnd2009'!AU68/INDEX(F_MC_End2009,1,'Data - ValuesEnd2009'!AU$2))</f>
        <v>1.0167968318267173</v>
      </c>
      <c r="AV68" s="202">
        <f>IF($C68="M",'Data - ValuesEnd2009'!AV68/INDEX(M_MC_End2009,1,'Data - ValuesEnd2009'!AV$2),'Data - ValuesEnd2009'!AV68/INDEX(F_MC_End2009,1,'Data - ValuesEnd2009'!AV$2))</f>
        <v>1.0214780681468885</v>
      </c>
      <c r="AW68" s="202">
        <f>IF($C68="M",'Data - ValuesEnd2009'!AW68/INDEX(M_MC_End2009,1,'Data - ValuesEnd2009'!AW$2),'Data - ValuesEnd2009'!AW68/INDEX(F_MC_End2009,1,'Data - ValuesEnd2009'!AW$2))</f>
        <v>1.023425885302419</v>
      </c>
      <c r="AX68" s="203">
        <f>IF($C68="M",'Data - ValuesEnd2009'!AX68/INDEX(M_MC_End2009,1,'Data - ValuesEnd2009'!AX$2),'Data - ValuesEnd2009'!AX68/INDEX(F_MC_End2009,1,'Data - ValuesEnd2009'!AX$2))</f>
        <v>1.0039125937729922</v>
      </c>
      <c r="AY68" s="190"/>
      <c r="AZ68" s="191"/>
      <c r="BA68" s="201">
        <f>IF($C68="M",'Data - ValuesEnd2009'!BA68/INDEX(M_MC_End2009,1,'Data - ValuesEnd2009'!BA$2),'Data - ValuesEnd2009'!BA68/INDEX(F_MC_End2009,1,'Data - ValuesEnd2009'!BA$2))</f>
        <v>1.070170846252424</v>
      </c>
      <c r="BB68" s="202">
        <f>IF($C68="M",'Data - ValuesEnd2009'!BB68/INDEX(M_MC_End2009,1,'Data - ValuesEnd2009'!BB$2),'Data - ValuesEnd2009'!BB68/INDEX(F_MC_End2009,1,'Data - ValuesEnd2009'!BB$2))</f>
        <v>1.0572783165068347</v>
      </c>
      <c r="BC68" s="202">
        <f>IF($C68="M",'Data - ValuesEnd2009'!BC68/INDEX(M_MC_End2009,1,'Data - ValuesEnd2009'!BC$2),'Data - ValuesEnd2009'!BC68/INDEX(F_MC_End2009,1,'Data - ValuesEnd2009'!BC$2))</f>
        <v>1.041644947994584</v>
      </c>
      <c r="BD68" s="202">
        <f>IF($C68="M",'Data - ValuesEnd2009'!BD68/INDEX(M_MC_End2009,1,'Data - ValuesEnd2009'!BD$2),'Data - ValuesEnd2009'!BD68/INDEX(F_MC_End2009,1,'Data - ValuesEnd2009'!BD$2))</f>
        <v>1.0402191689566123</v>
      </c>
      <c r="BE68" s="202">
        <f>IF($C68="M",'Data - ValuesEnd2009'!BE68/INDEX(M_MC_End2009,1,'Data - ValuesEnd2009'!BE$2),'Data - ValuesEnd2009'!BE68/INDEX(F_MC_End2009,1,'Data - ValuesEnd2009'!BE$2))</f>
        <v>1.0351952789669805</v>
      </c>
      <c r="BF68" s="203">
        <f>IF($C68="M",'Data - ValuesEnd2009'!BF68/INDEX(M_MC_End2009,1,'Data - ValuesEnd2009'!BF$2),'Data - ValuesEnd2009'!BF68/INDEX(F_MC_End2009,1,'Data - ValuesEnd2009'!BF$2))</f>
        <v>0.9987576983407817</v>
      </c>
      <c r="BG68" s="190"/>
      <c r="BH68" s="191"/>
      <c r="BI68" s="201">
        <f>IF($C68="M",'Data - ValuesEnd2009'!BI68/INDEX(M_MC_End2009,1,'Data - ValuesEnd2009'!BI$2),'Data - ValuesEnd2009'!BI68/INDEX(F_MC_End2009,1,'Data - ValuesEnd2009'!BI$2))</f>
        <v>1.0249956199518777</v>
      </c>
      <c r="BJ68" s="202">
        <f>IF($C68="M",'Data - ValuesEnd2009'!BJ68/INDEX(M_MC_End2009,1,'Data - ValuesEnd2009'!BJ$2),'Data - ValuesEnd2009'!BJ68/INDEX(F_MC_End2009,1,'Data - ValuesEnd2009'!BJ$2))</f>
        <v>1.0255619492274626</v>
      </c>
      <c r="BK68" s="202">
        <f>IF($C68="M",'Data - ValuesEnd2009'!BK68/INDEX(M_MC_End2009,1,'Data - ValuesEnd2009'!BK$2),'Data - ValuesEnd2009'!BK68/INDEX(F_MC_End2009,1,'Data - ValuesEnd2009'!BK$2))</f>
        <v>1.0174199964645758</v>
      </c>
      <c r="BL68" s="202">
        <f>IF($C68="M",'Data - ValuesEnd2009'!BL68/INDEX(M_MC_End2009,1,'Data - ValuesEnd2009'!BL$2),'Data - ValuesEnd2009'!BL68/INDEX(F_MC_End2009,1,'Data - ValuesEnd2009'!BL$2))</f>
        <v>1.019662395384421</v>
      </c>
      <c r="BM68" s="202">
        <f>IF($C68="M",'Data - ValuesEnd2009'!BM68/INDEX(M_MC_End2009,1,'Data - ValuesEnd2009'!BM$2),'Data - ValuesEnd2009'!BM68/INDEX(F_MC_End2009,1,'Data - ValuesEnd2009'!BM$2))</f>
        <v>1.0193982726196833</v>
      </c>
      <c r="BN68" s="203">
        <f>IF($C68="M",'Data - ValuesEnd2009'!BN68/INDEX(M_MC_End2009,1,'Data - ValuesEnd2009'!BN$2),'Data - ValuesEnd2009'!BN68/INDEX(F_MC_End2009,1,'Data - ValuesEnd2009'!BN$2))</f>
        <v>0.9962344370887773</v>
      </c>
      <c r="BO68" s="190"/>
      <c r="BP68" s="191"/>
      <c r="BQ68" s="201">
        <f>IF($C68="M",'Data - ValuesEnd2009'!BQ68/INDEX(M_MC_End2009,1,'Data - ValuesEnd2009'!BQ$2),'Data - ValuesEnd2009'!BQ68/INDEX(F_MC_End2009,1,'Data - ValuesEnd2009'!BQ$2))</f>
        <v>1.17278125678224</v>
      </c>
      <c r="BR68" s="202">
        <f>IF($C68="M",'Data - ValuesEnd2009'!BR68/INDEX(M_MC_End2009,1,'Data - ValuesEnd2009'!BR$2),'Data - ValuesEnd2009'!BR68/INDEX(F_MC_End2009,1,'Data - ValuesEnd2009'!BR$2))</f>
        <v>1.1279874087925752</v>
      </c>
      <c r="BS68" s="202">
        <f>IF($C68="M",'Data - ValuesEnd2009'!BS68/INDEX(M_MC_End2009,1,'Data - ValuesEnd2009'!BS$2),'Data - ValuesEnd2009'!BS68/INDEX(F_MC_End2009,1,'Data - ValuesEnd2009'!BS$2))</f>
        <v>1.0878604784284749</v>
      </c>
      <c r="BT68" s="202">
        <f>IF($C68="M",'Data - ValuesEnd2009'!BT68/INDEX(M_MC_End2009,1,'Data - ValuesEnd2009'!BT$2),'Data - ValuesEnd2009'!BT68/INDEX(F_MC_End2009,1,'Data - ValuesEnd2009'!BT$2))</f>
        <v>1.0853951478644943</v>
      </c>
      <c r="BU68" s="202">
        <f>IF($C68="M",'Data - ValuesEnd2009'!BU68/INDEX(M_MC_End2009,1,'Data - ValuesEnd2009'!BU$2),'Data - ValuesEnd2009'!BU68/INDEX(F_MC_End2009,1,'Data - ValuesEnd2009'!BU$2))</f>
        <v>1.0779619655271038</v>
      </c>
      <c r="BV68" s="203">
        <f>IF($C68="M",'Data - ValuesEnd2009'!BV68/INDEX(M_MC_End2009,1,'Data - ValuesEnd2009'!BV$2),'Data - ValuesEnd2009'!BV68/INDEX(F_MC_End2009,1,'Data - ValuesEnd2009'!BV$2))</f>
        <v>1.03504170706391</v>
      </c>
      <c r="BW68" s="190"/>
      <c r="BX68" s="191"/>
      <c r="BY68" s="201">
        <f>IF($C68="M",'Data - ValuesEnd2009'!BY68/INDEX(M_MC_End2009,1,'Data - ValuesEnd2009'!BY$2),'Data - ValuesEnd2009'!BY68/INDEX(F_MC_End2009,1,'Data - ValuesEnd2009'!BY$2))</f>
        <v>1.0670504980310578</v>
      </c>
      <c r="BZ68" s="202">
        <f>IF($C68="M",'Data - ValuesEnd2009'!BZ68/INDEX(M_MC_End2009,1,'Data - ValuesEnd2009'!BZ$2),'Data - ValuesEnd2009'!BZ68/INDEX(F_MC_End2009,1,'Data - ValuesEnd2009'!BZ$2))</f>
        <v>1.0525808644350017</v>
      </c>
      <c r="CA68" s="202">
        <f>IF($C68="M",'Data - ValuesEnd2009'!CA68/INDEX(M_MC_End2009,1,'Data - ValuesEnd2009'!CA$2),'Data - ValuesEnd2009'!CA68/INDEX(F_MC_End2009,1,'Data - ValuesEnd2009'!CA$2))</f>
        <v>1.0325069211207585</v>
      </c>
      <c r="CB68" s="202">
        <f>IF($C68="M",'Data - ValuesEnd2009'!CB68/INDEX(M_MC_End2009,1,'Data - ValuesEnd2009'!CB$2),'Data - ValuesEnd2009'!CB68/INDEX(F_MC_End2009,1,'Data - ValuesEnd2009'!CB$2))</f>
        <v>1.037479754001514</v>
      </c>
      <c r="CC68" s="202">
        <f>IF($C68="M",'Data - ValuesEnd2009'!CC68/INDEX(M_MC_End2009,1,'Data - ValuesEnd2009'!CC$2),'Data - ValuesEnd2009'!CC68/INDEX(F_MC_End2009,1,'Data - ValuesEnd2009'!CC$2))</f>
        <v>1.039186186886228</v>
      </c>
      <c r="CD68" s="203">
        <f>IF($C68="M",'Data - ValuesEnd2009'!CD68/INDEX(M_MC_End2009,1,'Data - ValuesEnd2009'!CD$2),'Data - ValuesEnd2009'!CD68/INDEX(F_MC_End2009,1,'Data - ValuesEnd2009'!CD$2))</f>
        <v>1.0172542770772297</v>
      </c>
      <c r="CE68" s="190"/>
      <c r="CF68" s="191"/>
      <c r="CG68" s="201">
        <f>IF($C68="M",'Data - ValuesEnd2009'!CG68/INDEX(M_MC_End2009,1,'Data - ValuesEnd2009'!CG$2),'Data - ValuesEnd2009'!CG68/INDEX(F_MC_End2009,1,'Data - ValuesEnd2009'!CG$2))</f>
        <v>1.1671210228096192</v>
      </c>
      <c r="CH68" s="202">
        <f>IF($C68="M",'Data - ValuesEnd2009'!CH68/INDEX(M_MC_End2009,1,'Data - ValuesEnd2009'!CH$2),'Data - ValuesEnd2009'!CH68/INDEX(F_MC_End2009,1,'Data - ValuesEnd2009'!CH$2))</f>
        <v>1.1202285076983072</v>
      </c>
      <c r="CI68" s="202">
        <f>IF($C68="M",'Data - ValuesEnd2009'!CI68/INDEX(M_MC_End2009,1,'Data - ValuesEnd2009'!CI$2),'Data - ValuesEnd2009'!CI68/INDEX(F_MC_End2009,1,'Data - ValuesEnd2009'!CI$2))</f>
        <v>1.080158973018712</v>
      </c>
      <c r="CJ68" s="202">
        <f>IF($C68="M",'Data - ValuesEnd2009'!CJ68/INDEX(M_MC_End2009,1,'Data - ValuesEnd2009'!CJ$2),'Data - ValuesEnd2009'!CJ68/INDEX(F_MC_End2009,1,'Data - ValuesEnd2009'!CJ$2))</f>
        <v>1.0730232418386425</v>
      </c>
      <c r="CK68" s="202">
        <f>IF($C68="M",'Data - ValuesEnd2009'!CK68/INDEX(M_MC_End2009,1,'Data - ValuesEnd2009'!CK$2),'Data - ValuesEnd2009'!CK68/INDEX(F_MC_End2009,1,'Data - ValuesEnd2009'!CK$2))</f>
        <v>1.0620220132081433</v>
      </c>
      <c r="CL68" s="203">
        <f>IF($C68="M",'Data - ValuesEnd2009'!CL68/INDEX(M_MC_End2009,1,'Data - ValuesEnd2009'!CL$2),'Data - ValuesEnd2009'!CL68/INDEX(F_MC_End2009,1,'Data - ValuesEnd2009'!CL$2))</f>
        <v>1.0135869785230174</v>
      </c>
      <c r="CM68" s="190"/>
      <c r="CN68" s="191"/>
      <c r="CO68" s="201">
        <f>IF($C68="M",'Data - ValuesEnd2009'!CO68/INDEX(M_MC_End2009,1,'Data - ValuesEnd2009'!CO$2),'Data - ValuesEnd2009'!CO68/INDEX(F_MC_End2009,1,'Data - ValuesEnd2009'!CO$2))</f>
        <v>1.067733748551525</v>
      </c>
      <c r="CP68" s="202">
        <f>IF($C68="M",'Data - ValuesEnd2009'!CP68/INDEX(M_MC_End2009,1,'Data - ValuesEnd2009'!CP$2),'Data - ValuesEnd2009'!CP68/INDEX(F_MC_End2009,1,'Data - ValuesEnd2009'!CP$2))</f>
        <v>1.0516123278605056</v>
      </c>
      <c r="CQ68" s="202">
        <f>IF($C68="M",'Data - ValuesEnd2009'!CQ68/INDEX(M_MC_End2009,1,'Data - ValuesEnd2009'!CQ$2),'Data - ValuesEnd2009'!CQ68/INDEX(F_MC_End2009,1,'Data - ValuesEnd2009'!CQ$2))</f>
        <v>1.0305324776796632</v>
      </c>
      <c r="CR68" s="202">
        <f>IF($C68="M",'Data - ValuesEnd2009'!CR68/INDEX(M_MC_End2009,1,'Data - ValuesEnd2009'!CR$2),'Data - ValuesEnd2009'!CR68/INDEX(F_MC_End2009,1,'Data - ValuesEnd2009'!CR$2))</f>
        <v>1.0322819600061992</v>
      </c>
      <c r="CS68" s="202">
        <f>IF($C68="M",'Data - ValuesEnd2009'!CS68/INDEX(M_MC_End2009,1,'Data - ValuesEnd2009'!CS$2),'Data - ValuesEnd2009'!CS68/INDEX(F_MC_End2009,1,'Data - ValuesEnd2009'!CS$2))</f>
        <v>1.030990589291198</v>
      </c>
      <c r="CT68" s="203">
        <f>IF($C68="M",'Data - ValuesEnd2009'!CT68/INDEX(M_MC_End2009,1,'Data - ValuesEnd2009'!CT$2),'Data - ValuesEnd2009'!CT68/INDEX(F_MC_End2009,1,'Data - ValuesEnd2009'!CT$2))</f>
        <v>1.0041510387183148</v>
      </c>
      <c r="CU68" s="190"/>
      <c r="CV68" s="191"/>
      <c r="CW68" s="201">
        <f>IF($C68="M",'Data - ValuesEnd2009'!CW68/INDEX(M_MC_End2009,1,'Data - ValuesEnd2009'!CW$2),'Data - ValuesEnd2009'!CW68/INDEX(F_MC_End2009,1,'Data - ValuesEnd2009'!CW$2))</f>
        <v>1.2814975276905745</v>
      </c>
      <c r="CX68" s="202">
        <f>IF($C68="M",'Data - ValuesEnd2009'!CX68/INDEX(M_MC_End2009,1,'Data - ValuesEnd2009'!CX$2),'Data - ValuesEnd2009'!CX68/INDEX(F_MC_End2009,1,'Data - ValuesEnd2009'!CX$2))</f>
        <v>1.2051712807449875</v>
      </c>
      <c r="CY68" s="202">
        <f>IF($C68="M",'Data - ValuesEnd2009'!CY68/INDEX(M_MC_End2009,1,'Data - ValuesEnd2009'!CY$2),'Data - ValuesEnd2009'!CY68/INDEX(F_MC_End2009,1,'Data - ValuesEnd2009'!CY$2))</f>
        <v>1.1381429021416039</v>
      </c>
      <c r="CZ68" s="202">
        <f>IF($C68="M",'Data - ValuesEnd2009'!CZ68/INDEX(M_MC_End2009,1,'Data - ValuesEnd2009'!CZ$2),'Data - ValuesEnd2009'!CZ68/INDEX(F_MC_End2009,1,'Data - ValuesEnd2009'!CZ$2))</f>
        <v>1.1306031552068312</v>
      </c>
      <c r="DA68" s="202">
        <f>IF($C68="M",'Data - ValuesEnd2009'!DA68/INDEX(M_MC_End2009,1,'Data - ValuesEnd2009'!DA$2),'Data - ValuesEnd2009'!DA68/INDEX(F_MC_End2009,1,'Data - ValuesEnd2009'!DA$2))</f>
        <v>1.1172951490498673</v>
      </c>
      <c r="DB68" s="203">
        <f>IF($C68="M",'Data - ValuesEnd2009'!DB68/INDEX(M_MC_End2009,1,'Data - ValuesEnd2009'!DB$2),'Data - ValuesEnd2009'!DB68/INDEX(F_MC_End2009,1,'Data - ValuesEnd2009'!DB$2))</f>
        <v>1.0611722148745986</v>
      </c>
      <c r="DC68" s="190"/>
      <c r="DD68" s="191"/>
      <c r="DE68" s="201">
        <f>IF($C68="M",'Data - ValuesEnd2009'!DE68/INDEX(M_MC_End2009,1,'Data - ValuesEnd2009'!DE$2),'Data - ValuesEnd2009'!DE68/INDEX(F_MC_End2009,1,'Data - ValuesEnd2009'!DE$2))</f>
        <v>1.1107873820297376</v>
      </c>
      <c r="DF68" s="202">
        <f>IF($C68="M",'Data - ValuesEnd2009'!DF68/INDEX(M_MC_End2009,1,'Data - ValuesEnd2009'!DF$2),'Data - ValuesEnd2009'!DF68/INDEX(F_MC_End2009,1,'Data - ValuesEnd2009'!DF$2))</f>
        <v>1.0824420382299496</v>
      </c>
      <c r="DG68" s="202">
        <f>IF($C68="M",'Data - ValuesEnd2009'!DG68/INDEX(M_MC_End2009,1,'Data - ValuesEnd2009'!DG$2),'Data - ValuesEnd2009'!DG68/INDEX(F_MC_End2009,1,'Data - ValuesEnd2009'!DG$2))</f>
        <v>1.0487621731072425</v>
      </c>
      <c r="DH68" s="202">
        <f>IF($C68="M",'Data - ValuesEnd2009'!DH68/INDEX(M_MC_End2009,1,'Data - ValuesEnd2009'!DH$2),'Data - ValuesEnd2009'!DH68/INDEX(F_MC_End2009,1,'Data - ValuesEnd2009'!DH$2))</f>
        <v>1.0542386868541531</v>
      </c>
      <c r="DI68" s="202">
        <f>IF($C68="M",'Data - ValuesEnd2009'!DI68/INDEX(M_MC_End2009,1,'Data - ValuesEnd2009'!DI$2),'Data - ValuesEnd2009'!DI68/INDEX(F_MC_End2009,1,'Data - ValuesEnd2009'!DI$2))</f>
        <v>1.0558194795656992</v>
      </c>
      <c r="DJ68" s="203">
        <f>IF($C68="M",'Data - ValuesEnd2009'!DJ68/INDEX(M_MC_End2009,1,'Data - ValuesEnd2009'!DJ$2),'Data - ValuesEnd2009'!DJ68/INDEX(F_MC_End2009,1,'Data - ValuesEnd2009'!DJ$2))</f>
        <v>1.031348331926658</v>
      </c>
      <c r="DK68" s="190"/>
      <c r="DL68" s="191"/>
      <c r="DM68" s="201">
        <f>IF($C68="M",'Data - ValuesEnd2009'!DM68/INDEX(M_MC_End2009,1,'Data - ValuesEnd2009'!DM$2),'Data - ValuesEnd2009'!DM68/INDEX(F_MC_End2009,1,'Data - ValuesEnd2009'!DM$2))</f>
        <v>1.2724675315926277</v>
      </c>
      <c r="DN68" s="202">
        <f>IF($C68="M",'Data - ValuesEnd2009'!DN68/INDEX(M_MC_End2009,1,'Data - ValuesEnd2009'!DN$2),'Data - ValuesEnd2009'!DN68/INDEX(F_MC_End2009,1,'Data - ValuesEnd2009'!DN$2))</f>
        <v>1.1899032127559996</v>
      </c>
      <c r="DO68" s="202">
        <f>IF($C68="M",'Data - ValuesEnd2009'!DO68/INDEX(M_MC_End2009,1,'Data - ValuesEnd2009'!DO$2),'Data - ValuesEnd2009'!DO68/INDEX(F_MC_End2009,1,'Data - ValuesEnd2009'!DO$2))</f>
        <v>1.122909857505425</v>
      </c>
      <c r="DP68" s="202">
        <f>IF($C68="M",'Data - ValuesEnd2009'!DP68/INDEX(M_MC_End2009,1,'Data - ValuesEnd2009'!DP$2),'Data - ValuesEnd2009'!DP68/INDEX(F_MC_End2009,1,'Data - ValuesEnd2009'!DP$2))</f>
        <v>1.1093907313594553</v>
      </c>
      <c r="DQ68" s="202">
        <f>IF($C68="M",'Data - ValuesEnd2009'!DQ68/INDEX(M_MC_End2009,1,'Data - ValuesEnd2009'!DQ$2),'Data - ValuesEnd2009'!DQ68/INDEX(F_MC_End2009,1,'Data - ValuesEnd2009'!DQ$2))</f>
        <v>1.0915942394028886</v>
      </c>
      <c r="DR68" s="203">
        <f>IF($C68="M",'Data - ValuesEnd2009'!DR68/INDEX(M_MC_End2009,1,'Data - ValuesEnd2009'!DR$2),'Data - ValuesEnd2009'!DR68/INDEX(F_MC_End2009,1,'Data - ValuesEnd2009'!DR$2))</f>
        <v>1.0295461257471434</v>
      </c>
      <c r="DS68" s="190"/>
      <c r="DT68" s="191"/>
      <c r="DU68" s="201">
        <f>IF($C68="M",'Data - ValuesEnd2009'!DU68/INDEX(M_MC_End2009,1,'Data - ValuesEnd2009'!DU$2),'Data - ValuesEnd2009'!DU68/INDEX(F_MC_End2009,1,'Data - ValuesEnd2009'!DU$2))</f>
        <v>1.1103367543494005</v>
      </c>
      <c r="DV68" s="202">
        <f>IF($C68="M",'Data - ValuesEnd2009'!DV68/INDEX(M_MC_End2009,1,'Data - ValuesEnd2009'!DV$2),'Data - ValuesEnd2009'!DV68/INDEX(F_MC_End2009,1,'Data - ValuesEnd2009'!DV$2))</f>
        <v>1.0785803966969432</v>
      </c>
      <c r="DW68" s="202">
        <f>IF($C68="M",'Data - ValuesEnd2009'!DW68/INDEX(M_MC_End2009,1,'Data - ValuesEnd2009'!DW$2),'Data - ValuesEnd2009'!DW68/INDEX(F_MC_End2009,1,'Data - ValuesEnd2009'!DW$2))</f>
        <v>1.044282024344469</v>
      </c>
      <c r="DX68" s="202">
        <f>IF($C68="M",'Data - ValuesEnd2009'!DX68/INDEX(M_MC_End2009,1,'Data - ValuesEnd2009'!DX$2),'Data - ValuesEnd2009'!DX68/INDEX(F_MC_End2009,1,'Data - ValuesEnd2009'!DX$2))</f>
        <v>1.0456268185100002</v>
      </c>
      <c r="DY68" s="202">
        <f>IF($C68="M",'Data - ValuesEnd2009'!DY68/INDEX(M_MC_End2009,1,'Data - ValuesEnd2009'!DY$2),'Data - ValuesEnd2009'!DY68/INDEX(F_MC_End2009,1,'Data - ValuesEnd2009'!DY$2))</f>
        <v>1.0432938300731565</v>
      </c>
      <c r="DZ68" s="203">
        <f>IF($C68="M",'Data - ValuesEnd2009'!DZ68/INDEX(M_MC_End2009,1,'Data - ValuesEnd2009'!DZ$2),'Data - ValuesEnd2009'!DZ68/INDEX(F_MC_End2009,1,'Data - ValuesEnd2009'!DZ$2))</f>
        <v>1.0124928431188187</v>
      </c>
      <c r="EA68" s="190"/>
      <c r="EB68" s="191"/>
      <c r="EC68" s="185"/>
    </row>
    <row r="69" spans="2:133" s="186" customFormat="1" ht="16.5" thickBot="1">
      <c r="B69" s="46"/>
      <c r="C69" s="46"/>
      <c r="D69" s="164"/>
      <c r="E69" s="76"/>
      <c r="F69" s="76"/>
      <c r="G69" s="76"/>
      <c r="H69" s="76"/>
      <c r="I69" s="76"/>
      <c r="J69" s="76"/>
      <c r="K69" s="174"/>
      <c r="L69" s="175"/>
      <c r="M69" s="76"/>
      <c r="N69" s="76"/>
      <c r="O69" s="76"/>
      <c r="P69" s="76"/>
      <c r="Q69" s="76"/>
      <c r="R69" s="76"/>
      <c r="S69" s="174"/>
      <c r="T69" s="175"/>
      <c r="U69" s="76"/>
      <c r="V69" s="76"/>
      <c r="W69" s="76"/>
      <c r="X69" s="76"/>
      <c r="Y69" s="76"/>
      <c r="Z69" s="76"/>
      <c r="AA69" s="174"/>
      <c r="AB69" s="175"/>
      <c r="AC69" s="76"/>
      <c r="AD69" s="76"/>
      <c r="AE69" s="76"/>
      <c r="AF69" s="76"/>
      <c r="AG69" s="76"/>
      <c r="AH69" s="76"/>
      <c r="AI69" s="174"/>
      <c r="AJ69" s="175"/>
      <c r="AK69" s="76"/>
      <c r="AL69" s="76"/>
      <c r="AM69" s="76"/>
      <c r="AN69" s="76"/>
      <c r="AO69" s="76"/>
      <c r="AP69" s="76"/>
      <c r="AQ69" s="174"/>
      <c r="AR69" s="175"/>
      <c r="AS69" s="76"/>
      <c r="AT69" s="76"/>
      <c r="AU69" s="76"/>
      <c r="AV69" s="76"/>
      <c r="AW69" s="76"/>
      <c r="AX69" s="76"/>
      <c r="AY69" s="174"/>
      <c r="AZ69" s="175"/>
      <c r="BA69" s="76"/>
      <c r="BB69" s="76"/>
      <c r="BC69" s="76"/>
      <c r="BD69" s="76"/>
      <c r="BE69" s="76"/>
      <c r="BF69" s="76"/>
      <c r="BG69" s="174"/>
      <c r="BH69" s="175"/>
      <c r="BI69" s="76"/>
      <c r="BJ69" s="76"/>
      <c r="BK69" s="76"/>
      <c r="BL69" s="76"/>
      <c r="BM69" s="76"/>
      <c r="BN69" s="76"/>
      <c r="BO69" s="174"/>
      <c r="BP69" s="175"/>
      <c r="BQ69" s="76"/>
      <c r="BR69" s="76"/>
      <c r="BS69" s="76"/>
      <c r="BT69" s="76"/>
      <c r="BU69" s="76"/>
      <c r="BV69" s="76"/>
      <c r="BW69" s="174"/>
      <c r="BX69" s="175"/>
      <c r="BY69" s="76"/>
      <c r="BZ69" s="76"/>
      <c r="CA69" s="76"/>
      <c r="CB69" s="76"/>
      <c r="CC69" s="76"/>
      <c r="CD69" s="76"/>
      <c r="CE69" s="174"/>
      <c r="CF69" s="175"/>
      <c r="CG69" s="76"/>
      <c r="CH69" s="76"/>
      <c r="CI69" s="76"/>
      <c r="CJ69" s="76"/>
      <c r="CK69" s="76"/>
      <c r="CL69" s="76"/>
      <c r="CM69" s="174"/>
      <c r="CN69" s="175"/>
      <c r="CO69" s="76"/>
      <c r="CP69" s="76"/>
      <c r="CQ69" s="76"/>
      <c r="CR69" s="76"/>
      <c r="CS69" s="76"/>
      <c r="CT69" s="76"/>
      <c r="CU69" s="174"/>
      <c r="CV69" s="175"/>
      <c r="CW69" s="76"/>
      <c r="CX69" s="76"/>
      <c r="CY69" s="76"/>
      <c r="CZ69" s="76"/>
      <c r="DA69" s="76"/>
      <c r="DB69" s="76"/>
      <c r="DC69" s="174"/>
      <c r="DD69" s="175"/>
      <c r="DE69" s="76"/>
      <c r="DF69" s="76"/>
      <c r="DG69" s="76"/>
      <c r="DH69" s="76"/>
      <c r="DI69" s="76"/>
      <c r="DJ69" s="76"/>
      <c r="DK69" s="174"/>
      <c r="DL69" s="175"/>
      <c r="DM69" s="76"/>
      <c r="DN69" s="76"/>
      <c r="DO69" s="76"/>
      <c r="DP69" s="76"/>
      <c r="DQ69" s="76"/>
      <c r="DR69" s="76"/>
      <c r="DS69" s="174"/>
      <c r="DT69" s="175"/>
      <c r="DU69" s="76"/>
      <c r="DV69" s="76"/>
      <c r="DW69" s="76"/>
      <c r="DX69" s="76"/>
      <c r="DY69" s="76"/>
      <c r="DZ69" s="76"/>
      <c r="EA69" s="174"/>
      <c r="EB69" s="175"/>
      <c r="EC69" s="207"/>
    </row>
    <row r="70" spans="1:133" s="186" customFormat="1" ht="15.75">
      <c r="A70" s="223" t="s">
        <v>111</v>
      </c>
      <c r="B70" s="73" t="s">
        <v>152</v>
      </c>
      <c r="C70" s="73" t="s">
        <v>43</v>
      </c>
      <c r="D70" s="167" t="s">
        <v>132</v>
      </c>
      <c r="E70" s="177">
        <f>IF($C70="M",'Data - ValuesEnd2009'!E70/INDEX(M_MC_End2009,1,'Data - ValuesEnd2009'!E$2),'Data - ValuesEnd2009'!E70/INDEX(F_MC_End2009,1,'Data - ValuesEnd2009'!E$2))</f>
        <v>0.8929465850724244</v>
      </c>
      <c r="F70" s="178">
        <f>IF($C70="M",'Data - ValuesEnd2009'!F70/INDEX(M_MC_End2009,1,'Data - ValuesEnd2009'!F$2),'Data - ValuesEnd2009'!F70/INDEX(F_MC_End2009,1,'Data - ValuesEnd2009'!F$2))</f>
        <v>0.912728232922585</v>
      </c>
      <c r="G70" s="178">
        <f>IF($C70="M",'Data - ValuesEnd2009'!G70/INDEX(M_MC_End2009,1,'Data - ValuesEnd2009'!G$2),'Data - ValuesEnd2009'!G70/INDEX(F_MC_End2009,1,'Data - ValuesEnd2009'!G$2))</f>
        <v>0.937117748568889</v>
      </c>
      <c r="H70" s="178">
        <f>IF($C70="M",'Data - ValuesEnd2009'!H70/INDEX(M_MC_End2009,1,'Data - ValuesEnd2009'!H$2),'Data - ValuesEnd2009'!H70/INDEX(F_MC_End2009,1,'Data - ValuesEnd2009'!H$2))</f>
        <v>0.9407341524645125</v>
      </c>
      <c r="I70" s="178">
        <f>IF($C70="M",'Data - ValuesEnd2009'!I70/INDEX(M_MC_End2009,1,'Data - ValuesEnd2009'!I$2),'Data - ValuesEnd2009'!I70/INDEX(F_MC_End2009,1,'Data - ValuesEnd2009'!I$2))</f>
        <v>0.9423653533653212</v>
      </c>
      <c r="J70" s="179">
        <f>IF($C70="M",'Data - ValuesEnd2009'!J70/INDEX(M_MC_End2009,1,'Data - ValuesEnd2009'!J$2),'Data - ValuesEnd2009'!J70/INDEX(F_MC_End2009,1,'Data - ValuesEnd2009'!J$2))</f>
        <v>0.9271153771127867</v>
      </c>
      <c r="K70" s="190"/>
      <c r="L70" s="191"/>
      <c r="M70" s="177">
        <f>IF($C70="M",'Data - ValuesEnd2009'!M70/INDEX(M_MC_End2009,1,'Data - ValuesEnd2009'!M$2),'Data - ValuesEnd2009'!M70/INDEX(F_MC_End2009,1,'Data - ValuesEnd2009'!M$2))</f>
        <v>0.9022587655246483</v>
      </c>
      <c r="N70" s="178">
        <f>IF($C70="M",'Data - ValuesEnd2009'!N70/INDEX(M_MC_End2009,1,'Data - ValuesEnd2009'!N$2),'Data - ValuesEnd2009'!N70/INDEX(F_MC_End2009,1,'Data - ValuesEnd2009'!N$2))</f>
        <v>0.9379873407436813</v>
      </c>
      <c r="O70" s="178">
        <f>IF($C70="M",'Data - ValuesEnd2009'!O70/INDEX(M_MC_End2009,1,'Data - ValuesEnd2009'!O$2),'Data - ValuesEnd2009'!O70/INDEX(F_MC_End2009,1,'Data - ValuesEnd2009'!O$2))</f>
        <v>0.9687906154305744</v>
      </c>
      <c r="P70" s="178">
        <f>IF($C70="M",'Data - ValuesEnd2009'!P70/INDEX(M_MC_End2009,1,'Data - ValuesEnd2009'!P$2),'Data - ValuesEnd2009'!P70/INDEX(F_MC_End2009,1,'Data - ValuesEnd2009'!P$2))</f>
        <v>0.9687884534102044</v>
      </c>
      <c r="Q70" s="178">
        <f>IF($C70="M",'Data - ValuesEnd2009'!Q70/INDEX(M_MC_End2009,1,'Data - ValuesEnd2009'!Q$2),'Data - ValuesEnd2009'!Q70/INDEX(F_MC_End2009,1,'Data - ValuesEnd2009'!Q$2))</f>
        <v>0.9673016872043543</v>
      </c>
      <c r="R70" s="179">
        <f>IF($C70="M",'Data - ValuesEnd2009'!R70/INDEX(M_MC_End2009,1,'Data - ValuesEnd2009'!R$2),'Data - ValuesEnd2009'!R70/INDEX(F_MC_End2009,1,'Data - ValuesEnd2009'!R$2))</f>
        <v>0.9474797142136011</v>
      </c>
      <c r="S70" s="190"/>
      <c r="T70" s="191"/>
      <c r="U70" s="177">
        <f>IF($C70="M",'Data - ValuesEnd2009'!U70/INDEX(M_MC_End2009,1,'Data - ValuesEnd2009'!U$2),'Data - ValuesEnd2009'!U70/INDEX(F_MC_End2009,1,'Data - ValuesEnd2009'!U$2))</f>
        <v>0.8893153125183859</v>
      </c>
      <c r="V70" s="178">
        <f>IF($C70="M",'Data - ValuesEnd2009'!V70/INDEX(M_MC_End2009,1,'Data - ValuesEnd2009'!V$2),'Data - ValuesEnd2009'!V70/INDEX(F_MC_End2009,1,'Data - ValuesEnd2009'!V$2))</f>
        <v>0.9148536600581872</v>
      </c>
      <c r="W70" s="178">
        <f>IF($C70="M",'Data - ValuesEnd2009'!W70/INDEX(M_MC_End2009,1,'Data - ValuesEnd2009'!W$2),'Data - ValuesEnd2009'!W70/INDEX(F_MC_End2009,1,'Data - ValuesEnd2009'!W$2))</f>
        <v>0.9450135340831199</v>
      </c>
      <c r="X70" s="178">
        <f>IF($C70="M",'Data - ValuesEnd2009'!X70/INDEX(M_MC_End2009,1,'Data - ValuesEnd2009'!X$2),'Data - ValuesEnd2009'!X70/INDEX(F_MC_End2009,1,'Data - ValuesEnd2009'!X$2))</f>
        <v>0.9488602808576566</v>
      </c>
      <c r="Y70" s="178">
        <f>IF($C70="M",'Data - ValuesEnd2009'!Y70/INDEX(M_MC_End2009,1,'Data - ValuesEnd2009'!Y$2),'Data - ValuesEnd2009'!Y70/INDEX(F_MC_End2009,1,'Data - ValuesEnd2009'!Y$2))</f>
        <v>0.9523478997403239</v>
      </c>
      <c r="Z70" s="179">
        <f>IF($C70="M",'Data - ValuesEnd2009'!Z70/INDEX(M_MC_End2009,1,'Data - ValuesEnd2009'!Z$2),'Data - ValuesEnd2009'!Z70/INDEX(F_MC_End2009,1,'Data - ValuesEnd2009'!Z$2))</f>
        <v>0.9457171981847994</v>
      </c>
      <c r="AA70" s="190"/>
      <c r="AB70" s="191"/>
      <c r="AC70" s="177">
        <f>IF($C70="M",'Data - ValuesEnd2009'!AC70/INDEX(M_MC_End2009,1,'Data - ValuesEnd2009'!AC$2),'Data - ValuesEnd2009'!AC70/INDEX(F_MC_End2009,1,'Data - ValuesEnd2009'!AC$2))</f>
        <v>0.9033052194877541</v>
      </c>
      <c r="AD70" s="178">
        <f>IF($C70="M",'Data - ValuesEnd2009'!AD70/INDEX(M_MC_End2009,1,'Data - ValuesEnd2009'!AD$2),'Data - ValuesEnd2009'!AD70/INDEX(F_MC_End2009,1,'Data - ValuesEnd2009'!AD$2))</f>
        <v>0.942747394995065</v>
      </c>
      <c r="AE70" s="178">
        <f>IF($C70="M",'Data - ValuesEnd2009'!AE70/INDEX(M_MC_End2009,1,'Data - ValuesEnd2009'!AE$2),'Data - ValuesEnd2009'!AE70/INDEX(F_MC_End2009,1,'Data - ValuesEnd2009'!AE$2))</f>
        <v>0.9739116610804097</v>
      </c>
      <c r="AF70" s="178">
        <f>IF($C70="M",'Data - ValuesEnd2009'!AF70/INDEX(M_MC_End2009,1,'Data - ValuesEnd2009'!AF$2),'Data - ValuesEnd2009'!AF70/INDEX(F_MC_End2009,1,'Data - ValuesEnd2009'!AF$2))</f>
        <v>0.9738880220369914</v>
      </c>
      <c r="AG70" s="178">
        <f>IF($C70="M",'Data - ValuesEnd2009'!AG70/INDEX(M_MC_End2009,1,'Data - ValuesEnd2009'!AG$2),'Data - ValuesEnd2009'!AG70/INDEX(F_MC_End2009,1,'Data - ValuesEnd2009'!AG$2))</f>
        <v>0.9740981643666689</v>
      </c>
      <c r="AH70" s="179">
        <f>IF($C70="M",'Data - ValuesEnd2009'!AH70/INDEX(M_MC_End2009,1,'Data - ValuesEnd2009'!AH$2),'Data - ValuesEnd2009'!AH70/INDEX(F_MC_End2009,1,'Data - ValuesEnd2009'!AH$2))</f>
        <v>0.9626395450779546</v>
      </c>
      <c r="AI70" s="190"/>
      <c r="AJ70" s="191"/>
      <c r="AK70" s="177">
        <f>IF($C70="M",'Data - ValuesEnd2009'!AK70/INDEX(M_MC_End2009,1,'Data - ValuesEnd2009'!AK$2),'Data - ValuesEnd2009'!AK70/INDEX(F_MC_End2009,1,'Data - ValuesEnd2009'!AK$2))</f>
        <v>1.02455770330059</v>
      </c>
      <c r="AL70" s="178">
        <f>IF($C70="M",'Data - ValuesEnd2009'!AL70/INDEX(M_MC_End2009,1,'Data - ValuesEnd2009'!AL$2),'Data - ValuesEnd2009'!AL70/INDEX(F_MC_End2009,1,'Data - ValuesEnd2009'!AL$2))</f>
        <v>1.0104492853628235</v>
      </c>
      <c r="AM70" s="178">
        <f>IF($C70="M",'Data - ValuesEnd2009'!AM70/INDEX(M_MC_End2009,1,'Data - ValuesEnd2009'!AM$2),'Data - ValuesEnd2009'!AM70/INDEX(F_MC_End2009,1,'Data - ValuesEnd2009'!AM$2))</f>
        <v>1.0032070064985348</v>
      </c>
      <c r="AN70" s="178">
        <f>IF($C70="M",'Data - ValuesEnd2009'!AN70/INDEX(M_MC_End2009,1,'Data - ValuesEnd2009'!AN$2),'Data - ValuesEnd2009'!AN70/INDEX(F_MC_End2009,1,'Data - ValuesEnd2009'!AN$2))</f>
        <v>1.0036444545912049</v>
      </c>
      <c r="AO70" s="178">
        <f>IF($C70="M",'Data - ValuesEnd2009'!AO70/INDEX(M_MC_End2009,1,'Data - ValuesEnd2009'!AO$2),'Data - ValuesEnd2009'!AO70/INDEX(F_MC_End2009,1,'Data - ValuesEnd2009'!AO$2))</f>
        <v>1.001675564741448</v>
      </c>
      <c r="AP70" s="179">
        <f>IF($C70="M",'Data - ValuesEnd2009'!AP70/INDEX(M_MC_End2009,1,'Data - ValuesEnd2009'!AP$2),'Data - ValuesEnd2009'!AP70/INDEX(F_MC_End2009,1,'Data - ValuesEnd2009'!AP$2))</f>
        <v>0.9783783125565408</v>
      </c>
      <c r="AQ70" s="190"/>
      <c r="AR70" s="191"/>
      <c r="AS70" s="177">
        <f>IF($C70="M",'Data - ValuesEnd2009'!AS70/INDEX(M_MC_End2009,1,'Data - ValuesEnd2009'!AS$2),'Data - ValuesEnd2009'!AS70/INDEX(F_MC_End2009,1,'Data - ValuesEnd2009'!AS$2))</f>
        <v>0.9824737686562063</v>
      </c>
      <c r="AT70" s="178">
        <f>IF($C70="M",'Data - ValuesEnd2009'!AT70/INDEX(M_MC_End2009,1,'Data - ValuesEnd2009'!AT$2),'Data - ValuesEnd2009'!AT70/INDEX(F_MC_End2009,1,'Data - ValuesEnd2009'!AT$2))</f>
        <v>0.9919059974525661</v>
      </c>
      <c r="AU70" s="178">
        <f>IF($C70="M",'Data - ValuesEnd2009'!AU70/INDEX(M_MC_End2009,1,'Data - ValuesEnd2009'!AU$2),'Data - ValuesEnd2009'!AU70/INDEX(F_MC_End2009,1,'Data - ValuesEnd2009'!AU$2))</f>
        <v>0.9978678877483718</v>
      </c>
      <c r="AV70" s="178">
        <f>IF($C70="M",'Data - ValuesEnd2009'!AV70/INDEX(M_MC_End2009,1,'Data - ValuesEnd2009'!AV$2),'Data - ValuesEnd2009'!AV70/INDEX(F_MC_End2009,1,'Data - ValuesEnd2009'!AV$2))</f>
        <v>0.9996302593754998</v>
      </c>
      <c r="AW70" s="178">
        <f>IF($C70="M",'Data - ValuesEnd2009'!AW70/INDEX(M_MC_End2009,1,'Data - ValuesEnd2009'!AW$2),'Data - ValuesEnd2009'!AW70/INDEX(F_MC_End2009,1,'Data - ValuesEnd2009'!AW$2))</f>
        <v>0.9994894050211109</v>
      </c>
      <c r="AX70" s="179">
        <f>IF($C70="M",'Data - ValuesEnd2009'!AX70/INDEX(M_MC_End2009,1,'Data - ValuesEnd2009'!AX$2),'Data - ValuesEnd2009'!AX70/INDEX(F_MC_End2009,1,'Data - ValuesEnd2009'!AX$2))</f>
        <v>0.980691031688423</v>
      </c>
      <c r="AY70" s="190"/>
      <c r="AZ70" s="191"/>
      <c r="BA70" s="177">
        <f>IF($C70="M",'Data - ValuesEnd2009'!BA70/INDEX(M_MC_End2009,1,'Data - ValuesEnd2009'!BA$2),'Data - ValuesEnd2009'!BA70/INDEX(F_MC_End2009,1,'Data - ValuesEnd2009'!BA$2))</f>
        <v>1.0153260270912279</v>
      </c>
      <c r="BB70" s="178">
        <f>IF($C70="M",'Data - ValuesEnd2009'!BB70/INDEX(M_MC_End2009,1,'Data - ValuesEnd2009'!BB$2),'Data - ValuesEnd2009'!BB70/INDEX(F_MC_End2009,1,'Data - ValuesEnd2009'!BB$2))</f>
        <v>1.0039494868709133</v>
      </c>
      <c r="BC70" s="178">
        <f>IF($C70="M",'Data - ValuesEnd2009'!BC70/INDEX(M_MC_End2009,1,'Data - ValuesEnd2009'!BC$2),'Data - ValuesEnd2009'!BC70/INDEX(F_MC_End2009,1,'Data - ValuesEnd2009'!BC$2))</f>
        <v>1.0013956040687242</v>
      </c>
      <c r="BD70" s="178">
        <f>IF($C70="M",'Data - ValuesEnd2009'!BD70/INDEX(M_MC_End2009,1,'Data - ValuesEnd2009'!BD$2),'Data - ValuesEnd2009'!BD70/INDEX(F_MC_End2009,1,'Data - ValuesEnd2009'!BD$2))</f>
        <v>1.0002267302844428</v>
      </c>
      <c r="BE70" s="178">
        <f>IF($C70="M",'Data - ValuesEnd2009'!BE70/INDEX(M_MC_End2009,1,'Data - ValuesEnd2009'!BE$2),'Data - ValuesEnd2009'!BE70/INDEX(F_MC_End2009,1,'Data - ValuesEnd2009'!BE$2))</f>
        <v>0.9980414453770631</v>
      </c>
      <c r="BF70" s="179">
        <f>IF($C70="M",'Data - ValuesEnd2009'!BF70/INDEX(M_MC_End2009,1,'Data - ValuesEnd2009'!BF$2),'Data - ValuesEnd2009'!BF70/INDEX(F_MC_End2009,1,'Data - ValuesEnd2009'!BF$2))</f>
        <v>0.9789915331307184</v>
      </c>
      <c r="BG70" s="190"/>
      <c r="BH70" s="191"/>
      <c r="BI70" s="177">
        <f>IF($C70="M",'Data - ValuesEnd2009'!BI70/INDEX(M_MC_End2009,1,'Data - ValuesEnd2009'!BI$2),'Data - ValuesEnd2009'!BI70/INDEX(F_MC_End2009,1,'Data - ValuesEnd2009'!BI$2))</f>
        <v>0.9809586311672778</v>
      </c>
      <c r="BJ70" s="178">
        <f>IF($C70="M",'Data - ValuesEnd2009'!BJ70/INDEX(M_MC_End2009,1,'Data - ValuesEnd2009'!BJ$2),'Data - ValuesEnd2009'!BJ70/INDEX(F_MC_End2009,1,'Data - ValuesEnd2009'!BJ$2))</f>
        <v>0.9919091266513468</v>
      </c>
      <c r="BK70" s="178">
        <f>IF($C70="M",'Data - ValuesEnd2009'!BK70/INDEX(M_MC_End2009,1,'Data - ValuesEnd2009'!BK$2),'Data - ValuesEnd2009'!BK70/INDEX(F_MC_End2009,1,'Data - ValuesEnd2009'!BK$2))</f>
        <v>0.9986323539785391</v>
      </c>
      <c r="BL70" s="178">
        <f>IF($C70="M",'Data - ValuesEnd2009'!BL70/INDEX(M_MC_End2009,1,'Data - ValuesEnd2009'!BL$2),'Data - ValuesEnd2009'!BL70/INDEX(F_MC_End2009,1,'Data - ValuesEnd2009'!BL$2))</f>
        <v>0.9988016629478694</v>
      </c>
      <c r="BM70" s="178">
        <f>IF($C70="M",'Data - ValuesEnd2009'!BM70/INDEX(M_MC_End2009,1,'Data - ValuesEnd2009'!BM$2),'Data - ValuesEnd2009'!BM70/INDEX(F_MC_End2009,1,'Data - ValuesEnd2009'!BM$2))</f>
        <v>0.9983834027058706</v>
      </c>
      <c r="BN70" s="179">
        <f>IF($C70="M",'Data - ValuesEnd2009'!BN70/INDEX(M_MC_End2009,1,'Data - ValuesEnd2009'!BN$2),'Data - ValuesEnd2009'!BN70/INDEX(F_MC_End2009,1,'Data - ValuesEnd2009'!BN$2))</f>
        <v>0.9832610863194924</v>
      </c>
      <c r="BO70" s="190"/>
      <c r="BP70" s="191"/>
      <c r="BQ70" s="177">
        <f>IF($C70="M",'Data - ValuesEnd2009'!BQ70/INDEX(M_MC_End2009,1,'Data - ValuesEnd2009'!BQ$2),'Data - ValuesEnd2009'!BQ70/INDEX(F_MC_End2009,1,'Data - ValuesEnd2009'!BQ$2))</f>
        <v>1.1748871396001912</v>
      </c>
      <c r="BR70" s="178">
        <f>IF($C70="M",'Data - ValuesEnd2009'!BR70/INDEX(M_MC_End2009,1,'Data - ValuesEnd2009'!BR$2),'Data - ValuesEnd2009'!BR70/INDEX(F_MC_End2009,1,'Data - ValuesEnd2009'!BR$2))</f>
        <v>1.1226560194698123</v>
      </c>
      <c r="BS70" s="178">
        <f>IF($C70="M",'Data - ValuesEnd2009'!BS70/INDEX(M_MC_End2009,1,'Data - ValuesEnd2009'!BS$2),'Data - ValuesEnd2009'!BS70/INDEX(F_MC_End2009,1,'Data - ValuesEnd2009'!BS$2))</f>
        <v>1.0790834053723413</v>
      </c>
      <c r="BT70" s="178">
        <f>IF($C70="M",'Data - ValuesEnd2009'!BT70/INDEX(M_MC_End2009,1,'Data - ValuesEnd2009'!BT$2),'Data - ValuesEnd2009'!BT70/INDEX(F_MC_End2009,1,'Data - ValuesEnd2009'!BT$2))</f>
        <v>1.0757153275562632</v>
      </c>
      <c r="BU70" s="178">
        <f>IF($C70="M",'Data - ValuesEnd2009'!BU70/INDEX(M_MC_End2009,1,'Data - ValuesEnd2009'!BU$2),'Data - ValuesEnd2009'!BU70/INDEX(F_MC_End2009,1,'Data - ValuesEnd2009'!BU$2))</f>
        <v>1.0692734512913373</v>
      </c>
      <c r="BV70" s="179">
        <f>IF($C70="M",'Data - ValuesEnd2009'!BV70/INDEX(M_MC_End2009,1,'Data - ValuesEnd2009'!BV$2),'Data - ValuesEnd2009'!BV70/INDEX(F_MC_End2009,1,'Data - ValuesEnd2009'!BV$2))</f>
        <v>1.0356320692091505</v>
      </c>
      <c r="BW70" s="190"/>
      <c r="BX70" s="191"/>
      <c r="BY70" s="177">
        <f>IF($C70="M",'Data - ValuesEnd2009'!BY70/INDEX(M_MC_End2009,1,'Data - ValuesEnd2009'!BY$2),'Data - ValuesEnd2009'!BY70/INDEX(F_MC_End2009,1,'Data - ValuesEnd2009'!BY$2))</f>
        <v>1.062945562836078</v>
      </c>
      <c r="BZ70" s="178">
        <f>IF($C70="M",'Data - ValuesEnd2009'!BZ70/INDEX(M_MC_End2009,1,'Data - ValuesEnd2009'!BZ$2),'Data - ValuesEnd2009'!BZ70/INDEX(F_MC_End2009,1,'Data - ValuesEnd2009'!BZ$2))</f>
        <v>1.0477304629155044</v>
      </c>
      <c r="CA70" s="178">
        <f>IF($C70="M",'Data - ValuesEnd2009'!CA70/INDEX(M_MC_End2009,1,'Data - ValuesEnd2009'!CA$2),'Data - ValuesEnd2009'!CA70/INDEX(F_MC_End2009,1,'Data - ValuesEnd2009'!CA$2))</f>
        <v>1.0283913921102583</v>
      </c>
      <c r="CB70" s="178">
        <f>IF($C70="M",'Data - ValuesEnd2009'!CB70/INDEX(M_MC_End2009,1,'Data - ValuesEnd2009'!CB$2),'Data - ValuesEnd2009'!CB70/INDEX(F_MC_End2009,1,'Data - ValuesEnd2009'!CB$2))</f>
        <v>1.032394820668133</v>
      </c>
      <c r="CC70" s="178">
        <f>IF($C70="M",'Data - ValuesEnd2009'!CC70/INDEX(M_MC_End2009,1,'Data - ValuesEnd2009'!CC$2),'Data - ValuesEnd2009'!CC70/INDEX(F_MC_End2009,1,'Data - ValuesEnd2009'!CC$2))</f>
        <v>1.033968973526067</v>
      </c>
      <c r="CD70" s="179">
        <f>IF($C70="M",'Data - ValuesEnd2009'!CD70/INDEX(M_MC_End2009,1,'Data - ValuesEnd2009'!CD$2),'Data - ValuesEnd2009'!CD70/INDEX(F_MC_End2009,1,'Data - ValuesEnd2009'!CD$2))</f>
        <v>1.0163962166755165</v>
      </c>
      <c r="CE70" s="190"/>
      <c r="CF70" s="191"/>
      <c r="CG70" s="177">
        <f>IF($C70="M",'Data - ValuesEnd2009'!CG70/INDEX(M_MC_End2009,1,'Data - ValuesEnd2009'!CG$2),'Data - ValuesEnd2009'!CG70/INDEX(F_MC_End2009,1,'Data - ValuesEnd2009'!CG$2))</f>
        <v>1.1623449587269947</v>
      </c>
      <c r="CH70" s="178">
        <f>IF($C70="M",'Data - ValuesEnd2009'!CH70/INDEX(M_MC_End2009,1,'Data - ValuesEnd2009'!CH$2),'Data - ValuesEnd2009'!CH70/INDEX(F_MC_End2009,1,'Data - ValuesEnd2009'!CH$2))</f>
        <v>1.1077236649098658</v>
      </c>
      <c r="CI70" s="178">
        <f>IF($C70="M",'Data - ValuesEnd2009'!CI70/INDEX(M_MC_End2009,1,'Data - ValuesEnd2009'!CI$2),'Data - ValuesEnd2009'!CI70/INDEX(F_MC_End2009,1,'Data - ValuesEnd2009'!CI$2))</f>
        <v>1.066817686356226</v>
      </c>
      <c r="CJ70" s="178">
        <f>IF($C70="M",'Data - ValuesEnd2009'!CJ70/INDEX(M_MC_End2009,1,'Data - ValuesEnd2009'!CJ$2),'Data - ValuesEnd2009'!CJ70/INDEX(F_MC_End2009,1,'Data - ValuesEnd2009'!CJ$2))</f>
        <v>1.0594522707182124</v>
      </c>
      <c r="CK70" s="178">
        <f>IF($C70="M",'Data - ValuesEnd2009'!CK70/INDEX(M_MC_End2009,1,'Data - ValuesEnd2009'!CK$2),'Data - ValuesEnd2009'!CK70/INDEX(F_MC_End2009,1,'Data - ValuesEnd2009'!CK$2))</f>
        <v>1.0502284492516645</v>
      </c>
      <c r="CL70" s="179">
        <f>IF($C70="M",'Data - ValuesEnd2009'!CL70/INDEX(M_MC_End2009,1,'Data - ValuesEnd2009'!CL$2),'Data - ValuesEnd2009'!CL70/INDEX(F_MC_End2009,1,'Data - ValuesEnd2009'!CL$2))</f>
        <v>1.015900525650503</v>
      </c>
      <c r="CM70" s="190"/>
      <c r="CN70" s="191"/>
      <c r="CO70" s="177">
        <f>IF($C70="M",'Data - ValuesEnd2009'!CO70/INDEX(M_MC_End2009,1,'Data - ValuesEnd2009'!CO$2),'Data - ValuesEnd2009'!CO70/INDEX(F_MC_End2009,1,'Data - ValuesEnd2009'!CO$2))</f>
        <v>1.0608720394775195</v>
      </c>
      <c r="CP70" s="178">
        <f>IF($C70="M",'Data - ValuesEnd2009'!CP70/INDEX(M_MC_End2009,1,'Data - ValuesEnd2009'!CP$2),'Data - ValuesEnd2009'!CP70/INDEX(F_MC_End2009,1,'Data - ValuesEnd2009'!CP$2))</f>
        <v>1.0438834881339818</v>
      </c>
      <c r="CQ70" s="178">
        <f>IF($C70="M",'Data - ValuesEnd2009'!CQ70/INDEX(M_MC_End2009,1,'Data - ValuesEnd2009'!CQ$2),'Data - ValuesEnd2009'!CQ70/INDEX(F_MC_End2009,1,'Data - ValuesEnd2009'!CQ$2))</f>
        <v>1.025059200364049</v>
      </c>
      <c r="CR70" s="178">
        <f>IF($C70="M",'Data - ValuesEnd2009'!CR70/INDEX(M_MC_End2009,1,'Data - ValuesEnd2009'!CR$2),'Data - ValuesEnd2009'!CR70/INDEX(F_MC_End2009,1,'Data - ValuesEnd2009'!CR$2))</f>
        <v>1.0256515505734767</v>
      </c>
      <c r="CS70" s="178">
        <f>IF($C70="M",'Data - ValuesEnd2009'!CS70/INDEX(M_MC_End2009,1,'Data - ValuesEnd2009'!CS$2),'Data - ValuesEnd2009'!CS70/INDEX(F_MC_End2009,1,'Data - ValuesEnd2009'!CS$2))</f>
        <v>1.0246608986826233</v>
      </c>
      <c r="CT70" s="179">
        <f>IF($C70="M",'Data - ValuesEnd2009'!CT70/INDEX(M_MC_End2009,1,'Data - ValuesEnd2009'!CT$2),'Data - ValuesEnd2009'!CT70/INDEX(F_MC_End2009,1,'Data - ValuesEnd2009'!CT$2))</f>
        <v>1.0054383259867086</v>
      </c>
      <c r="CU70" s="190"/>
      <c r="CV70" s="191"/>
      <c r="CW70" s="177">
        <f>IF($C70="M",'Data - ValuesEnd2009'!CW70/INDEX(M_MC_End2009,1,'Data - ValuesEnd2009'!CW$2),'Data - ValuesEnd2009'!CW70/INDEX(F_MC_End2009,1,'Data - ValuesEnd2009'!CW$2))</f>
        <v>1.336324258649563</v>
      </c>
      <c r="CX70" s="178">
        <f>IF($C70="M",'Data - ValuesEnd2009'!CX70/INDEX(M_MC_End2009,1,'Data - ValuesEnd2009'!CX$2),'Data - ValuesEnd2009'!CX70/INDEX(F_MC_End2009,1,'Data - ValuesEnd2009'!CX$2))</f>
        <v>1.2468809935214171</v>
      </c>
      <c r="CY70" s="178">
        <f>IF($C70="M",'Data - ValuesEnd2009'!CY70/INDEX(M_MC_End2009,1,'Data - ValuesEnd2009'!CY$2),'Data - ValuesEnd2009'!CY70/INDEX(F_MC_End2009,1,'Data - ValuesEnd2009'!CY$2))</f>
        <v>1.1639789943692358</v>
      </c>
      <c r="CZ70" s="178">
        <f>IF($C70="M",'Data - ValuesEnd2009'!CZ70/INDEX(M_MC_End2009,1,'Data - ValuesEnd2009'!CZ$2),'Data - ValuesEnd2009'!CZ70/INDEX(F_MC_End2009,1,'Data - ValuesEnd2009'!CZ$2))</f>
        <v>1.1568232161516674</v>
      </c>
      <c r="DA70" s="178">
        <f>IF($C70="M",'Data - ValuesEnd2009'!DA70/INDEX(M_MC_End2009,1,'Data - ValuesEnd2009'!DA$2),'Data - ValuesEnd2009'!DA70/INDEX(F_MC_End2009,1,'Data - ValuesEnd2009'!DA$2))</f>
        <v>1.145452629672572</v>
      </c>
      <c r="DB70" s="179">
        <f>IF($C70="M",'Data - ValuesEnd2009'!DB70/INDEX(M_MC_End2009,1,'Data - ValuesEnd2009'!DB$2),'Data - ValuesEnd2009'!DB70/INDEX(F_MC_End2009,1,'Data - ValuesEnd2009'!DB$2))</f>
        <v>1.099401631339199</v>
      </c>
      <c r="DC70" s="190"/>
      <c r="DD70" s="191"/>
      <c r="DE70" s="177">
        <f>IF($C70="M",'Data - ValuesEnd2009'!DE70/INDEX(M_MC_End2009,1,'Data - ValuesEnd2009'!DE$2),'Data - ValuesEnd2009'!DE70/INDEX(F_MC_End2009,1,'Data - ValuesEnd2009'!DE$2))</f>
        <v>1.1400198753319304</v>
      </c>
      <c r="DF70" s="178">
        <f>IF($C70="M",'Data - ValuesEnd2009'!DF70/INDEX(M_MC_End2009,1,'Data - ValuesEnd2009'!DF$2),'Data - ValuesEnd2009'!DF70/INDEX(F_MC_End2009,1,'Data - ValuesEnd2009'!DF$2))</f>
        <v>1.103804364935196</v>
      </c>
      <c r="DG70" s="178">
        <f>IF($C70="M",'Data - ValuesEnd2009'!DG70/INDEX(M_MC_End2009,1,'Data - ValuesEnd2009'!DG$2),'Data - ValuesEnd2009'!DG70/INDEX(F_MC_End2009,1,'Data - ValuesEnd2009'!DG$2))</f>
        <v>1.0596968627992223</v>
      </c>
      <c r="DH70" s="178">
        <f>IF($C70="M",'Data - ValuesEnd2009'!DH70/INDEX(M_MC_End2009,1,'Data - ValuesEnd2009'!DH$2),'Data - ValuesEnd2009'!DH70/INDEX(F_MC_End2009,1,'Data - ValuesEnd2009'!DH$2))</f>
        <v>1.0666098847727306</v>
      </c>
      <c r="DI70" s="178">
        <f>IF($C70="M",'Data - ValuesEnd2009'!DI70/INDEX(M_MC_End2009,1,'Data - ValuesEnd2009'!DI$2),'Data - ValuesEnd2009'!DI70/INDEX(F_MC_End2009,1,'Data - ValuesEnd2009'!DI$2))</f>
        <v>1.0704688234529787</v>
      </c>
      <c r="DJ70" s="179">
        <f>IF($C70="M",'Data - ValuesEnd2009'!DJ70/INDEX(M_MC_End2009,1,'Data - ValuesEnd2009'!DJ$2),'Data - ValuesEnd2009'!DJ70/INDEX(F_MC_End2009,1,'Data - ValuesEnd2009'!DJ$2))</f>
        <v>1.0546254349527606</v>
      </c>
      <c r="DK70" s="190"/>
      <c r="DL70" s="191"/>
      <c r="DM70" s="177">
        <f>IF($C70="M",'Data - ValuesEnd2009'!DM70/INDEX(M_MC_End2009,1,'Data - ValuesEnd2009'!DM$2),'Data - ValuesEnd2009'!DM70/INDEX(F_MC_End2009,1,'Data - ValuesEnd2009'!DM$2))</f>
        <v>1.325198666235098</v>
      </c>
      <c r="DN70" s="178">
        <f>IF($C70="M",'Data - ValuesEnd2009'!DN70/INDEX(M_MC_End2009,1,'Data - ValuesEnd2009'!DN$2),'Data - ValuesEnd2009'!DN70/INDEX(F_MC_End2009,1,'Data - ValuesEnd2009'!DN$2))</f>
        <v>1.2253246247058083</v>
      </c>
      <c r="DO70" s="178">
        <f>IF($C70="M",'Data - ValuesEnd2009'!DO70/INDEX(M_MC_End2009,1,'Data - ValuesEnd2009'!DO$2),'Data - ValuesEnd2009'!DO70/INDEX(F_MC_End2009,1,'Data - ValuesEnd2009'!DO$2))</f>
        <v>1.141365965385745</v>
      </c>
      <c r="DP70" s="178">
        <f>IF($C70="M",'Data - ValuesEnd2009'!DP70/INDEX(M_MC_End2009,1,'Data - ValuesEnd2009'!DP$2),'Data - ValuesEnd2009'!DP70/INDEX(F_MC_End2009,1,'Data - ValuesEnd2009'!DP$2))</f>
        <v>1.1269715694363338</v>
      </c>
      <c r="DQ70" s="178">
        <f>IF($C70="M",'Data - ValuesEnd2009'!DQ70/INDEX(M_MC_End2009,1,'Data - ValuesEnd2009'!DQ$2),'Data - ValuesEnd2009'!DQ70/INDEX(F_MC_End2009,1,'Data - ValuesEnd2009'!DQ$2))</f>
        <v>1.1094661301577824</v>
      </c>
      <c r="DR70" s="179">
        <f>IF($C70="M",'Data - ValuesEnd2009'!DR70/INDEX(M_MC_End2009,1,'Data - ValuesEnd2009'!DR$2),'Data - ValuesEnd2009'!DR70/INDEX(F_MC_End2009,1,'Data - ValuesEnd2009'!DR$2))</f>
        <v>1.0568320228817494</v>
      </c>
      <c r="DS70" s="190"/>
      <c r="DT70" s="191"/>
      <c r="DU70" s="177">
        <f>IF($C70="M",'Data - ValuesEnd2009'!DU70/INDEX(M_MC_End2009,1,'Data - ValuesEnd2009'!DU$2),'Data - ValuesEnd2009'!DU70/INDEX(F_MC_End2009,1,'Data - ValuesEnd2009'!DU$2))</f>
        <v>1.1398926419881883</v>
      </c>
      <c r="DV70" s="178">
        <f>IF($C70="M",'Data - ValuesEnd2009'!DV70/INDEX(M_MC_End2009,1,'Data - ValuesEnd2009'!DV$2),'Data - ValuesEnd2009'!DV70/INDEX(F_MC_End2009,1,'Data - ValuesEnd2009'!DV$2))</f>
        <v>1.0975289083298196</v>
      </c>
      <c r="DW70" s="178">
        <f>IF($C70="M",'Data - ValuesEnd2009'!DW70/INDEX(M_MC_End2009,1,'Data - ValuesEnd2009'!DW$2),'Data - ValuesEnd2009'!DW70/INDEX(F_MC_End2009,1,'Data - ValuesEnd2009'!DW$2))</f>
        <v>1.0528196886310595</v>
      </c>
      <c r="DX70" s="178">
        <f>IF($C70="M",'Data - ValuesEnd2009'!DX70/INDEX(M_MC_End2009,1,'Data - ValuesEnd2009'!DX$2),'Data - ValuesEnd2009'!DX70/INDEX(F_MC_End2009,1,'Data - ValuesEnd2009'!DX$2))</f>
        <v>1.0542416355359745</v>
      </c>
      <c r="DY70" s="178">
        <f>IF($C70="M",'Data - ValuesEnd2009'!DY70/INDEX(M_MC_End2009,1,'Data - ValuesEnd2009'!DY$2),'Data - ValuesEnd2009'!DY70/INDEX(F_MC_End2009,1,'Data - ValuesEnd2009'!DY$2))</f>
        <v>1.0528786671152048</v>
      </c>
      <c r="DZ70" s="179">
        <f>IF($C70="M",'Data - ValuesEnd2009'!DZ70/INDEX(M_MC_End2009,1,'Data - ValuesEnd2009'!DZ$2),'Data - ValuesEnd2009'!DZ70/INDEX(F_MC_End2009,1,'Data - ValuesEnd2009'!DZ$2))</f>
        <v>1.0292482966633265</v>
      </c>
      <c r="EA70" s="190"/>
      <c r="EB70" s="191"/>
      <c r="EC70" s="185"/>
    </row>
    <row r="71" spans="2:133" s="186" customFormat="1" ht="15.75">
      <c r="B71" s="46"/>
      <c r="C71" s="46" t="s">
        <v>43</v>
      </c>
      <c r="D71" s="164" t="s">
        <v>133</v>
      </c>
      <c r="E71" s="187">
        <f>IF($C71="M",'Data - ValuesEnd2009'!E71/INDEX(M_MC_End2009,1,'Data - ValuesEnd2009'!E$2),'Data - ValuesEnd2009'!E71/INDEX(F_MC_End2009,1,'Data - ValuesEnd2009'!E$2))</f>
        <v>0.9698821540378645</v>
      </c>
      <c r="F71" s="188">
        <f>IF($C71="M",'Data - ValuesEnd2009'!F71/INDEX(M_MC_End2009,1,'Data - ValuesEnd2009'!F$2),'Data - ValuesEnd2009'!F71/INDEX(F_MC_End2009,1,'Data - ValuesEnd2009'!F$2))</f>
        <v>0.9940598590218133</v>
      </c>
      <c r="G71" s="188">
        <f>IF($C71="M",'Data - ValuesEnd2009'!G71/INDEX(M_MC_End2009,1,'Data - ValuesEnd2009'!G$2),'Data - ValuesEnd2009'!G71/INDEX(F_MC_End2009,1,'Data - ValuesEnd2009'!G$2))</f>
        <v>1.010527001340065</v>
      </c>
      <c r="H71" s="188">
        <f>IF($C71="M",'Data - ValuesEnd2009'!H71/INDEX(M_MC_End2009,1,'Data - ValuesEnd2009'!H$2),'Data - ValuesEnd2009'!H71/INDEX(F_MC_End2009,1,'Data - ValuesEnd2009'!H$2))</f>
        <v>1.0249074955138993</v>
      </c>
      <c r="I71" s="188">
        <f>IF($C71="M",'Data - ValuesEnd2009'!I71/INDEX(M_MC_End2009,1,'Data - ValuesEnd2009'!I$2),'Data - ValuesEnd2009'!I71/INDEX(F_MC_End2009,1,'Data - ValuesEnd2009'!I$2))</f>
        <v>1.0327250835976223</v>
      </c>
      <c r="J71" s="189">
        <f>IF($C71="M",'Data - ValuesEnd2009'!J71/INDEX(M_MC_End2009,1,'Data - ValuesEnd2009'!J$2),'Data - ValuesEnd2009'!J71/INDEX(F_MC_End2009,1,'Data - ValuesEnd2009'!J$2))</f>
        <v>1.0090889791838697</v>
      </c>
      <c r="K71" s="190"/>
      <c r="L71" s="191"/>
      <c r="M71" s="187">
        <f>IF($C71="M",'Data - ValuesEnd2009'!M71/INDEX(M_MC_End2009,1,'Data - ValuesEnd2009'!M$2),'Data - ValuesEnd2009'!M71/INDEX(F_MC_End2009,1,'Data - ValuesEnd2009'!M$2))</f>
        <v>0.959423010263048</v>
      </c>
      <c r="N71" s="188">
        <f>IF($C71="M",'Data - ValuesEnd2009'!N71/INDEX(M_MC_End2009,1,'Data - ValuesEnd2009'!N$2),'Data - ValuesEnd2009'!N71/INDEX(F_MC_End2009,1,'Data - ValuesEnd2009'!N$2))</f>
        <v>0.9941475778120491</v>
      </c>
      <c r="O71" s="188">
        <f>IF($C71="M",'Data - ValuesEnd2009'!O71/INDEX(M_MC_End2009,1,'Data - ValuesEnd2009'!O$2),'Data - ValuesEnd2009'!O71/INDEX(F_MC_End2009,1,'Data - ValuesEnd2009'!O$2))</f>
        <v>1.0076084118023796</v>
      </c>
      <c r="P71" s="188">
        <f>IF($C71="M",'Data - ValuesEnd2009'!P71/INDEX(M_MC_End2009,1,'Data - ValuesEnd2009'!P$2),'Data - ValuesEnd2009'!P71/INDEX(F_MC_End2009,1,'Data - ValuesEnd2009'!P$2))</f>
        <v>1.0180046037278865</v>
      </c>
      <c r="Q71" s="188">
        <f>IF($C71="M",'Data - ValuesEnd2009'!Q71/INDEX(M_MC_End2009,1,'Data - ValuesEnd2009'!Q$2),'Data - ValuesEnd2009'!Q71/INDEX(F_MC_End2009,1,'Data - ValuesEnd2009'!Q$2))</f>
        <v>1.0249986662845283</v>
      </c>
      <c r="R71" s="189">
        <f>IF($C71="M",'Data - ValuesEnd2009'!R71/INDEX(M_MC_End2009,1,'Data - ValuesEnd2009'!R$2),'Data - ValuesEnd2009'!R71/INDEX(F_MC_End2009,1,'Data - ValuesEnd2009'!R$2))</f>
        <v>1.0087332104680788</v>
      </c>
      <c r="S71" s="190"/>
      <c r="T71" s="191"/>
      <c r="U71" s="187">
        <f>IF($C71="M",'Data - ValuesEnd2009'!U71/INDEX(M_MC_End2009,1,'Data - ValuesEnd2009'!U$2),'Data - ValuesEnd2009'!U71/INDEX(F_MC_End2009,1,'Data - ValuesEnd2009'!U$2))</f>
        <v>0.9727163186699304</v>
      </c>
      <c r="V71" s="188">
        <f>IF($C71="M",'Data - ValuesEnd2009'!V71/INDEX(M_MC_End2009,1,'Data - ValuesEnd2009'!V$2),'Data - ValuesEnd2009'!V71/INDEX(F_MC_End2009,1,'Data - ValuesEnd2009'!V$2))</f>
        <v>1.0046519090324275</v>
      </c>
      <c r="W71" s="188">
        <f>IF($C71="M",'Data - ValuesEnd2009'!W71/INDEX(M_MC_End2009,1,'Data - ValuesEnd2009'!W$2),'Data - ValuesEnd2009'!W71/INDEX(F_MC_End2009,1,'Data - ValuesEnd2009'!W$2))</f>
        <v>1.0226474280936688</v>
      </c>
      <c r="X71" s="188">
        <f>IF($C71="M",'Data - ValuesEnd2009'!X71/INDEX(M_MC_End2009,1,'Data - ValuesEnd2009'!X$2),'Data - ValuesEnd2009'!X71/INDEX(F_MC_End2009,1,'Data - ValuesEnd2009'!X$2))</f>
        <v>1.0266241047537676</v>
      </c>
      <c r="Y71" s="188">
        <f>IF($C71="M",'Data - ValuesEnd2009'!Y71/INDEX(M_MC_End2009,1,'Data - ValuesEnd2009'!Y$2),'Data - ValuesEnd2009'!Y71/INDEX(F_MC_End2009,1,'Data - ValuesEnd2009'!Y$2))</f>
        <v>1.0354522214531796</v>
      </c>
      <c r="Z71" s="189">
        <f>IF($C71="M",'Data - ValuesEnd2009'!Z71/INDEX(M_MC_End2009,1,'Data - ValuesEnd2009'!Z$2),'Data - ValuesEnd2009'!Z71/INDEX(F_MC_End2009,1,'Data - ValuesEnd2009'!Z$2))</f>
        <v>0.9932753216210978</v>
      </c>
      <c r="AA71" s="190"/>
      <c r="AB71" s="191"/>
      <c r="AC71" s="187">
        <f>IF($C71="M",'Data - ValuesEnd2009'!AC71/INDEX(M_MC_End2009,1,'Data - ValuesEnd2009'!AC$2),'Data - ValuesEnd2009'!AC71/INDEX(F_MC_End2009,1,'Data - ValuesEnd2009'!AC$2))</f>
        <v>0.9680024654619817</v>
      </c>
      <c r="AD71" s="188">
        <f>IF($C71="M",'Data - ValuesEnd2009'!AD71/INDEX(M_MC_End2009,1,'Data - ValuesEnd2009'!AD$2),'Data - ValuesEnd2009'!AD71/INDEX(F_MC_End2009,1,'Data - ValuesEnd2009'!AD$2))</f>
        <v>1.0030601971905186</v>
      </c>
      <c r="AE71" s="188">
        <f>IF($C71="M",'Data - ValuesEnd2009'!AE71/INDEX(M_MC_End2009,1,'Data - ValuesEnd2009'!AE$2),'Data - ValuesEnd2009'!AE71/INDEX(F_MC_End2009,1,'Data - ValuesEnd2009'!AE$2))</f>
        <v>1.0143987130066359</v>
      </c>
      <c r="AF71" s="188">
        <f>IF($C71="M",'Data - ValuesEnd2009'!AF71/INDEX(M_MC_End2009,1,'Data - ValuesEnd2009'!AF$2),'Data - ValuesEnd2009'!AF71/INDEX(F_MC_End2009,1,'Data - ValuesEnd2009'!AF$2))</f>
        <v>1.018021164663335</v>
      </c>
      <c r="AG71" s="188">
        <f>IF($C71="M",'Data - ValuesEnd2009'!AG71/INDEX(M_MC_End2009,1,'Data - ValuesEnd2009'!AG$2),'Data - ValuesEnd2009'!AG71/INDEX(F_MC_End2009,1,'Data - ValuesEnd2009'!AG$2))</f>
        <v>1.0255539062313257</v>
      </c>
      <c r="AH71" s="189">
        <f>IF($C71="M",'Data - ValuesEnd2009'!AH71/INDEX(M_MC_End2009,1,'Data - ValuesEnd2009'!AH$2),'Data - ValuesEnd2009'!AH71/INDEX(F_MC_End2009,1,'Data - ValuesEnd2009'!AH$2))</f>
        <v>0.9962945683733732</v>
      </c>
      <c r="AI71" s="190"/>
      <c r="AJ71" s="191"/>
      <c r="AK71" s="187">
        <f>IF($C71="M",'Data - ValuesEnd2009'!AK71/INDEX(M_MC_End2009,1,'Data - ValuesEnd2009'!AK$2),'Data - ValuesEnd2009'!AK71/INDEX(F_MC_End2009,1,'Data - ValuesEnd2009'!AK$2))</f>
        <v>1.0761603146018428</v>
      </c>
      <c r="AL71" s="188">
        <f>IF($C71="M",'Data - ValuesEnd2009'!AL71/INDEX(M_MC_End2009,1,'Data - ValuesEnd2009'!AL$2),'Data - ValuesEnd2009'!AL71/INDEX(F_MC_End2009,1,'Data - ValuesEnd2009'!AL$2))</f>
        <v>1.0668226273635528</v>
      </c>
      <c r="AM71" s="188">
        <f>IF($C71="M",'Data - ValuesEnd2009'!AM71/INDEX(M_MC_End2009,1,'Data - ValuesEnd2009'!AM$2),'Data - ValuesEnd2009'!AM71/INDEX(F_MC_End2009,1,'Data - ValuesEnd2009'!AM$2))</f>
        <v>1.0562610114091604</v>
      </c>
      <c r="AN71" s="188">
        <f>IF($C71="M",'Data - ValuesEnd2009'!AN71/INDEX(M_MC_End2009,1,'Data - ValuesEnd2009'!AN$2),'Data - ValuesEnd2009'!AN71/INDEX(F_MC_End2009,1,'Data - ValuesEnd2009'!AN$2))</f>
        <v>1.0664109437507896</v>
      </c>
      <c r="AO71" s="188">
        <f>IF($C71="M",'Data - ValuesEnd2009'!AO71/INDEX(M_MC_End2009,1,'Data - ValuesEnd2009'!AO$2),'Data - ValuesEnd2009'!AO71/INDEX(F_MC_End2009,1,'Data - ValuesEnd2009'!AO$2))</f>
        <v>1.069602015677488</v>
      </c>
      <c r="AP71" s="189">
        <f>IF($C71="M",'Data - ValuesEnd2009'!AP71/INDEX(M_MC_End2009,1,'Data - ValuesEnd2009'!AP$2),'Data - ValuesEnd2009'!AP71/INDEX(F_MC_End2009,1,'Data - ValuesEnd2009'!AP$2))</f>
        <v>1.0367890053201685</v>
      </c>
      <c r="AQ71" s="190"/>
      <c r="AR71" s="191"/>
      <c r="AS71" s="187">
        <f>IF($C71="M",'Data - ValuesEnd2009'!AS71/INDEX(M_MC_End2009,1,'Data - ValuesEnd2009'!AS$2),'Data - ValuesEnd2009'!AS71/INDEX(F_MC_End2009,1,'Data - ValuesEnd2009'!AS$2))</f>
        <v>1.0142082225977262</v>
      </c>
      <c r="AT71" s="188">
        <f>IF($C71="M",'Data - ValuesEnd2009'!AT71/INDEX(M_MC_End2009,1,'Data - ValuesEnd2009'!AT$2),'Data - ValuesEnd2009'!AT71/INDEX(F_MC_End2009,1,'Data - ValuesEnd2009'!AT$2))</f>
        <v>1.0270142532786222</v>
      </c>
      <c r="AU71" s="188">
        <f>IF($C71="M",'Data - ValuesEnd2009'!AU71/INDEX(M_MC_End2009,1,'Data - ValuesEnd2009'!AU$2),'Data - ValuesEnd2009'!AU71/INDEX(F_MC_End2009,1,'Data - ValuesEnd2009'!AU$2))</f>
        <v>1.024286974104163</v>
      </c>
      <c r="AV71" s="188">
        <f>IF($C71="M",'Data - ValuesEnd2009'!AV71/INDEX(M_MC_End2009,1,'Data - ValuesEnd2009'!AV$2),'Data - ValuesEnd2009'!AV71/INDEX(F_MC_End2009,1,'Data - ValuesEnd2009'!AV$2))</f>
        <v>1.0347767744209704</v>
      </c>
      <c r="AW71" s="188">
        <f>IF($C71="M",'Data - ValuesEnd2009'!AW71/INDEX(M_MC_End2009,1,'Data - ValuesEnd2009'!AW$2),'Data - ValuesEnd2009'!AW71/INDEX(F_MC_End2009,1,'Data - ValuesEnd2009'!AW$2))</f>
        <v>1.0414735234692671</v>
      </c>
      <c r="AX71" s="189">
        <f>IF($C71="M",'Data - ValuesEnd2009'!AX71/INDEX(M_MC_End2009,1,'Data - ValuesEnd2009'!AX$2),'Data - ValuesEnd2009'!AX71/INDEX(F_MC_End2009,1,'Data - ValuesEnd2009'!AX$2))</f>
        <v>1.0238957831373448</v>
      </c>
      <c r="AY71" s="190"/>
      <c r="AZ71" s="191"/>
      <c r="BA71" s="187">
        <f>IF($C71="M",'Data - ValuesEnd2009'!BA71/INDEX(M_MC_End2009,1,'Data - ValuesEnd2009'!BA$2),'Data - ValuesEnd2009'!BA71/INDEX(F_MC_End2009,1,'Data - ValuesEnd2009'!BA$2))</f>
        <v>1.0728292785163132</v>
      </c>
      <c r="BB71" s="188">
        <f>IF($C71="M",'Data - ValuesEnd2009'!BB71/INDEX(M_MC_End2009,1,'Data - ValuesEnd2009'!BB$2),'Data - ValuesEnd2009'!BB71/INDEX(F_MC_End2009,1,'Data - ValuesEnd2009'!BB$2))</f>
        <v>1.0682314734531688</v>
      </c>
      <c r="BC71" s="188">
        <f>IF($C71="M",'Data - ValuesEnd2009'!BC71/INDEX(M_MC_End2009,1,'Data - ValuesEnd2009'!BC$2),'Data - ValuesEnd2009'!BC71/INDEX(F_MC_End2009,1,'Data - ValuesEnd2009'!BC$2))</f>
        <v>1.0600697504601502</v>
      </c>
      <c r="BD71" s="188">
        <f>IF($C71="M",'Data - ValuesEnd2009'!BD71/INDEX(M_MC_End2009,1,'Data - ValuesEnd2009'!BD$2),'Data - ValuesEnd2009'!BD71/INDEX(F_MC_End2009,1,'Data - ValuesEnd2009'!BD$2))</f>
        <v>1.0583697999806208</v>
      </c>
      <c r="BE71" s="188">
        <f>IF($C71="M",'Data - ValuesEnd2009'!BE71/INDEX(M_MC_End2009,1,'Data - ValuesEnd2009'!BE$2),'Data - ValuesEnd2009'!BE71/INDEX(F_MC_End2009,1,'Data - ValuesEnd2009'!BE$2))</f>
        <v>1.0622448532258508</v>
      </c>
      <c r="BF71" s="189">
        <f>IF($C71="M",'Data - ValuesEnd2009'!BF71/INDEX(M_MC_End2009,1,'Data - ValuesEnd2009'!BF$2),'Data - ValuesEnd2009'!BF71/INDEX(F_MC_End2009,1,'Data - ValuesEnd2009'!BF$2))</f>
        <v>1.0098242372816055</v>
      </c>
      <c r="BG71" s="190"/>
      <c r="BH71" s="191"/>
      <c r="BI71" s="187">
        <f>IF($C71="M",'Data - ValuesEnd2009'!BI71/INDEX(M_MC_End2009,1,'Data - ValuesEnd2009'!BI$2),'Data - ValuesEnd2009'!BI71/INDEX(F_MC_End2009,1,'Data - ValuesEnd2009'!BI$2))</f>
        <v>1.0191857089520773</v>
      </c>
      <c r="BJ71" s="188">
        <f>IF($C71="M",'Data - ValuesEnd2009'!BJ71/INDEX(M_MC_End2009,1,'Data - ValuesEnd2009'!BJ$2),'Data - ValuesEnd2009'!BJ71/INDEX(F_MC_End2009,1,'Data - ValuesEnd2009'!BJ$2))</f>
        <v>1.0313868513635849</v>
      </c>
      <c r="BK71" s="188">
        <f>IF($C71="M",'Data - ValuesEnd2009'!BK71/INDEX(M_MC_End2009,1,'Data - ValuesEnd2009'!BK$2),'Data - ValuesEnd2009'!BK71/INDEX(F_MC_End2009,1,'Data - ValuesEnd2009'!BK$2))</f>
        <v>1.0277316855280156</v>
      </c>
      <c r="BL71" s="188">
        <f>IF($C71="M",'Data - ValuesEnd2009'!BL71/INDEX(M_MC_End2009,1,'Data - ValuesEnd2009'!BL$2),'Data - ValuesEnd2009'!BL71/INDEX(F_MC_End2009,1,'Data - ValuesEnd2009'!BL$2))</f>
        <v>1.0304527142950068</v>
      </c>
      <c r="BM71" s="188">
        <f>IF($C71="M",'Data - ValuesEnd2009'!BM71/INDEX(M_MC_End2009,1,'Data - ValuesEnd2009'!BM$2),'Data - ValuesEnd2009'!BM71/INDEX(F_MC_End2009,1,'Data - ValuesEnd2009'!BM$2))</f>
        <v>1.0370698771559401</v>
      </c>
      <c r="BN71" s="189">
        <f>IF($C71="M",'Data - ValuesEnd2009'!BN71/INDEX(M_MC_End2009,1,'Data - ValuesEnd2009'!BN$2),'Data - ValuesEnd2009'!BN71/INDEX(F_MC_End2009,1,'Data - ValuesEnd2009'!BN$2))</f>
        <v>1.004934621519943</v>
      </c>
      <c r="BO71" s="190"/>
      <c r="BP71" s="191"/>
      <c r="BQ71" s="187">
        <f>IF($C71="M",'Data - ValuesEnd2009'!BQ71/INDEX(M_MC_End2009,1,'Data - ValuesEnd2009'!BQ$2),'Data - ValuesEnd2009'!BQ71/INDEX(F_MC_End2009,1,'Data - ValuesEnd2009'!BQ$2))</f>
        <v>1.1981974351774414</v>
      </c>
      <c r="BR71" s="188">
        <f>IF($C71="M",'Data - ValuesEnd2009'!BR71/INDEX(M_MC_End2009,1,'Data - ValuesEnd2009'!BR$2),'Data - ValuesEnd2009'!BR71/INDEX(F_MC_End2009,1,'Data - ValuesEnd2009'!BR$2))</f>
        <v>1.150844381403995</v>
      </c>
      <c r="BS71" s="188">
        <f>IF($C71="M",'Data - ValuesEnd2009'!BS71/INDEX(M_MC_End2009,1,'Data - ValuesEnd2009'!BS$2),'Data - ValuesEnd2009'!BS71/INDEX(F_MC_End2009,1,'Data - ValuesEnd2009'!BS$2))</f>
        <v>1.1090037335167167</v>
      </c>
      <c r="BT71" s="188">
        <f>IF($C71="M",'Data - ValuesEnd2009'!BT71/INDEX(M_MC_End2009,1,'Data - ValuesEnd2009'!BT$2),'Data - ValuesEnd2009'!BT71/INDEX(F_MC_End2009,1,'Data - ValuesEnd2009'!BT$2))</f>
        <v>1.1140706718141205</v>
      </c>
      <c r="BU71" s="188">
        <f>IF($C71="M",'Data - ValuesEnd2009'!BU71/INDEX(M_MC_End2009,1,'Data - ValuesEnd2009'!BU$2),'Data - ValuesEnd2009'!BU71/INDEX(F_MC_End2009,1,'Data - ValuesEnd2009'!BU$2))</f>
        <v>1.1116391254719937</v>
      </c>
      <c r="BV71" s="189">
        <f>IF($C71="M",'Data - ValuesEnd2009'!BV71/INDEX(M_MC_End2009,1,'Data - ValuesEnd2009'!BV$2),'Data - ValuesEnd2009'!BV71/INDEX(F_MC_End2009,1,'Data - ValuesEnd2009'!BV$2))</f>
        <v>1.0676477383645993</v>
      </c>
      <c r="BW71" s="190"/>
      <c r="BX71" s="191"/>
      <c r="BY71" s="187">
        <f>IF($C71="M",'Data - ValuesEnd2009'!BY71/INDEX(M_MC_End2009,1,'Data - ValuesEnd2009'!BY$2),'Data - ValuesEnd2009'!BY71/INDEX(F_MC_End2009,1,'Data - ValuesEnd2009'!BY$2))</f>
        <v>1.0706155133376458</v>
      </c>
      <c r="BZ71" s="188">
        <f>IF($C71="M",'Data - ValuesEnd2009'!BZ71/INDEX(M_MC_End2009,1,'Data - ValuesEnd2009'!BZ$2),'Data - ValuesEnd2009'!BZ71/INDEX(F_MC_End2009,1,'Data - ValuesEnd2009'!BZ$2))</f>
        <v>1.0618926441702072</v>
      </c>
      <c r="CA71" s="188">
        <f>IF($C71="M",'Data - ValuesEnd2009'!CA71/INDEX(M_MC_End2009,1,'Data - ValuesEnd2009'!CA$2),'Data - ValuesEnd2009'!CA71/INDEX(F_MC_End2009,1,'Data - ValuesEnd2009'!CA$2))</f>
        <v>1.0421863826400302</v>
      </c>
      <c r="CB71" s="188">
        <f>IF($C71="M",'Data - ValuesEnd2009'!CB71/INDEX(M_MC_End2009,1,'Data - ValuesEnd2009'!CB$2),'Data - ValuesEnd2009'!CB71/INDEX(F_MC_End2009,1,'Data - ValuesEnd2009'!CB$2))</f>
        <v>1.0529093925070503</v>
      </c>
      <c r="CC71" s="188">
        <f>IF($C71="M",'Data - ValuesEnd2009'!CC71/INDEX(M_MC_End2009,1,'Data - ValuesEnd2009'!CC$2),'Data - ValuesEnd2009'!CC71/INDEX(F_MC_End2009,1,'Data - ValuesEnd2009'!CC$2))</f>
        <v>1.0593444419077853</v>
      </c>
      <c r="CD71" s="189">
        <f>IF($C71="M",'Data - ValuesEnd2009'!CD71/INDEX(M_MC_End2009,1,'Data - ValuesEnd2009'!CD$2),'Data - ValuesEnd2009'!CD71/INDEX(F_MC_End2009,1,'Data - ValuesEnd2009'!CD$2))</f>
        <v>1.04027790689478</v>
      </c>
      <c r="CE71" s="190"/>
      <c r="CF71" s="191"/>
      <c r="CG71" s="187">
        <f>IF($C71="M",'Data - ValuesEnd2009'!CG71/INDEX(M_MC_End2009,1,'Data - ValuesEnd2009'!CG$2),'Data - ValuesEnd2009'!CG71/INDEX(F_MC_End2009,1,'Data - ValuesEnd2009'!CG$2))</f>
        <v>1.1901762019891828</v>
      </c>
      <c r="CH71" s="188">
        <f>IF($C71="M",'Data - ValuesEnd2009'!CH71/INDEX(M_MC_End2009,1,'Data - ValuesEnd2009'!CH$2),'Data - ValuesEnd2009'!CH71/INDEX(F_MC_End2009,1,'Data - ValuesEnd2009'!CH$2))</f>
        <v>1.1426884723846102</v>
      </c>
      <c r="CI71" s="188">
        <f>IF($C71="M",'Data - ValuesEnd2009'!CI71/INDEX(M_MC_End2009,1,'Data - ValuesEnd2009'!CI$2),'Data - ValuesEnd2009'!CI71/INDEX(F_MC_End2009,1,'Data - ValuesEnd2009'!CI$2))</f>
        <v>1.1036796746164026</v>
      </c>
      <c r="CJ71" s="188">
        <f>IF($C71="M",'Data - ValuesEnd2009'!CJ71/INDEX(M_MC_End2009,1,'Data - ValuesEnd2009'!CJ$2),'Data - ValuesEnd2009'!CJ71/INDEX(F_MC_End2009,1,'Data - ValuesEnd2009'!CJ$2))</f>
        <v>1.095094768625662</v>
      </c>
      <c r="CK71" s="188">
        <f>IF($C71="M",'Data - ValuesEnd2009'!CK71/INDEX(M_MC_End2009,1,'Data - ValuesEnd2009'!CK$2),'Data - ValuesEnd2009'!CK71/INDEX(F_MC_End2009,1,'Data - ValuesEnd2009'!CK$2))</f>
        <v>1.0928875092543362</v>
      </c>
      <c r="CL71" s="189">
        <f>IF($C71="M",'Data - ValuesEnd2009'!CL71/INDEX(M_MC_End2009,1,'Data - ValuesEnd2009'!CL$2),'Data - ValuesEnd2009'!CL71/INDEX(F_MC_End2009,1,'Data - ValuesEnd2009'!CL$2))</f>
        <v>1.028194932008783</v>
      </c>
      <c r="CM71" s="190"/>
      <c r="CN71" s="191"/>
      <c r="CO71" s="187">
        <f>IF($C71="M",'Data - ValuesEnd2009'!CO71/INDEX(M_MC_End2009,1,'Data - ValuesEnd2009'!CO$2),'Data - ValuesEnd2009'!CO71/INDEX(F_MC_End2009,1,'Data - ValuesEnd2009'!CO$2))</f>
        <v>1.0731391184549937</v>
      </c>
      <c r="CP71" s="188">
        <f>IF($C71="M",'Data - ValuesEnd2009'!CP71/INDEX(M_MC_End2009,1,'Data - ValuesEnd2009'!CP$2),'Data - ValuesEnd2009'!CP71/INDEX(F_MC_End2009,1,'Data - ValuesEnd2009'!CP$2))</f>
        <v>1.062035167864984</v>
      </c>
      <c r="CQ71" s="188">
        <f>IF($C71="M",'Data - ValuesEnd2009'!CQ71/INDEX(M_MC_End2009,1,'Data - ValuesEnd2009'!CQ$2),'Data - ValuesEnd2009'!CQ71/INDEX(F_MC_End2009,1,'Data - ValuesEnd2009'!CQ$2))</f>
        <v>1.0422703127219701</v>
      </c>
      <c r="CR71" s="188">
        <f>IF($C71="M",'Data - ValuesEnd2009'!CR71/INDEX(M_MC_End2009,1,'Data - ValuesEnd2009'!CR$2),'Data - ValuesEnd2009'!CR71/INDEX(F_MC_End2009,1,'Data - ValuesEnd2009'!CR$2))</f>
        <v>1.0440678911876677</v>
      </c>
      <c r="CS71" s="188">
        <f>IF($C71="M",'Data - ValuesEnd2009'!CS71/INDEX(M_MC_End2009,1,'Data - ValuesEnd2009'!CS$2),'Data - ValuesEnd2009'!CS71/INDEX(F_MC_End2009,1,'Data - ValuesEnd2009'!CS$2))</f>
        <v>1.0496727927533975</v>
      </c>
      <c r="CT71" s="189">
        <f>IF($C71="M",'Data - ValuesEnd2009'!CT71/INDEX(M_MC_End2009,1,'Data - ValuesEnd2009'!CT$2),'Data - ValuesEnd2009'!CT71/INDEX(F_MC_End2009,1,'Data - ValuesEnd2009'!CT$2))</f>
        <v>1.0142829276256995</v>
      </c>
      <c r="CU71" s="190"/>
      <c r="CV71" s="191"/>
      <c r="CW71" s="187">
        <f>IF($C71="M",'Data - ValuesEnd2009'!CW71/INDEX(M_MC_End2009,1,'Data - ValuesEnd2009'!CW$2),'Data - ValuesEnd2009'!CW71/INDEX(F_MC_End2009,1,'Data - ValuesEnd2009'!CW$2))</f>
        <v>1.3314326564593428</v>
      </c>
      <c r="CX71" s="188">
        <f>IF($C71="M",'Data - ValuesEnd2009'!CX71/INDEX(M_MC_End2009,1,'Data - ValuesEnd2009'!CX$2),'Data - ValuesEnd2009'!CX71/INDEX(F_MC_End2009,1,'Data - ValuesEnd2009'!CX$2))</f>
        <v>1.2449413452975508</v>
      </c>
      <c r="CY71" s="188">
        <f>IF($C71="M",'Data - ValuesEnd2009'!CY71/INDEX(M_MC_End2009,1,'Data - ValuesEnd2009'!CY$2),'Data - ValuesEnd2009'!CY71/INDEX(F_MC_End2009,1,'Data - ValuesEnd2009'!CY$2))</f>
        <v>1.1684389610955332</v>
      </c>
      <c r="CZ71" s="188">
        <f>IF($C71="M",'Data - ValuesEnd2009'!CZ71/INDEX(M_MC_End2009,1,'Data - ValuesEnd2009'!CZ$2),'Data - ValuesEnd2009'!CZ71/INDEX(F_MC_End2009,1,'Data - ValuesEnd2009'!CZ$2))</f>
        <v>1.1679004365319463</v>
      </c>
      <c r="DA71" s="188">
        <f>IF($C71="M",'Data - ValuesEnd2009'!DA71/INDEX(M_MC_End2009,1,'Data - ValuesEnd2009'!DA$2),'Data - ValuesEnd2009'!DA71/INDEX(F_MC_End2009,1,'Data - ValuesEnd2009'!DA$2))</f>
        <v>1.1590298385906013</v>
      </c>
      <c r="DB71" s="189">
        <f>IF($C71="M",'Data - ValuesEnd2009'!DB71/INDEX(M_MC_End2009,1,'Data - ValuesEnd2009'!DB$2),'Data - ValuesEnd2009'!DB71/INDEX(F_MC_End2009,1,'Data - ValuesEnd2009'!DB$2))</f>
        <v>1.1019104505929351</v>
      </c>
      <c r="DC71" s="190"/>
      <c r="DD71" s="191"/>
      <c r="DE71" s="187">
        <f>IF($C71="M",'Data - ValuesEnd2009'!DE71/INDEX(M_MC_End2009,1,'Data - ValuesEnd2009'!DE$2),'Data - ValuesEnd2009'!DE71/INDEX(F_MC_End2009,1,'Data - ValuesEnd2009'!DE$2))</f>
        <v>1.126431825706993</v>
      </c>
      <c r="DF71" s="188">
        <f>IF($C71="M",'Data - ValuesEnd2009'!DF71/INDEX(M_MC_End2009,1,'Data - ValuesEnd2009'!DF$2),'Data - ValuesEnd2009'!DF71/INDEX(F_MC_End2009,1,'Data - ValuesEnd2009'!DF$2))</f>
        <v>1.0978983351878158</v>
      </c>
      <c r="DG71" s="188">
        <f>IF($C71="M",'Data - ValuesEnd2009'!DG71/INDEX(M_MC_End2009,1,'Data - ValuesEnd2009'!DG$2),'Data - ValuesEnd2009'!DG71/INDEX(F_MC_End2009,1,'Data - ValuesEnd2009'!DG$2))</f>
        <v>1.060978451051086</v>
      </c>
      <c r="DH71" s="188">
        <f>IF($C71="M",'Data - ValuesEnd2009'!DH71/INDEX(M_MC_End2009,1,'Data - ValuesEnd2009'!DH$2),'Data - ValuesEnd2009'!DH71/INDEX(F_MC_End2009,1,'Data - ValuesEnd2009'!DH$2))</f>
        <v>1.0721882320615594</v>
      </c>
      <c r="DI71" s="188">
        <f>IF($C71="M",'Data - ValuesEnd2009'!DI71/INDEX(M_MC_End2009,1,'Data - ValuesEnd2009'!DI$2),'Data - ValuesEnd2009'!DI71/INDEX(F_MC_End2009,1,'Data - ValuesEnd2009'!DI$2))</f>
        <v>1.0784988855413717</v>
      </c>
      <c r="DJ71" s="189">
        <f>IF($C71="M",'Data - ValuesEnd2009'!DJ71/INDEX(M_MC_End2009,1,'Data - ValuesEnd2009'!DJ$2),'Data - ValuesEnd2009'!DJ71/INDEX(F_MC_End2009,1,'Data - ValuesEnd2009'!DJ$2))</f>
        <v>1.057897808330127</v>
      </c>
      <c r="DK71" s="190"/>
      <c r="DL71" s="191"/>
      <c r="DM71" s="187">
        <f>IF($C71="M",'Data - ValuesEnd2009'!DM71/INDEX(M_MC_End2009,1,'Data - ValuesEnd2009'!DM$2),'Data - ValuesEnd2009'!DM71/INDEX(F_MC_End2009,1,'Data - ValuesEnd2009'!DM$2))</f>
        <v>1.3219295401550082</v>
      </c>
      <c r="DN71" s="188">
        <f>IF($C71="M",'Data - ValuesEnd2009'!DN71/INDEX(M_MC_End2009,1,'Data - ValuesEnd2009'!DN$2),'Data - ValuesEnd2009'!DN71/INDEX(F_MC_End2009,1,'Data - ValuesEnd2009'!DN$2))</f>
        <v>1.227772457030988</v>
      </c>
      <c r="DO71" s="188">
        <f>IF($C71="M",'Data - ValuesEnd2009'!DO71/INDEX(M_MC_End2009,1,'Data - ValuesEnd2009'!DO$2),'Data - ValuesEnd2009'!DO71/INDEX(F_MC_End2009,1,'Data - ValuesEnd2009'!DO$2))</f>
        <v>1.1535959303954049</v>
      </c>
      <c r="DP71" s="188">
        <f>IF($C71="M",'Data - ValuesEnd2009'!DP71/INDEX(M_MC_End2009,1,'Data - ValuesEnd2009'!DP$2),'Data - ValuesEnd2009'!DP71/INDEX(F_MC_End2009,1,'Data - ValuesEnd2009'!DP$2))</f>
        <v>1.1370617869373496</v>
      </c>
      <c r="DQ71" s="188">
        <f>IF($C71="M",'Data - ValuesEnd2009'!DQ71/INDEX(M_MC_End2009,1,'Data - ValuesEnd2009'!DQ$2),'Data - ValuesEnd2009'!DQ71/INDEX(F_MC_End2009,1,'Data - ValuesEnd2009'!DQ$2))</f>
        <v>1.1276671233092592</v>
      </c>
      <c r="DR71" s="189">
        <f>IF($C71="M",'Data - ValuesEnd2009'!DR71/INDEX(M_MC_End2009,1,'Data - ValuesEnd2009'!DR$2),'Data - ValuesEnd2009'!DR71/INDEX(F_MC_End2009,1,'Data - ValuesEnd2009'!DR$2))</f>
        <v>1.0485557767048368</v>
      </c>
      <c r="DS71" s="190"/>
      <c r="DT71" s="191"/>
      <c r="DU71" s="187">
        <f>IF($C71="M",'Data - ValuesEnd2009'!DU71/INDEX(M_MC_End2009,1,'Data - ValuesEnd2009'!DU$2),'Data - ValuesEnd2009'!DU71/INDEX(F_MC_End2009,1,'Data - ValuesEnd2009'!DU$2))</f>
        <v>1.1280532058019297</v>
      </c>
      <c r="DV71" s="188">
        <f>IF($C71="M",'Data - ValuesEnd2009'!DV71/INDEX(M_MC_End2009,1,'Data - ValuesEnd2009'!DV$2),'Data - ValuesEnd2009'!DV71/INDEX(F_MC_End2009,1,'Data - ValuesEnd2009'!DV$2))</f>
        <v>1.0944388885158094</v>
      </c>
      <c r="DW71" s="188">
        <f>IF($C71="M",'Data - ValuesEnd2009'!DW71/INDEX(M_MC_End2009,1,'Data - ValuesEnd2009'!DW$2),'Data - ValuesEnd2009'!DW71/INDEX(F_MC_End2009,1,'Data - ValuesEnd2009'!DW$2))</f>
        <v>1.0578413447234978</v>
      </c>
      <c r="DX71" s="188">
        <f>IF($C71="M",'Data - ValuesEnd2009'!DX71/INDEX(M_MC_End2009,1,'Data - ValuesEnd2009'!DX$2),'Data - ValuesEnd2009'!DX71/INDEX(F_MC_End2009,1,'Data - ValuesEnd2009'!DX$2))</f>
        <v>1.0587828742206815</v>
      </c>
      <c r="DY71" s="188">
        <f>IF($C71="M",'Data - ValuesEnd2009'!DY71/INDEX(M_MC_End2009,1,'Data - ValuesEnd2009'!DY$2),'Data - ValuesEnd2009'!DY71/INDEX(F_MC_End2009,1,'Data - ValuesEnd2009'!DY$2))</f>
        <v>1.0633408780908533</v>
      </c>
      <c r="DZ71" s="189">
        <f>IF($C71="M",'Data - ValuesEnd2009'!DZ71/INDEX(M_MC_End2009,1,'Data - ValuesEnd2009'!DZ$2),'Data - ValuesEnd2009'!DZ71/INDEX(F_MC_End2009,1,'Data - ValuesEnd2009'!DZ$2))</f>
        <v>1.0243693750646725</v>
      </c>
      <c r="EA71" s="190"/>
      <c r="EB71" s="191"/>
      <c r="EC71" s="185"/>
    </row>
    <row r="72" spans="2:133" s="186" customFormat="1" ht="15.75">
      <c r="B72" s="46"/>
      <c r="C72" s="46" t="s">
        <v>43</v>
      </c>
      <c r="D72" s="164" t="s">
        <v>134</v>
      </c>
      <c r="E72" s="187">
        <f>IF($C72="M",'Data - ValuesEnd2009'!E72/INDEX(M_MC_End2009,1,'Data - ValuesEnd2009'!E$2),'Data - ValuesEnd2009'!E72/INDEX(F_MC_End2009,1,'Data - ValuesEnd2009'!E$2))</f>
        <v>0.9949556277792585</v>
      </c>
      <c r="F72" s="188">
        <f>IF($C72="M",'Data - ValuesEnd2009'!F72/INDEX(M_MC_End2009,1,'Data - ValuesEnd2009'!F$2),'Data - ValuesEnd2009'!F72/INDEX(F_MC_End2009,1,'Data - ValuesEnd2009'!F$2))</f>
        <v>1.0204304498851402</v>
      </c>
      <c r="G72" s="188">
        <f>IF($C72="M",'Data - ValuesEnd2009'!G72/INDEX(M_MC_End2009,1,'Data - ValuesEnd2009'!G$2),'Data - ValuesEnd2009'!G72/INDEX(F_MC_End2009,1,'Data - ValuesEnd2009'!G$2))</f>
        <v>1.034187366448738</v>
      </c>
      <c r="H72" s="188">
        <f>IF($C72="M",'Data - ValuesEnd2009'!H72/INDEX(M_MC_End2009,1,'Data - ValuesEnd2009'!H$2),'Data - ValuesEnd2009'!H72/INDEX(F_MC_End2009,1,'Data - ValuesEnd2009'!H$2))</f>
        <v>1.0520457502178653</v>
      </c>
      <c r="I72" s="188">
        <f>IF($C72="M",'Data - ValuesEnd2009'!I72/INDEX(M_MC_End2009,1,'Data - ValuesEnd2009'!I$2),'Data - ValuesEnd2009'!I72/INDEX(F_MC_End2009,1,'Data - ValuesEnd2009'!I$2))</f>
        <v>1.062143231514389</v>
      </c>
      <c r="J72" s="189">
        <f>IF($C72="M",'Data - ValuesEnd2009'!J72/INDEX(M_MC_End2009,1,'Data - ValuesEnd2009'!J$2),'Data - ValuesEnd2009'!J72/INDEX(F_MC_End2009,1,'Data - ValuesEnd2009'!J$2))</f>
        <v>1.036566078315408</v>
      </c>
      <c r="K72" s="190"/>
      <c r="L72" s="191"/>
      <c r="M72" s="187">
        <f>IF($C72="M",'Data - ValuesEnd2009'!M72/INDEX(M_MC_End2009,1,'Data - ValuesEnd2009'!M$2),'Data - ValuesEnd2009'!M72/INDEX(F_MC_End2009,1,'Data - ValuesEnd2009'!M$2))</f>
        <v>0.9777310895653388</v>
      </c>
      <c r="N72" s="188">
        <f>IF($C72="M",'Data - ValuesEnd2009'!N72/INDEX(M_MC_End2009,1,'Data - ValuesEnd2009'!N$2),'Data - ValuesEnd2009'!N72/INDEX(F_MC_End2009,1,'Data - ValuesEnd2009'!N$2))</f>
        <v>1.011935228182527</v>
      </c>
      <c r="O72" s="188">
        <f>IF($C72="M",'Data - ValuesEnd2009'!O72/INDEX(M_MC_End2009,1,'Data - ValuesEnd2009'!O$2),'Data - ValuesEnd2009'!O72/INDEX(F_MC_End2009,1,'Data - ValuesEnd2009'!O$2))</f>
        <v>1.0197679908781527</v>
      </c>
      <c r="P72" s="188">
        <f>IF($C72="M",'Data - ValuesEnd2009'!P72/INDEX(M_MC_End2009,1,'Data - ValuesEnd2009'!P$2),'Data - ValuesEnd2009'!P72/INDEX(F_MC_End2009,1,'Data - ValuesEnd2009'!P$2))</f>
        <v>1.033456600746511</v>
      </c>
      <c r="Q72" s="188">
        <f>IF($C72="M",'Data - ValuesEnd2009'!Q72/INDEX(M_MC_End2009,1,'Data - ValuesEnd2009'!Q$2),'Data - ValuesEnd2009'!Q72/INDEX(F_MC_End2009,1,'Data - ValuesEnd2009'!Q$2))</f>
        <v>1.0433588512527754</v>
      </c>
      <c r="R72" s="189">
        <f>IF($C72="M",'Data - ValuesEnd2009'!R72/INDEX(M_MC_End2009,1,'Data - ValuesEnd2009'!R$2),'Data - ValuesEnd2009'!R72/INDEX(F_MC_End2009,1,'Data - ValuesEnd2009'!R$2))</f>
        <v>1.0290088633926333</v>
      </c>
      <c r="S72" s="190"/>
      <c r="T72" s="191"/>
      <c r="U72" s="187">
        <f>IF($C72="M",'Data - ValuesEnd2009'!U72/INDEX(M_MC_End2009,1,'Data - ValuesEnd2009'!U$2),'Data - ValuesEnd2009'!U72/INDEX(F_MC_End2009,1,'Data - ValuesEnd2009'!U$2))</f>
        <v>1.0002150271995243</v>
      </c>
      <c r="V72" s="188">
        <f>IF($C72="M",'Data - ValuesEnd2009'!V72/INDEX(M_MC_End2009,1,'Data - ValuesEnd2009'!V$2),'Data - ValuesEnd2009'!V72/INDEX(F_MC_End2009,1,'Data - ValuesEnd2009'!V$2))</f>
        <v>1.034063786691819</v>
      </c>
      <c r="W72" s="188">
        <f>IF($C72="M",'Data - ValuesEnd2009'!W72/INDEX(M_MC_End2009,1,'Data - ValuesEnd2009'!W$2),'Data - ValuesEnd2009'!W72/INDEX(F_MC_End2009,1,'Data - ValuesEnd2009'!W$2))</f>
        <v>1.0479608542979708</v>
      </c>
      <c r="X72" s="188">
        <f>IF($C72="M",'Data - ValuesEnd2009'!X72/INDEX(M_MC_End2009,1,'Data - ValuesEnd2009'!X$2),'Data - ValuesEnd2009'!X72/INDEX(F_MC_End2009,1,'Data - ValuesEnd2009'!X$2))</f>
        <v>1.052264806597809</v>
      </c>
      <c r="Y72" s="188">
        <f>IF($C72="M",'Data - ValuesEnd2009'!Y72/INDEX(M_MC_End2009,1,'Data - ValuesEnd2009'!Y$2),'Data - ValuesEnd2009'!Y72/INDEX(F_MC_End2009,1,'Data - ValuesEnd2009'!Y$2))</f>
        <v>1.0630936299876241</v>
      </c>
      <c r="Z72" s="189">
        <f>IF($C72="M",'Data - ValuesEnd2009'!Z72/INDEX(M_MC_End2009,1,'Data - ValuesEnd2009'!Z$2),'Data - ValuesEnd2009'!Z72/INDEX(F_MC_End2009,1,'Data - ValuesEnd2009'!Z$2))</f>
        <v>1.0094549617909068</v>
      </c>
      <c r="AA72" s="190"/>
      <c r="AB72" s="191"/>
      <c r="AC72" s="187">
        <f>IF($C72="M",'Data - ValuesEnd2009'!AC72/INDEX(M_MC_End2009,1,'Data - ValuesEnd2009'!AC$2),'Data - ValuesEnd2009'!AC72/INDEX(F_MC_End2009,1,'Data - ValuesEnd2009'!AC$2))</f>
        <v>0.988862538384985</v>
      </c>
      <c r="AD72" s="188">
        <f>IF($C72="M",'Data - ValuesEnd2009'!AD72/INDEX(M_MC_End2009,1,'Data - ValuesEnd2009'!AD$2),'Data - ValuesEnd2009'!AD72/INDEX(F_MC_End2009,1,'Data - ValuesEnd2009'!AD$2))</f>
        <v>1.0223369014421462</v>
      </c>
      <c r="AE72" s="188">
        <f>IF($C72="M",'Data - ValuesEnd2009'!AE72/INDEX(M_MC_End2009,1,'Data - ValuesEnd2009'!AE$2),'Data - ValuesEnd2009'!AE72/INDEX(F_MC_End2009,1,'Data - ValuesEnd2009'!AE$2))</f>
        <v>1.0272285796127352</v>
      </c>
      <c r="AF72" s="188">
        <f>IF($C72="M",'Data - ValuesEnd2009'!AF72/INDEX(M_MC_End2009,1,'Data - ValuesEnd2009'!AF$2),'Data - ValuesEnd2009'!AF72/INDEX(F_MC_End2009,1,'Data - ValuesEnd2009'!AF$2))</f>
        <v>1.0322332925000688</v>
      </c>
      <c r="AG72" s="188">
        <f>IF($C72="M",'Data - ValuesEnd2009'!AG72/INDEX(M_MC_End2009,1,'Data - ValuesEnd2009'!AG$2),'Data - ValuesEnd2009'!AG72/INDEX(F_MC_End2009,1,'Data - ValuesEnd2009'!AG$2))</f>
        <v>1.0423262111610394</v>
      </c>
      <c r="AH72" s="189">
        <f>IF($C72="M",'Data - ValuesEnd2009'!AH72/INDEX(M_MC_End2009,1,'Data - ValuesEnd2009'!AH$2),'Data - ValuesEnd2009'!AH72/INDEX(F_MC_End2009,1,'Data - ValuesEnd2009'!AH$2))</f>
        <v>1.00765552775229</v>
      </c>
      <c r="AI72" s="190"/>
      <c r="AJ72" s="191"/>
      <c r="AK72" s="187">
        <f>IF($C72="M",'Data - ValuesEnd2009'!AK72/INDEX(M_MC_End2009,1,'Data - ValuesEnd2009'!AK$2),'Data - ValuesEnd2009'!AK72/INDEX(F_MC_End2009,1,'Data - ValuesEnd2009'!AK$2))</f>
        <v>1.0928841117267094</v>
      </c>
      <c r="AL72" s="188">
        <f>IF($C72="M",'Data - ValuesEnd2009'!AL72/INDEX(M_MC_End2009,1,'Data - ValuesEnd2009'!AL$2),'Data - ValuesEnd2009'!AL72/INDEX(F_MC_End2009,1,'Data - ValuesEnd2009'!AL$2))</f>
        <v>1.085125722437311</v>
      </c>
      <c r="AM72" s="188">
        <f>IF($C72="M",'Data - ValuesEnd2009'!AM72/INDEX(M_MC_End2009,1,'Data - ValuesEnd2009'!AM$2),'Data - ValuesEnd2009'!AM72/INDEX(F_MC_End2009,1,'Data - ValuesEnd2009'!AM$2))</f>
        <v>1.0733957260742808</v>
      </c>
      <c r="AN72" s="188">
        <f>IF($C72="M",'Data - ValuesEnd2009'!AN72/INDEX(M_MC_End2009,1,'Data - ValuesEnd2009'!AN$2),'Data - ValuesEnd2009'!AN72/INDEX(F_MC_End2009,1,'Data - ValuesEnd2009'!AN$2))</f>
        <v>1.0866802747736866</v>
      </c>
      <c r="AO72" s="188">
        <f>IF($C72="M",'Data - ValuesEnd2009'!AO72/INDEX(M_MC_End2009,1,'Data - ValuesEnd2009'!AO$2),'Data - ValuesEnd2009'!AO72/INDEX(F_MC_End2009,1,'Data - ValuesEnd2009'!AO$2))</f>
        <v>1.0917096084737672</v>
      </c>
      <c r="AP72" s="189">
        <f>IF($C72="M",'Data - ValuesEnd2009'!AP72/INDEX(M_MC_End2009,1,'Data - ValuesEnd2009'!AP$2),'Data - ValuesEnd2009'!AP72/INDEX(F_MC_End2009,1,'Data - ValuesEnd2009'!AP$2))</f>
        <v>1.056253632905036</v>
      </c>
      <c r="AQ72" s="190"/>
      <c r="AR72" s="191"/>
      <c r="AS72" s="187">
        <f>IF($C72="M",'Data - ValuesEnd2009'!AS72/INDEX(M_MC_End2009,1,'Data - ValuesEnd2009'!AS$2),'Data - ValuesEnd2009'!AS72/INDEX(F_MC_End2009,1,'Data - ValuesEnd2009'!AS$2))</f>
        <v>1.0244507364921978</v>
      </c>
      <c r="AT72" s="188">
        <f>IF($C72="M",'Data - ValuesEnd2009'!AT72/INDEX(M_MC_End2009,1,'Data - ValuesEnd2009'!AT$2),'Data - ValuesEnd2009'!AT72/INDEX(F_MC_End2009,1,'Data - ValuesEnd2009'!AT$2))</f>
        <v>1.0382936427850413</v>
      </c>
      <c r="AU72" s="188">
        <f>IF($C72="M",'Data - ValuesEnd2009'!AU72/INDEX(M_MC_End2009,1,'Data - ValuesEnd2009'!AU$2),'Data - ValuesEnd2009'!AU72/INDEX(F_MC_End2009,1,'Data - ValuesEnd2009'!AU$2))</f>
        <v>1.032679411263305</v>
      </c>
      <c r="AV72" s="188">
        <f>IF($C72="M",'Data - ValuesEnd2009'!AV72/INDEX(M_MC_End2009,1,'Data - ValuesEnd2009'!AV$2),'Data - ValuesEnd2009'!AV72/INDEX(F_MC_End2009,1,'Data - ValuesEnd2009'!AV$2))</f>
        <v>1.045940970593157</v>
      </c>
      <c r="AW72" s="188">
        <f>IF($C72="M",'Data - ValuesEnd2009'!AW72/INDEX(M_MC_End2009,1,'Data - ValuesEnd2009'!AW$2),'Data - ValuesEnd2009'!AW72/INDEX(F_MC_End2009,1,'Data - ValuesEnd2009'!AW$2))</f>
        <v>1.0549389841649357</v>
      </c>
      <c r="AX72" s="189">
        <f>IF($C72="M",'Data - ValuesEnd2009'!AX72/INDEX(M_MC_End2009,1,'Data - ValuesEnd2009'!AX$2),'Data - ValuesEnd2009'!AX72/INDEX(F_MC_End2009,1,'Data - ValuesEnd2009'!AX$2))</f>
        <v>1.0381831997585533</v>
      </c>
      <c r="AY72" s="190"/>
      <c r="AZ72" s="191"/>
      <c r="BA72" s="187">
        <f>IF($C72="M",'Data - ValuesEnd2009'!BA72/INDEX(M_MC_End2009,1,'Data - ValuesEnd2009'!BA$2),'Data - ValuesEnd2009'!BA72/INDEX(F_MC_End2009,1,'Data - ValuesEnd2009'!BA$2))</f>
        <v>1.0916833322160264</v>
      </c>
      <c r="BB72" s="188">
        <f>IF($C72="M",'Data - ValuesEnd2009'!BB72/INDEX(M_MC_End2009,1,'Data - ValuesEnd2009'!BB$2),'Data - ValuesEnd2009'!BB72/INDEX(F_MC_End2009,1,'Data - ValuesEnd2009'!BB$2))</f>
        <v>1.0892950581650587</v>
      </c>
      <c r="BC72" s="188">
        <f>IF($C72="M",'Data - ValuesEnd2009'!BC72/INDEX(M_MC_End2009,1,'Data - ValuesEnd2009'!BC$2),'Data - ValuesEnd2009'!BC72/INDEX(F_MC_End2009,1,'Data - ValuesEnd2009'!BC$2))</f>
        <v>1.0791952328308259</v>
      </c>
      <c r="BD72" s="188">
        <f>IF($C72="M",'Data - ValuesEnd2009'!BD72/INDEX(M_MC_End2009,1,'Data - ValuesEnd2009'!BD$2),'Data - ValuesEnd2009'!BD72/INDEX(F_MC_End2009,1,'Data - ValuesEnd2009'!BD$2))</f>
        <v>1.0775045952299318</v>
      </c>
      <c r="BE72" s="188">
        <f>IF($C72="M",'Data - ValuesEnd2009'!BE72/INDEX(M_MC_End2009,1,'Data - ValuesEnd2009'!BE$2),'Data - ValuesEnd2009'!BE72/INDEX(F_MC_End2009,1,'Data - ValuesEnd2009'!BE$2))</f>
        <v>1.0835097767229767</v>
      </c>
      <c r="BF72" s="189">
        <f>IF($C72="M",'Data - ValuesEnd2009'!BF72/INDEX(M_MC_End2009,1,'Data - ValuesEnd2009'!BF$2),'Data - ValuesEnd2009'!BF72/INDEX(F_MC_End2009,1,'Data - ValuesEnd2009'!BF$2))</f>
        <v>1.0202222172602748</v>
      </c>
      <c r="BG72" s="190"/>
      <c r="BH72" s="191"/>
      <c r="BI72" s="187">
        <f>IF($C72="M",'Data - ValuesEnd2009'!BI72/INDEX(M_MC_End2009,1,'Data - ValuesEnd2009'!BI$2),'Data - ValuesEnd2009'!BI72/INDEX(F_MC_End2009,1,'Data - ValuesEnd2009'!BI$2))</f>
        <v>1.0316218015846446</v>
      </c>
      <c r="BJ72" s="188">
        <f>IF($C72="M",'Data - ValuesEnd2009'!BJ72/INDEX(M_MC_End2009,1,'Data - ValuesEnd2009'!BJ$2),'Data - ValuesEnd2009'!BJ72/INDEX(F_MC_End2009,1,'Data - ValuesEnd2009'!BJ$2))</f>
        <v>1.0441466793866772</v>
      </c>
      <c r="BK72" s="188">
        <f>IF($C72="M",'Data - ValuesEnd2009'!BK72/INDEX(M_MC_End2009,1,'Data - ValuesEnd2009'!BK$2),'Data - ValuesEnd2009'!BK72/INDEX(F_MC_End2009,1,'Data - ValuesEnd2009'!BK$2))</f>
        <v>1.0370441904577115</v>
      </c>
      <c r="BL72" s="188">
        <f>IF($C72="M",'Data - ValuesEnd2009'!BL72/INDEX(M_MC_End2009,1,'Data - ValuesEnd2009'!BL$2),'Data - ValuesEnd2009'!BL72/INDEX(F_MC_End2009,1,'Data - ValuesEnd2009'!BL$2))</f>
        <v>1.0407090502166276</v>
      </c>
      <c r="BM72" s="188">
        <f>IF($C72="M",'Data - ValuesEnd2009'!BM72/INDEX(M_MC_End2009,1,'Data - ValuesEnd2009'!BM$2),'Data - ValuesEnd2009'!BM72/INDEX(F_MC_End2009,1,'Data - ValuesEnd2009'!BM$2))</f>
        <v>1.0497063136776918</v>
      </c>
      <c r="BN72" s="189">
        <f>IF($C72="M",'Data - ValuesEnd2009'!BN72/INDEX(M_MC_End2009,1,'Data - ValuesEnd2009'!BN$2),'Data - ValuesEnd2009'!BN72/INDEX(F_MC_End2009,1,'Data - ValuesEnd2009'!BN$2))</f>
        <v>1.0122112204150249</v>
      </c>
      <c r="BO72" s="190"/>
      <c r="BP72" s="191"/>
      <c r="BQ72" s="187">
        <f>IF($C72="M",'Data - ValuesEnd2009'!BQ72/INDEX(M_MC_End2009,1,'Data - ValuesEnd2009'!BQ$2),'Data - ValuesEnd2009'!BQ72/INDEX(F_MC_End2009,1,'Data - ValuesEnd2009'!BQ$2))</f>
        <v>1.205737680668375</v>
      </c>
      <c r="BR72" s="188">
        <f>IF($C72="M",'Data - ValuesEnd2009'!BR72/INDEX(M_MC_End2009,1,'Data - ValuesEnd2009'!BR$2),'Data - ValuesEnd2009'!BR72/INDEX(F_MC_End2009,1,'Data - ValuesEnd2009'!BR$2))</f>
        <v>1.1600441270825128</v>
      </c>
      <c r="BS72" s="188">
        <f>IF($C72="M",'Data - ValuesEnd2009'!BS72/INDEX(M_MC_End2009,1,'Data - ValuesEnd2009'!BS$2),'Data - ValuesEnd2009'!BS72/INDEX(F_MC_End2009,1,'Data - ValuesEnd2009'!BS$2))</f>
        <v>1.118724143478143</v>
      </c>
      <c r="BT72" s="188">
        <f>IF($C72="M",'Data - ValuesEnd2009'!BT72/INDEX(M_MC_End2009,1,'Data - ValuesEnd2009'!BT$2),'Data - ValuesEnd2009'!BT72/INDEX(F_MC_End2009,1,'Data - ValuesEnd2009'!BT$2))</f>
        <v>1.1265210017088474</v>
      </c>
      <c r="BU72" s="188">
        <f>IF($C72="M",'Data - ValuesEnd2009'!BU72/INDEX(M_MC_End2009,1,'Data - ValuesEnd2009'!BU$2),'Data - ValuesEnd2009'!BU72/INDEX(F_MC_End2009,1,'Data - ValuesEnd2009'!BU$2))</f>
        <v>1.1254630211009204</v>
      </c>
      <c r="BV72" s="189">
        <f>IF($C72="M",'Data - ValuesEnd2009'!BV72/INDEX(M_MC_End2009,1,'Data - ValuesEnd2009'!BV$2),'Data - ValuesEnd2009'!BV72/INDEX(F_MC_End2009,1,'Data - ValuesEnd2009'!BV$2))</f>
        <v>1.0782760631734407</v>
      </c>
      <c r="BW72" s="190"/>
      <c r="BX72" s="191"/>
      <c r="BY72" s="187">
        <f>IF($C72="M",'Data - ValuesEnd2009'!BY72/INDEX(M_MC_End2009,1,'Data - ValuesEnd2009'!BY$2),'Data - ValuesEnd2009'!BY72/INDEX(F_MC_End2009,1,'Data - ValuesEnd2009'!BY$2))</f>
        <v>1.0730359692961</v>
      </c>
      <c r="BZ72" s="188">
        <f>IF($C72="M",'Data - ValuesEnd2009'!BZ72/INDEX(M_MC_End2009,1,'Data - ValuesEnd2009'!BZ$2),'Data - ValuesEnd2009'!BZ72/INDEX(F_MC_End2009,1,'Data - ValuesEnd2009'!BZ$2))</f>
        <v>1.0665050418107296</v>
      </c>
      <c r="CA72" s="188">
        <f>IF($C72="M",'Data - ValuesEnd2009'!CA72/INDEX(M_MC_End2009,1,'Data - ValuesEnd2009'!CA$2),'Data - ValuesEnd2009'!CA72/INDEX(F_MC_End2009,1,'Data - ValuesEnd2009'!CA$2))</f>
        <v>1.0466439999600659</v>
      </c>
      <c r="CB72" s="188">
        <f>IF($C72="M",'Data - ValuesEnd2009'!CB72/INDEX(M_MC_End2009,1,'Data - ValuesEnd2009'!CB$2),'Data - ValuesEnd2009'!CB72/INDEX(F_MC_End2009,1,'Data - ValuesEnd2009'!CB$2))</f>
        <v>1.059523419912828</v>
      </c>
      <c r="CC72" s="188">
        <f>IF($C72="M",'Data - ValuesEnd2009'!CC72/INDEX(M_MC_End2009,1,'Data - ValuesEnd2009'!CC$2),'Data - ValuesEnd2009'!CC72/INDEX(F_MC_End2009,1,'Data - ValuesEnd2009'!CC$2))</f>
        <v>1.0675696920714675</v>
      </c>
      <c r="CD72" s="189">
        <f>IF($C72="M",'Data - ValuesEnd2009'!CD72/INDEX(M_MC_End2009,1,'Data - ValuesEnd2009'!CD$2),'Data - ValuesEnd2009'!CD72/INDEX(F_MC_End2009,1,'Data - ValuesEnd2009'!CD$2))</f>
        <v>1.0481825296929472</v>
      </c>
      <c r="CE72" s="190"/>
      <c r="CF72" s="191"/>
      <c r="CG72" s="187">
        <f>IF($C72="M",'Data - ValuesEnd2009'!CG72/INDEX(M_MC_End2009,1,'Data - ValuesEnd2009'!CG$2),'Data - ValuesEnd2009'!CG72/INDEX(F_MC_End2009,1,'Data - ValuesEnd2009'!CG$2))</f>
        <v>1.199290179833817</v>
      </c>
      <c r="CH72" s="188">
        <f>IF($C72="M",'Data - ValuesEnd2009'!CH72/INDEX(M_MC_End2009,1,'Data - ValuesEnd2009'!CH$2),'Data - ValuesEnd2009'!CH72/INDEX(F_MC_End2009,1,'Data - ValuesEnd2009'!CH$2))</f>
        <v>1.154193269215715</v>
      </c>
      <c r="CI72" s="188">
        <f>IF($C72="M",'Data - ValuesEnd2009'!CI72/INDEX(M_MC_End2009,1,'Data - ValuesEnd2009'!CI$2),'Data - ValuesEnd2009'!CI72/INDEX(F_MC_End2009,1,'Data - ValuesEnd2009'!CI$2))</f>
        <v>1.1157342908558725</v>
      </c>
      <c r="CJ72" s="188">
        <f>IF($C72="M",'Data - ValuesEnd2009'!CJ72/INDEX(M_MC_End2009,1,'Data - ValuesEnd2009'!CJ$2),'Data - ValuesEnd2009'!CJ72/INDEX(F_MC_End2009,1,'Data - ValuesEnd2009'!CJ$2))</f>
        <v>1.106832901349311</v>
      </c>
      <c r="CK72" s="188">
        <f>IF($C72="M",'Data - ValuesEnd2009'!CK72/INDEX(M_MC_End2009,1,'Data - ValuesEnd2009'!CK$2),'Data - ValuesEnd2009'!CK72/INDEX(F_MC_End2009,1,'Data - ValuesEnd2009'!CK$2))</f>
        <v>1.1069885635244334</v>
      </c>
      <c r="CL72" s="189">
        <f>IF($C72="M",'Data - ValuesEnd2009'!CL72/INDEX(M_MC_End2009,1,'Data - ValuesEnd2009'!CL$2),'Data - ValuesEnd2009'!CL72/INDEX(F_MC_End2009,1,'Data - ValuesEnd2009'!CL$2))</f>
        <v>1.0323110349717222</v>
      </c>
      <c r="CM72" s="190"/>
      <c r="CN72" s="191"/>
      <c r="CO72" s="187">
        <f>IF($C72="M",'Data - ValuesEnd2009'!CO72/INDEX(M_MC_End2009,1,'Data - ValuesEnd2009'!CO$2),'Data - ValuesEnd2009'!CO72/INDEX(F_MC_End2009,1,'Data - ValuesEnd2009'!CO$2))</f>
        <v>1.077140004805695</v>
      </c>
      <c r="CP72" s="188">
        <f>IF($C72="M",'Data - ValuesEnd2009'!CP72/INDEX(M_MC_End2009,1,'Data - ValuesEnd2009'!CP$2),'Data - ValuesEnd2009'!CP72/INDEX(F_MC_End2009,1,'Data - ValuesEnd2009'!CP$2))</f>
        <v>1.0679781081394448</v>
      </c>
      <c r="CQ72" s="188">
        <f>IF($C72="M",'Data - ValuesEnd2009'!CQ72/INDEX(M_MC_End2009,1,'Data - ValuesEnd2009'!CQ$2),'Data - ValuesEnd2009'!CQ72/INDEX(F_MC_End2009,1,'Data - ValuesEnd2009'!CQ$2))</f>
        <v>1.0478503977984364</v>
      </c>
      <c r="CR72" s="188">
        <f>IF($C72="M",'Data - ValuesEnd2009'!CR72/INDEX(M_MC_End2009,1,'Data - ValuesEnd2009'!CR$2),'Data - ValuesEnd2009'!CR72/INDEX(F_MC_End2009,1,'Data - ValuesEnd2009'!CR$2))</f>
        <v>1.0500871687877769</v>
      </c>
      <c r="CS72" s="188">
        <f>IF($C72="M",'Data - ValuesEnd2009'!CS72/INDEX(M_MC_End2009,1,'Data - ValuesEnd2009'!CS$2),'Data - ValuesEnd2009'!CS72/INDEX(F_MC_End2009,1,'Data - ValuesEnd2009'!CS$2))</f>
        <v>1.0578773555800804</v>
      </c>
      <c r="CT72" s="189">
        <f>IF($C72="M",'Data - ValuesEnd2009'!CT72/INDEX(M_MC_End2009,1,'Data - ValuesEnd2009'!CT$2),'Data - ValuesEnd2009'!CT72/INDEX(F_MC_End2009,1,'Data - ValuesEnd2009'!CT$2))</f>
        <v>1.0172398581060065</v>
      </c>
      <c r="CU72" s="190"/>
      <c r="CV72" s="191"/>
      <c r="CW72" s="187">
        <f>IF($C72="M",'Data - ValuesEnd2009'!CW72/INDEX(M_MC_End2009,1,'Data - ValuesEnd2009'!CW$2),'Data - ValuesEnd2009'!CW72/INDEX(F_MC_End2009,1,'Data - ValuesEnd2009'!CW$2))</f>
        <v>1.329652200293632</v>
      </c>
      <c r="CX72" s="188">
        <f>IF($C72="M",'Data - ValuesEnd2009'!CX72/INDEX(M_MC_End2009,1,'Data - ValuesEnd2009'!CX$2),'Data - ValuesEnd2009'!CX72/INDEX(F_MC_End2009,1,'Data - ValuesEnd2009'!CX$2))</f>
        <v>1.2442119607395041</v>
      </c>
      <c r="CY72" s="188">
        <f>IF($C72="M",'Data - ValuesEnd2009'!CY72/INDEX(M_MC_End2009,1,'Data - ValuesEnd2009'!CY$2),'Data - ValuesEnd2009'!CY72/INDEX(F_MC_End2009,1,'Data - ValuesEnd2009'!CY$2))</f>
        <v>1.1698815141295567</v>
      </c>
      <c r="CZ72" s="188">
        <f>IF($C72="M",'Data - ValuesEnd2009'!CZ72/INDEX(M_MC_End2009,1,'Data - ValuesEnd2009'!CZ$2),'Data - ValuesEnd2009'!CZ72/INDEX(F_MC_End2009,1,'Data - ValuesEnd2009'!CZ$2))</f>
        <v>1.1715330026851412</v>
      </c>
      <c r="DA72" s="188">
        <f>IF($C72="M",'Data - ValuesEnd2009'!DA72/INDEX(M_MC_End2009,1,'Data - ValuesEnd2009'!DA$2),'Data - ValuesEnd2009'!DA72/INDEX(F_MC_End2009,1,'Data - ValuesEnd2009'!DA$2))</f>
        <v>1.1635020132610845</v>
      </c>
      <c r="DB72" s="189">
        <f>IF($C72="M",'Data - ValuesEnd2009'!DB72/INDEX(M_MC_End2009,1,'Data - ValuesEnd2009'!DB$2),'Data - ValuesEnd2009'!DB72/INDEX(F_MC_End2009,1,'Data - ValuesEnd2009'!DB$2))</f>
        <v>1.1027803753391356</v>
      </c>
      <c r="DC72" s="190"/>
      <c r="DD72" s="191"/>
      <c r="DE72" s="187">
        <f>IF($C72="M",'Data - ValuesEnd2009'!DE72/INDEX(M_MC_End2009,1,'Data - ValuesEnd2009'!DE$2),'Data - ValuesEnd2009'!DE72/INDEX(F_MC_End2009,1,'Data - ValuesEnd2009'!DE$2))</f>
        <v>1.121597744170151</v>
      </c>
      <c r="DF72" s="188">
        <f>IF($C72="M",'Data - ValuesEnd2009'!DF72/INDEX(M_MC_End2009,1,'Data - ValuesEnd2009'!DF$2),'Data - ValuesEnd2009'!DF72/INDEX(F_MC_End2009,1,'Data - ValuesEnd2009'!DF$2))</f>
        <v>1.0958299158492983</v>
      </c>
      <c r="DG72" s="188">
        <f>IF($C72="M",'Data - ValuesEnd2009'!DG72/INDEX(M_MC_End2009,1,'Data - ValuesEnd2009'!DG$2),'Data - ValuesEnd2009'!DG72/INDEX(F_MC_End2009,1,'Data - ValuesEnd2009'!DG$2))</f>
        <v>1.0613863207998837</v>
      </c>
      <c r="DH72" s="188">
        <f>IF($C72="M",'Data - ValuesEnd2009'!DH72/INDEX(M_MC_End2009,1,'Data - ValuesEnd2009'!DH$2),'Data - ValuesEnd2009'!DH72/INDEX(F_MC_End2009,1,'Data - ValuesEnd2009'!DH$2))</f>
        <v>1.0740180662078072</v>
      </c>
      <c r="DI72" s="188">
        <f>IF($C72="M",'Data - ValuesEnd2009'!DI72/INDEX(M_MC_End2009,1,'Data - ValuesEnd2009'!DI$2),'Data - ValuesEnd2009'!DI72/INDEX(F_MC_End2009,1,'Data - ValuesEnd2009'!DI$2))</f>
        <v>1.0811423002102054</v>
      </c>
      <c r="DJ72" s="189">
        <f>IF($C72="M",'Data - ValuesEnd2009'!DJ72/INDEX(M_MC_End2009,1,'Data - ValuesEnd2009'!DJ$2),'Data - ValuesEnd2009'!DJ72/INDEX(F_MC_End2009,1,'Data - ValuesEnd2009'!DJ$2))</f>
        <v>1.0590024040997772</v>
      </c>
      <c r="DK72" s="190"/>
      <c r="DL72" s="191"/>
      <c r="DM72" s="187">
        <f>IF($C72="M",'Data - ValuesEnd2009'!DM72/INDEX(M_MC_End2009,1,'Data - ValuesEnd2009'!DM$2),'Data - ValuesEnd2009'!DM72/INDEX(F_MC_End2009,1,'Data - ValuesEnd2009'!DM$2))</f>
        <v>1.3206849682915693</v>
      </c>
      <c r="DN72" s="188">
        <f>IF($C72="M",'Data - ValuesEnd2009'!DN72/INDEX(M_MC_End2009,1,'Data - ValuesEnd2009'!DN$2),'Data - ValuesEnd2009'!DN72/INDEX(F_MC_End2009,1,'Data - ValuesEnd2009'!DN$2))</f>
        <v>1.2285220982053988</v>
      </c>
      <c r="DO72" s="188">
        <f>IF($C72="M",'Data - ValuesEnd2009'!DO72/INDEX(M_MC_End2009,1,'Data - ValuesEnd2009'!DO$2),'Data - ValuesEnd2009'!DO72/INDEX(F_MC_End2009,1,'Data - ValuesEnd2009'!DO$2))</f>
        <v>1.157621916488032</v>
      </c>
      <c r="DP72" s="188">
        <f>IF($C72="M",'Data - ValuesEnd2009'!DP72/INDEX(M_MC_End2009,1,'Data - ValuesEnd2009'!DP$2),'Data - ValuesEnd2009'!DP72/INDEX(F_MC_End2009,1,'Data - ValuesEnd2009'!DP$2))</f>
        <v>1.1403980038055368</v>
      </c>
      <c r="DQ72" s="188">
        <f>IF($C72="M",'Data - ValuesEnd2009'!DQ72/INDEX(M_MC_End2009,1,'Data - ValuesEnd2009'!DQ$2),'Data - ValuesEnd2009'!DQ72/INDEX(F_MC_End2009,1,'Data - ValuesEnd2009'!DQ$2))</f>
        <v>1.1337027079570494</v>
      </c>
      <c r="DR72" s="189">
        <f>IF($C72="M",'Data - ValuesEnd2009'!DR72/INDEX(M_MC_End2009,1,'Data - ValuesEnd2009'!DR$2),'Data - ValuesEnd2009'!DR72/INDEX(F_MC_End2009,1,'Data - ValuesEnd2009'!DR$2))</f>
        <v>1.0458234853800275</v>
      </c>
      <c r="DS72" s="190"/>
      <c r="DT72" s="191"/>
      <c r="DU72" s="187">
        <f>IF($C72="M",'Data - ValuesEnd2009'!DU72/INDEX(M_MC_End2009,1,'Data - ValuesEnd2009'!DU$2),'Data - ValuesEnd2009'!DU72/INDEX(F_MC_End2009,1,'Data - ValuesEnd2009'!DU$2))</f>
        <v>1.1238834218118057</v>
      </c>
      <c r="DV72" s="188">
        <f>IF($C72="M",'Data - ValuesEnd2009'!DV72/INDEX(M_MC_End2009,1,'Data - ValuesEnd2009'!DV$2),'Data - ValuesEnd2009'!DV72/INDEX(F_MC_End2009,1,'Data - ValuesEnd2009'!DV$2))</f>
        <v>1.0933503736948353</v>
      </c>
      <c r="DW72" s="188">
        <f>IF($C72="M",'Data - ValuesEnd2009'!DW72/INDEX(M_MC_End2009,1,'Data - ValuesEnd2009'!DW$2),'Data - ValuesEnd2009'!DW72/INDEX(F_MC_End2009,1,'Data - ValuesEnd2009'!DW$2))</f>
        <v>1.059492785206663</v>
      </c>
      <c r="DX72" s="188">
        <f>IF($C72="M",'Data - ValuesEnd2009'!DX72/INDEX(M_MC_End2009,1,'Data - ValuesEnd2009'!DX$2),'Data - ValuesEnd2009'!DX72/INDEX(F_MC_End2009,1,'Data - ValuesEnd2009'!DX$2))</f>
        <v>1.0602812653023912</v>
      </c>
      <c r="DY72" s="188">
        <f>IF($C72="M",'Data - ValuesEnd2009'!DY72/INDEX(M_MC_End2009,1,'Data - ValuesEnd2009'!DY$2),'Data - ValuesEnd2009'!DY72/INDEX(F_MC_End2009,1,'Data - ValuesEnd2009'!DY$2))</f>
        <v>1.0668019558606485</v>
      </c>
      <c r="DZ72" s="189">
        <f>IF($C72="M",'Data - ValuesEnd2009'!DZ72/INDEX(M_MC_End2009,1,'Data - ValuesEnd2009'!DZ$2),'Data - ValuesEnd2009'!DZ72/INDEX(F_MC_End2009,1,'Data - ValuesEnd2009'!DZ$2))</f>
        <v>1.0227522064118446</v>
      </c>
      <c r="EA72" s="190"/>
      <c r="EB72" s="191"/>
      <c r="EC72" s="185"/>
    </row>
    <row r="73" spans="2:133" s="186" customFormat="1" ht="16.5" thickBot="1">
      <c r="B73" s="46"/>
      <c r="C73" s="46" t="s">
        <v>43</v>
      </c>
      <c r="D73" s="164" t="s">
        <v>135</v>
      </c>
      <c r="E73" s="192">
        <f>IF($C73="M",'Data - ValuesEnd2009'!E73/INDEX(M_MC_End2009,1,'Data - ValuesEnd2009'!E$2),'Data - ValuesEnd2009'!E73/INDEX(F_MC_End2009,1,'Data - ValuesEnd2009'!E$2))</f>
        <v>1.0195999018006812</v>
      </c>
      <c r="F73" s="193">
        <f>IF($C73="M",'Data - ValuesEnd2009'!F73/INDEX(M_MC_End2009,1,'Data - ValuesEnd2009'!F$2),'Data - ValuesEnd2009'!F73/INDEX(F_MC_End2009,1,'Data - ValuesEnd2009'!F$2))</f>
        <v>1.0462827235452226</v>
      </c>
      <c r="G73" s="193">
        <f>IF($C73="M",'Data - ValuesEnd2009'!G73/INDEX(M_MC_End2009,1,'Data - ValuesEnd2009'!G$2),'Data - ValuesEnd2009'!G73/INDEX(F_MC_End2009,1,'Data - ValuesEnd2009'!G$2))</f>
        <v>1.0573068003101185</v>
      </c>
      <c r="H73" s="193">
        <f>IF($C73="M",'Data - ValuesEnd2009'!H73/INDEX(M_MC_End2009,1,'Data - ValuesEnd2009'!H$2),'Data - ValuesEnd2009'!H73/INDEX(F_MC_End2009,1,'Data - ValuesEnd2009'!H$2))</f>
        <v>1.0785640725647105</v>
      </c>
      <c r="I73" s="193">
        <f>IF($C73="M",'Data - ValuesEnd2009'!I73/INDEX(M_MC_End2009,1,'Data - ValuesEnd2009'!I$2),'Data - ValuesEnd2009'!I73/INDEX(F_MC_End2009,1,'Data - ValuesEnd2009'!I$2))</f>
        <v>1.0910418906469879</v>
      </c>
      <c r="J73" s="194">
        <f>IF($C73="M",'Data - ValuesEnd2009'!J73/INDEX(M_MC_End2009,1,'Data - ValuesEnd2009'!J$2),'Data - ValuesEnd2009'!J73/INDEX(F_MC_End2009,1,'Data - ValuesEnd2009'!J$2))</f>
        <v>1.0640372961958184</v>
      </c>
      <c r="K73" s="190"/>
      <c r="L73" s="191"/>
      <c r="M73" s="192">
        <f>IF($C73="M",'Data - ValuesEnd2009'!M73/INDEX(M_MC_End2009,1,'Data - ValuesEnd2009'!M$2),'Data - ValuesEnd2009'!M73/INDEX(F_MC_End2009,1,'Data - ValuesEnd2009'!M$2))</f>
        <v>0.9955956332516454</v>
      </c>
      <c r="N73" s="193">
        <f>IF($C73="M",'Data - ValuesEnd2009'!N73/INDEX(M_MC_End2009,1,'Data - ValuesEnd2009'!N$2),'Data - ValuesEnd2009'!N73/INDEX(F_MC_End2009,1,'Data - ValuesEnd2009'!N$2))</f>
        <v>1.0291924781771118</v>
      </c>
      <c r="O73" s="193">
        <f>IF($C73="M",'Data - ValuesEnd2009'!O73/INDEX(M_MC_End2009,1,'Data - ValuesEnd2009'!O$2),'Data - ValuesEnd2009'!O73/INDEX(F_MC_End2009,1,'Data - ValuesEnd2009'!O$2))</f>
        <v>1.0314948938856605</v>
      </c>
      <c r="P73" s="193">
        <f>IF($C73="M",'Data - ValuesEnd2009'!P73/INDEX(M_MC_End2009,1,'Data - ValuesEnd2009'!P$2),'Data - ValuesEnd2009'!P73/INDEX(F_MC_End2009,1,'Data - ValuesEnd2009'!P$2))</f>
        <v>1.0483715924582113</v>
      </c>
      <c r="Q73" s="193">
        <f>IF($C73="M",'Data - ValuesEnd2009'!Q73/INDEX(M_MC_End2009,1,'Data - ValuesEnd2009'!Q$2),'Data - ValuesEnd2009'!Q73/INDEX(F_MC_End2009,1,'Data - ValuesEnd2009'!Q$2))</f>
        <v>1.0612038429923023</v>
      </c>
      <c r="R73" s="194">
        <f>IF($C73="M",'Data - ValuesEnd2009'!R73/INDEX(M_MC_End2009,1,'Data - ValuesEnd2009'!R$2),'Data - ValuesEnd2009'!R73/INDEX(F_MC_End2009,1,'Data - ValuesEnd2009'!R$2))</f>
        <v>1.0491582246016256</v>
      </c>
      <c r="S73" s="190"/>
      <c r="T73" s="191"/>
      <c r="U73" s="192">
        <f>IF($C73="M",'Data - ValuesEnd2009'!U73/INDEX(M_MC_End2009,1,'Data - ValuesEnd2009'!U$2),'Data - ValuesEnd2009'!U73/INDEX(F_MC_End2009,1,'Data - ValuesEnd2009'!U$2))</f>
        <v>1.027390872818029</v>
      </c>
      <c r="V73" s="193">
        <f>IF($C73="M",'Data - ValuesEnd2009'!V73/INDEX(M_MC_End2009,1,'Data - ValuesEnd2009'!V$2),'Data - ValuesEnd2009'!V73/INDEX(F_MC_End2009,1,'Data - ValuesEnd2009'!V$2))</f>
        <v>1.0630263547402683</v>
      </c>
      <c r="W73" s="193">
        <f>IF($C73="M",'Data - ValuesEnd2009'!W73/INDEX(M_MC_End2009,1,'Data - ValuesEnd2009'!W$2),'Data - ValuesEnd2009'!W73/INDEX(F_MC_End2009,1,'Data - ValuesEnd2009'!W$2))</f>
        <v>1.0728155344778145</v>
      </c>
      <c r="X73" s="193">
        <f>IF($C73="M",'Data - ValuesEnd2009'!X73/INDEX(M_MC_End2009,1,'Data - ValuesEnd2009'!X$2),'Data - ValuesEnd2009'!X73/INDEX(F_MC_End2009,1,'Data - ValuesEnd2009'!X$2))</f>
        <v>1.077602865343479</v>
      </c>
      <c r="Y73" s="193">
        <f>IF($C73="M",'Data - ValuesEnd2009'!Y73/INDEX(M_MC_End2009,1,'Data - ValuesEnd2009'!Y$2),'Data - ValuesEnd2009'!Y73/INDEX(F_MC_End2009,1,'Data - ValuesEnd2009'!Y$2))</f>
        <v>1.0905376804395375</v>
      </c>
      <c r="Z73" s="194">
        <f>IF($C73="M",'Data - ValuesEnd2009'!Z73/INDEX(M_MC_End2009,1,'Data - ValuesEnd2009'!Z$2),'Data - ValuesEnd2009'!Z73/INDEX(F_MC_End2009,1,'Data - ValuesEnd2009'!Z$2))</f>
        <v>1.0257771917306953</v>
      </c>
      <c r="AA73" s="190"/>
      <c r="AB73" s="191"/>
      <c r="AC73" s="192">
        <f>IF($C73="M",'Data - ValuesEnd2009'!AC73/INDEX(M_MC_End2009,1,'Data - ValuesEnd2009'!AC$2),'Data - ValuesEnd2009'!AC73/INDEX(F_MC_End2009,1,'Data - ValuesEnd2009'!AC$2))</f>
        <v>1.0092803802529116</v>
      </c>
      <c r="AD73" s="193">
        <f>IF($C73="M",'Data - ValuesEnd2009'!AD73/INDEX(M_MC_End2009,1,'Data - ValuesEnd2009'!AD$2),'Data - ValuesEnd2009'!AD73/INDEX(F_MC_End2009,1,'Data - ValuesEnd2009'!AD$2))</f>
        <v>1.0411135279893937</v>
      </c>
      <c r="AE73" s="193">
        <f>IF($C73="M",'Data - ValuesEnd2009'!AE73/INDEX(M_MC_End2009,1,'Data - ValuesEnd2009'!AE$2),'Data - ValuesEnd2009'!AE73/INDEX(F_MC_End2009,1,'Data - ValuesEnd2009'!AE$2))</f>
        <v>1.039662744625884</v>
      </c>
      <c r="AF73" s="193">
        <f>IF($C73="M",'Data - ValuesEnd2009'!AF73/INDEX(M_MC_End2009,1,'Data - ValuesEnd2009'!AF$2),'Data - ValuesEnd2009'!AF73/INDEX(F_MC_End2009,1,'Data - ValuesEnd2009'!AF$2))</f>
        <v>1.0461253461125026</v>
      </c>
      <c r="AG73" s="193">
        <f>IF($C73="M",'Data - ValuesEnd2009'!AG73/INDEX(M_MC_End2009,1,'Data - ValuesEnd2009'!AG$2),'Data - ValuesEnd2009'!AG73/INDEX(F_MC_End2009,1,'Data - ValuesEnd2009'!AG$2))</f>
        <v>1.058823220499791</v>
      </c>
      <c r="AH73" s="194">
        <f>IF($C73="M",'Data - ValuesEnd2009'!AH73/INDEX(M_MC_End2009,1,'Data - ValuesEnd2009'!AH$2),'Data - ValuesEnd2009'!AH73/INDEX(F_MC_End2009,1,'Data - ValuesEnd2009'!AH$2))</f>
        <v>1.019073456828248</v>
      </c>
      <c r="AI73" s="190"/>
      <c r="AJ73" s="191"/>
      <c r="AK73" s="192">
        <f>IF($C73="M",'Data - ValuesEnd2009'!AK73/INDEX(M_MC_End2009,1,'Data - ValuesEnd2009'!AK$2),'Data - ValuesEnd2009'!AK73/INDEX(F_MC_End2009,1,'Data - ValuesEnd2009'!AK$2))</f>
        <v>1.1093295922426984</v>
      </c>
      <c r="AL73" s="193">
        <f>IF($C73="M",'Data - ValuesEnd2009'!AL73/INDEX(M_MC_End2009,1,'Data - ValuesEnd2009'!AL$2),'Data - ValuesEnd2009'!AL73/INDEX(F_MC_End2009,1,'Data - ValuesEnd2009'!AL$2))</f>
        <v>1.1031357364429022</v>
      </c>
      <c r="AM73" s="193">
        <f>IF($C73="M",'Data - ValuesEnd2009'!AM73/INDEX(M_MC_End2009,1,'Data - ValuesEnd2009'!AM$2),'Data - ValuesEnd2009'!AM73/INDEX(F_MC_End2009,1,'Data - ValuesEnd2009'!AM$2))</f>
        <v>1.090206031262654</v>
      </c>
      <c r="AN73" s="193">
        <f>IF($C73="M",'Data - ValuesEnd2009'!AN73/INDEX(M_MC_End2009,1,'Data - ValuesEnd2009'!AN$2),'Data - ValuesEnd2009'!AN73/INDEX(F_MC_End2009,1,'Data - ValuesEnd2009'!AN$2))</f>
        <v>1.1065608662848478</v>
      </c>
      <c r="AO73" s="193">
        <f>IF($C73="M",'Data - ValuesEnd2009'!AO73/INDEX(M_MC_End2009,1,'Data - ValuesEnd2009'!AO$2),'Data - ValuesEnd2009'!AO73/INDEX(F_MC_End2009,1,'Data - ValuesEnd2009'!AO$2))</f>
        <v>1.113482064116881</v>
      </c>
      <c r="AP73" s="194">
        <f>IF($C73="M",'Data - ValuesEnd2009'!AP73/INDEX(M_MC_End2009,1,'Data - ValuesEnd2009'!AP$2),'Data - ValuesEnd2009'!AP73/INDEX(F_MC_End2009,1,'Data - ValuesEnd2009'!AP$2))</f>
        <v>1.0756866660688944</v>
      </c>
      <c r="AQ73" s="190"/>
      <c r="AR73" s="191"/>
      <c r="AS73" s="192">
        <f>IF($C73="M",'Data - ValuesEnd2009'!AS73/INDEX(M_MC_End2009,1,'Data - ValuesEnd2009'!AS$2),'Data - ValuesEnd2009'!AS73/INDEX(F_MC_End2009,1,'Data - ValuesEnd2009'!AS$2))</f>
        <v>1.0345089879975338</v>
      </c>
      <c r="AT73" s="193">
        <f>IF($C73="M",'Data - ValuesEnd2009'!AT73/INDEX(M_MC_End2009,1,'Data - ValuesEnd2009'!AT$2),'Data - ValuesEnd2009'!AT73/INDEX(F_MC_End2009,1,'Data - ValuesEnd2009'!AT$2))</f>
        <v>1.0493414310968185</v>
      </c>
      <c r="AU73" s="193">
        <f>IF($C73="M",'Data - ValuesEnd2009'!AU73/INDEX(M_MC_End2009,1,'Data - ValuesEnd2009'!AU$2),'Data - ValuesEnd2009'!AU73/INDEX(F_MC_End2009,1,'Data - ValuesEnd2009'!AU$2))</f>
        <v>1.0408503367048807</v>
      </c>
      <c r="AV73" s="193">
        <f>IF($C73="M",'Data - ValuesEnd2009'!AV73/INDEX(M_MC_End2009,1,'Data - ValuesEnd2009'!AV$2),'Data - ValuesEnd2009'!AV73/INDEX(F_MC_End2009,1,'Data - ValuesEnd2009'!AV$2))</f>
        <v>1.0568076237001616</v>
      </c>
      <c r="AW73" s="193">
        <f>IF($C73="M",'Data - ValuesEnd2009'!AW73/INDEX(M_MC_End2009,1,'Data - ValuesEnd2009'!AW$2),'Data - ValuesEnd2009'!AW73/INDEX(F_MC_End2009,1,'Data - ValuesEnd2009'!AW$2))</f>
        <v>1.0681096768577638</v>
      </c>
      <c r="AX73" s="194">
        <f>IF($C73="M",'Data - ValuesEnd2009'!AX73/INDEX(M_MC_End2009,1,'Data - ValuesEnd2009'!AX$2),'Data - ValuesEnd2009'!AX73/INDEX(F_MC_End2009,1,'Data - ValuesEnd2009'!AX$2))</f>
        <v>1.052394812783852</v>
      </c>
      <c r="AY73" s="190"/>
      <c r="AZ73" s="191"/>
      <c r="BA73" s="192">
        <f>IF($C73="M",'Data - ValuesEnd2009'!BA73/INDEX(M_MC_End2009,1,'Data - ValuesEnd2009'!BA$2),'Data - ValuesEnd2009'!BA73/INDEX(F_MC_End2009,1,'Data - ValuesEnd2009'!BA$2))</f>
        <v>1.1103263817701428</v>
      </c>
      <c r="BB73" s="193">
        <f>IF($C73="M",'Data - ValuesEnd2009'!BB73/INDEX(M_MC_End2009,1,'Data - ValuesEnd2009'!BB$2),'Data - ValuesEnd2009'!BB73/INDEX(F_MC_End2009,1,'Data - ValuesEnd2009'!BB$2))</f>
        <v>1.1101085821596897</v>
      </c>
      <c r="BC73" s="193">
        <f>IF($C73="M",'Data - ValuesEnd2009'!BC73/INDEX(M_MC_End2009,1,'Data - ValuesEnd2009'!BC$2),'Data - ValuesEnd2009'!BC73/INDEX(F_MC_End2009,1,'Data - ValuesEnd2009'!BC$2))</f>
        <v>1.0980329792174484</v>
      </c>
      <c r="BD73" s="193">
        <f>IF($C73="M",'Data - ValuesEnd2009'!BD73/INDEX(M_MC_End2009,1,'Data - ValuesEnd2009'!BD$2),'Data - ValuesEnd2009'!BD73/INDEX(F_MC_End2009,1,'Data - ValuesEnd2009'!BD$2))</f>
        <v>1.0964513309834332</v>
      </c>
      <c r="BE73" s="193">
        <f>IF($C73="M",'Data - ValuesEnd2009'!BE73/INDEX(M_MC_End2009,1,'Data - ValuesEnd2009'!BE$2),'Data - ValuesEnd2009'!BE73/INDEX(F_MC_End2009,1,'Data - ValuesEnd2009'!BE$2))</f>
        <v>1.1046343006151367</v>
      </c>
      <c r="BF73" s="194">
        <f>IF($C73="M",'Data - ValuesEnd2009'!BF73/INDEX(M_MC_End2009,1,'Data - ValuesEnd2009'!BF$2),'Data - ValuesEnd2009'!BF73/INDEX(F_MC_End2009,1,'Data - ValuesEnd2009'!BF$2))</f>
        <v>1.0306751248779817</v>
      </c>
      <c r="BG73" s="190"/>
      <c r="BH73" s="191"/>
      <c r="BI73" s="192">
        <f>IF($C73="M",'Data - ValuesEnd2009'!BI73/INDEX(M_MC_End2009,1,'Data - ValuesEnd2009'!BI$2),'Data - ValuesEnd2009'!BI73/INDEX(F_MC_End2009,1,'Data - ValuesEnd2009'!BI$2))</f>
        <v>1.0438799217820918</v>
      </c>
      <c r="BJ73" s="193">
        <f>IF($C73="M",'Data - ValuesEnd2009'!BJ73/INDEX(M_MC_End2009,1,'Data - ValuesEnd2009'!BJ$2),'Data - ValuesEnd2009'!BJ73/INDEX(F_MC_End2009,1,'Data - ValuesEnd2009'!BJ$2))</f>
        <v>1.0566777884762057</v>
      </c>
      <c r="BK73" s="193">
        <f>IF($C73="M",'Data - ValuesEnd2009'!BK73/INDEX(M_MC_End2009,1,'Data - ValuesEnd2009'!BK$2),'Data - ValuesEnd2009'!BK73/INDEX(F_MC_End2009,1,'Data - ValuesEnd2009'!BK$2))</f>
        <v>1.0461392838587038</v>
      </c>
      <c r="BL73" s="193">
        <f>IF($C73="M",'Data - ValuesEnd2009'!BL73/INDEX(M_MC_End2009,1,'Data - ValuesEnd2009'!BL$2),'Data - ValuesEnd2009'!BL73/INDEX(F_MC_End2009,1,'Data - ValuesEnd2009'!BL$2))</f>
        <v>1.0507916319279698</v>
      </c>
      <c r="BM73" s="193">
        <f>IF($C73="M",'Data - ValuesEnd2009'!BM73/INDEX(M_MC_End2009,1,'Data - ValuesEnd2009'!BM$2),'Data - ValuesEnd2009'!BM73/INDEX(F_MC_End2009,1,'Data - ValuesEnd2009'!BM$2))</f>
        <v>1.062177851598704</v>
      </c>
      <c r="BN73" s="194">
        <f>IF($C73="M",'Data - ValuesEnd2009'!BN73/INDEX(M_MC_End2009,1,'Data - ValuesEnd2009'!BN$2),'Data - ValuesEnd2009'!BN73/INDEX(F_MC_End2009,1,'Data - ValuesEnd2009'!BN$2))</f>
        <v>1.0195103481905277</v>
      </c>
      <c r="BO73" s="190"/>
      <c r="BP73" s="191"/>
      <c r="BQ73" s="192">
        <f>IF($C73="M",'Data - ValuesEnd2009'!BQ73/INDEX(M_MC_End2009,1,'Data - ValuesEnd2009'!BQ$2),'Data - ValuesEnd2009'!BQ73/INDEX(F_MC_End2009,1,'Data - ValuesEnd2009'!BQ$2))</f>
        <v>1.2131596136503056</v>
      </c>
      <c r="BR73" s="193">
        <f>IF($C73="M",'Data - ValuesEnd2009'!BR73/INDEX(M_MC_End2009,1,'Data - ValuesEnd2009'!BR$2),'Data - ValuesEnd2009'!BR73/INDEX(F_MC_End2009,1,'Data - ValuesEnd2009'!BR$2))</f>
        <v>1.169138483572067</v>
      </c>
      <c r="BS73" s="193">
        <f>IF($C73="M",'Data - ValuesEnd2009'!BS73/INDEX(M_MC_End2009,1,'Data - ValuesEnd2009'!BS$2),'Data - ValuesEnd2009'!BS73/INDEX(F_MC_End2009,1,'Data - ValuesEnd2009'!BS$2))</f>
        <v>1.128308679323468</v>
      </c>
      <c r="BT73" s="193">
        <f>IF($C73="M",'Data - ValuesEnd2009'!BT73/INDEX(M_MC_End2009,1,'Data - ValuesEnd2009'!BT$2),'Data - ValuesEnd2009'!BT73/INDEX(F_MC_End2009,1,'Data - ValuesEnd2009'!BT$2))</f>
        <v>1.1387901122087978</v>
      </c>
      <c r="BU73" s="193">
        <f>IF($C73="M",'Data - ValuesEnd2009'!BU73/INDEX(M_MC_End2009,1,'Data - ValuesEnd2009'!BU$2),'Data - ValuesEnd2009'!BU73/INDEX(F_MC_End2009,1,'Data - ValuesEnd2009'!BU$2))</f>
        <v>1.139121835498649</v>
      </c>
      <c r="BV73" s="194">
        <f>IF($C73="M",'Data - ValuesEnd2009'!BV73/INDEX(M_MC_End2009,1,'Data - ValuesEnd2009'!BV$2),'Data - ValuesEnd2009'!BV73/INDEX(F_MC_End2009,1,'Data - ValuesEnd2009'!BV$2))</f>
        <v>1.0888779957830095</v>
      </c>
      <c r="BW73" s="190"/>
      <c r="BX73" s="191"/>
      <c r="BY73" s="192">
        <f>IF($C73="M",'Data - ValuesEnd2009'!BY73/INDEX(M_MC_End2009,1,'Data - ValuesEnd2009'!BY$2),'Data - ValuesEnd2009'!BY73/INDEX(F_MC_End2009,1,'Data - ValuesEnd2009'!BY$2))</f>
        <v>1.0753875362103793</v>
      </c>
      <c r="BZ73" s="193">
        <f>IF($C73="M",'Data - ValuesEnd2009'!BZ73/INDEX(M_MC_End2009,1,'Data - ValuesEnd2009'!BZ$2),'Data - ValuesEnd2009'!BZ73/INDEX(F_MC_End2009,1,'Data - ValuesEnd2009'!BZ$2))</f>
        <v>1.0710605665563846</v>
      </c>
      <c r="CA73" s="193">
        <f>IF($C73="M",'Data - ValuesEnd2009'!CA73/INDEX(M_MC_End2009,1,'Data - ValuesEnd2009'!CA$2),'Data - ValuesEnd2009'!CA73/INDEX(F_MC_End2009,1,'Data - ValuesEnd2009'!CA$2))</f>
        <v>1.0510285433512492</v>
      </c>
      <c r="CB73" s="193">
        <f>IF($C73="M",'Data - ValuesEnd2009'!CB73/INDEX(M_MC_End2009,1,'Data - ValuesEnd2009'!CB$2),'Data - ValuesEnd2009'!CB73/INDEX(F_MC_End2009,1,'Data - ValuesEnd2009'!CB$2))</f>
        <v>1.0660207467778384</v>
      </c>
      <c r="CC73" s="193">
        <f>IF($C73="M",'Data - ValuesEnd2009'!CC73/INDEX(M_MC_End2009,1,'Data - ValuesEnd2009'!CC$2),'Data - ValuesEnd2009'!CC73/INDEX(F_MC_End2009,1,'Data - ValuesEnd2009'!CC$2))</f>
        <v>1.0756714914991632</v>
      </c>
      <c r="CD73" s="194">
        <f>IF($C73="M",'Data - ValuesEnd2009'!CD73/INDEX(M_MC_End2009,1,'Data - ValuesEnd2009'!CD$2),'Data - ValuesEnd2009'!CD73/INDEX(F_MC_End2009,1,'Data - ValuesEnd2009'!CD$2))</f>
        <v>1.056056199441209</v>
      </c>
      <c r="CE73" s="190"/>
      <c r="CF73" s="191"/>
      <c r="CG73" s="192">
        <f>IF($C73="M",'Data - ValuesEnd2009'!CG73/INDEX(M_MC_End2009,1,'Data - ValuesEnd2009'!CG$2),'Data - ValuesEnd2009'!CG73/INDEX(F_MC_End2009,1,'Data - ValuesEnd2009'!CG$2))</f>
        <v>1.2083156482903843</v>
      </c>
      <c r="CH73" s="193">
        <f>IF($C73="M",'Data - ValuesEnd2009'!CH73/INDEX(M_MC_End2009,1,'Data - ValuesEnd2009'!CH$2),'Data - ValuesEnd2009'!CH73/INDEX(F_MC_End2009,1,'Data - ValuesEnd2009'!CH$2))</f>
        <v>1.1656104124353417</v>
      </c>
      <c r="CI73" s="193">
        <f>IF($C73="M",'Data - ValuesEnd2009'!CI73/INDEX(M_MC_End2009,1,'Data - ValuesEnd2009'!CI$2),'Data - ValuesEnd2009'!CI73/INDEX(F_MC_End2009,1,'Data - ValuesEnd2009'!CI$2))</f>
        <v>1.1276551358707017</v>
      </c>
      <c r="CJ73" s="193">
        <f>IF($C73="M",'Data - ValuesEnd2009'!CJ73/INDEX(M_MC_End2009,1,'Data - ValuesEnd2009'!CJ$2),'Data - ValuesEnd2009'!CJ73/INDEX(F_MC_End2009,1,'Data - ValuesEnd2009'!CJ$2))</f>
        <v>1.1184844116905788</v>
      </c>
      <c r="CK73" s="193">
        <f>IF($C73="M",'Data - ValuesEnd2009'!CK73/INDEX(M_MC_End2009,1,'Data - ValuesEnd2009'!CK$2),'Data - ValuesEnd2009'!CK73/INDEX(F_MC_End2009,1,'Data - ValuesEnd2009'!CK$2))</f>
        <v>1.1210101402107218</v>
      </c>
      <c r="CL73" s="194">
        <f>IF($C73="M",'Data - ValuesEnd2009'!CL73/INDEX(M_MC_End2009,1,'Data - ValuesEnd2009'!CL$2),'Data - ValuesEnd2009'!CL73/INDEX(F_MC_End2009,1,'Data - ValuesEnd2009'!CL$2))</f>
        <v>1.0364358749440046</v>
      </c>
      <c r="CM73" s="190"/>
      <c r="CN73" s="191"/>
      <c r="CO73" s="192">
        <f>IF($C73="M",'Data - ValuesEnd2009'!CO73/INDEX(M_MC_End2009,1,'Data - ValuesEnd2009'!CO$2),'Data - ValuesEnd2009'!CO73/INDEX(F_MC_End2009,1,'Data - ValuesEnd2009'!CO$2))</f>
        <v>1.0810944075128477</v>
      </c>
      <c r="CP73" s="193">
        <f>IF($C73="M",'Data - ValuesEnd2009'!CP73/INDEX(M_MC_End2009,1,'Data - ValuesEnd2009'!CP$2),'Data - ValuesEnd2009'!CP73/INDEX(F_MC_End2009,1,'Data - ValuesEnd2009'!CP$2))</f>
        <v>1.0738622452659536</v>
      </c>
      <c r="CQ73" s="193">
        <f>IF($C73="M",'Data - ValuesEnd2009'!CQ73/INDEX(M_MC_End2009,1,'Data - ValuesEnd2009'!CQ$2),'Data - ValuesEnd2009'!CQ73/INDEX(F_MC_End2009,1,'Data - ValuesEnd2009'!CQ$2))</f>
        <v>1.0533465415745489</v>
      </c>
      <c r="CR73" s="193">
        <f>IF($C73="M",'Data - ValuesEnd2009'!CR73/INDEX(M_MC_End2009,1,'Data - ValuesEnd2009'!CR$2),'Data - ValuesEnd2009'!CR73/INDEX(F_MC_End2009,1,'Data - ValuesEnd2009'!CR$2))</f>
        <v>1.0560407416683846</v>
      </c>
      <c r="CS73" s="193">
        <f>IF($C73="M",'Data - ValuesEnd2009'!CS73/INDEX(M_MC_End2009,1,'Data - ValuesEnd2009'!CS$2),'Data - ValuesEnd2009'!CS73/INDEX(F_MC_End2009,1,'Data - ValuesEnd2009'!CS$2))</f>
        <v>1.066006118372001</v>
      </c>
      <c r="CT73" s="194">
        <f>IF($C73="M",'Data - ValuesEnd2009'!CT73/INDEX(M_MC_End2009,1,'Data - ValuesEnd2009'!CT$2),'Data - ValuesEnd2009'!CT73/INDEX(F_MC_End2009,1,'Data - ValuesEnd2009'!CT$2))</f>
        <v>1.0202009844830042</v>
      </c>
      <c r="CU73" s="190"/>
      <c r="CV73" s="191"/>
      <c r="CW73" s="192">
        <f>IF($C73="M",'Data - ValuesEnd2009'!CW73/INDEX(M_MC_End2009,1,'Data - ValuesEnd2009'!CW$2),'Data - ValuesEnd2009'!CW73/INDEX(F_MC_End2009,1,'Data - ValuesEnd2009'!CW$2))</f>
        <v>1.3277936941824577</v>
      </c>
      <c r="CX73" s="193">
        <f>IF($C73="M",'Data - ValuesEnd2009'!CX73/INDEX(M_MC_End2009,1,'Data - ValuesEnd2009'!CX$2),'Data - ValuesEnd2009'!CX73/INDEX(F_MC_End2009,1,'Data - ValuesEnd2009'!CX$2))</f>
        <v>1.2434401347244048</v>
      </c>
      <c r="CY73" s="193">
        <f>IF($C73="M",'Data - ValuesEnd2009'!CY73/INDEX(M_MC_End2009,1,'Data - ValuesEnd2009'!CY$2),'Data - ValuesEnd2009'!CY73/INDEX(F_MC_End2009,1,'Data - ValuesEnd2009'!CY$2))</f>
        <v>1.171301881821304</v>
      </c>
      <c r="CZ73" s="193">
        <f>IF($C73="M",'Data - ValuesEnd2009'!CZ73/INDEX(M_MC_End2009,1,'Data - ValuesEnd2009'!CZ$2),'Data - ValuesEnd2009'!CZ73/INDEX(F_MC_End2009,1,'Data - ValuesEnd2009'!CZ$2))</f>
        <v>1.1751353039972412</v>
      </c>
      <c r="DA73" s="193">
        <f>IF($C73="M",'Data - ValuesEnd2009'!DA73/INDEX(M_MC_End2009,1,'Data - ValuesEnd2009'!DA$2),'Data - ValuesEnd2009'!DA73/INDEX(F_MC_End2009,1,'Data - ValuesEnd2009'!DA$2))</f>
        <v>1.1679468382296578</v>
      </c>
      <c r="DB73" s="194">
        <f>IF($C73="M",'Data - ValuesEnd2009'!DB73/INDEX(M_MC_End2009,1,'Data - ValuesEnd2009'!DB$2),'Data - ValuesEnd2009'!DB73/INDEX(F_MC_End2009,1,'Data - ValuesEnd2009'!DB$2))</f>
        <v>1.1036670539343525</v>
      </c>
      <c r="DC73" s="190"/>
      <c r="DD73" s="191"/>
      <c r="DE73" s="192">
        <f>IF($C73="M",'Data - ValuesEnd2009'!DE73/INDEX(M_MC_End2009,1,'Data - ValuesEnd2009'!DE$2),'Data - ValuesEnd2009'!DE73/INDEX(F_MC_End2009,1,'Data - ValuesEnd2009'!DE$2))</f>
        <v>1.1166055247790765</v>
      </c>
      <c r="DF73" s="193">
        <f>IF($C73="M",'Data - ValuesEnd2009'!DF73/INDEX(M_MC_End2009,1,'Data - ValuesEnd2009'!DF$2),'Data - ValuesEnd2009'!DF73/INDEX(F_MC_End2009,1,'Data - ValuesEnd2009'!DF$2))</f>
        <v>1.0937105953941748</v>
      </c>
      <c r="DG73" s="193">
        <f>IF($C73="M",'Data - ValuesEnd2009'!DG73/INDEX(M_MC_End2009,1,'Data - ValuesEnd2009'!DG$2),'Data - ValuesEnd2009'!DG73/INDEX(F_MC_End2009,1,'Data - ValuesEnd2009'!DG$2))</f>
        <v>1.0617844598192392</v>
      </c>
      <c r="DH73" s="193">
        <f>IF($C73="M",'Data - ValuesEnd2009'!DH73/INDEX(M_MC_End2009,1,'Data - ValuesEnd2009'!DH$2),'Data - ValuesEnd2009'!DH73/INDEX(F_MC_End2009,1,'Data - ValuesEnd2009'!DH$2))</f>
        <v>1.0758329385405585</v>
      </c>
      <c r="DI73" s="193">
        <f>IF($C73="M",'Data - ValuesEnd2009'!DI73/INDEX(M_MC_End2009,1,'Data - ValuesEnd2009'!DI$2),'Data - ValuesEnd2009'!DI73/INDEX(F_MC_End2009,1,'Data - ValuesEnd2009'!DI$2))</f>
        <v>1.0837687826120603</v>
      </c>
      <c r="DJ73" s="194">
        <f>IF($C73="M",'Data - ValuesEnd2009'!DJ73/INDEX(M_MC_End2009,1,'Data - ValuesEnd2009'!DJ$2),'Data - ValuesEnd2009'!DJ73/INDEX(F_MC_End2009,1,'Data - ValuesEnd2009'!DJ$2))</f>
        <v>1.0601139390340935</v>
      </c>
      <c r="DK73" s="190"/>
      <c r="DL73" s="191"/>
      <c r="DM73" s="192">
        <f>IF($C73="M",'Data - ValuesEnd2009'!DM73/INDEX(M_MC_End2009,1,'Data - ValuesEnd2009'!DM$2),'Data - ValuesEnd2009'!DM73/INDEX(F_MC_End2009,1,'Data - ValuesEnd2009'!DM$2))</f>
        <v>1.3193605482049762</v>
      </c>
      <c r="DN73" s="193">
        <f>IF($C73="M",'Data - ValuesEnd2009'!DN73/INDEX(M_MC_End2009,1,'Data - ValuesEnd2009'!DN$2),'Data - ValuesEnd2009'!DN73/INDEX(F_MC_End2009,1,'Data - ValuesEnd2009'!DN$2))</f>
        <v>1.229237923201156</v>
      </c>
      <c r="DO73" s="193">
        <f>IF($C73="M",'Data - ValuesEnd2009'!DO73/INDEX(M_MC_End2009,1,'Data - ValuesEnd2009'!DO$2),'Data - ValuesEnd2009'!DO73/INDEX(F_MC_End2009,1,'Data - ValuesEnd2009'!DO$2))</f>
        <v>1.161621698163495</v>
      </c>
      <c r="DP73" s="193">
        <f>IF($C73="M",'Data - ValuesEnd2009'!DP73/INDEX(M_MC_End2009,1,'Data - ValuesEnd2009'!DP$2),'Data - ValuesEnd2009'!DP73/INDEX(F_MC_End2009,1,'Data - ValuesEnd2009'!DP$2))</f>
        <v>1.1437199831252673</v>
      </c>
      <c r="DQ73" s="193">
        <f>IF($C73="M",'Data - ValuesEnd2009'!DQ73/INDEX(M_MC_End2009,1,'Data - ValuesEnd2009'!DQ$2),'Data - ValuesEnd2009'!DQ73/INDEX(F_MC_End2009,1,'Data - ValuesEnd2009'!DQ$2))</f>
        <v>1.139721079980834</v>
      </c>
      <c r="DR73" s="194">
        <f>IF($C73="M",'Data - ValuesEnd2009'!DR73/INDEX(M_MC_End2009,1,'Data - ValuesEnd2009'!DR$2),'Data - ValuesEnd2009'!DR73/INDEX(F_MC_End2009,1,'Data - ValuesEnd2009'!DR$2))</f>
        <v>1.0431042647791233</v>
      </c>
      <c r="DS73" s="190"/>
      <c r="DT73" s="191"/>
      <c r="DU73" s="192">
        <f>IF($C73="M",'Data - ValuesEnd2009'!DU73/INDEX(M_MC_End2009,1,'Data - ValuesEnd2009'!DU$2),'Data - ValuesEnd2009'!DU73/INDEX(F_MC_End2009,1,'Data - ValuesEnd2009'!DU$2))</f>
        <v>1.1195990377434097</v>
      </c>
      <c r="DV73" s="193">
        <f>IF($C73="M",'Data - ValuesEnd2009'!DV73/INDEX(M_MC_End2009,1,'Data - ValuesEnd2009'!DV$2),'Data - ValuesEnd2009'!DV73/INDEX(F_MC_End2009,1,'Data - ValuesEnd2009'!DV$2))</f>
        <v>1.0922322509902944</v>
      </c>
      <c r="DW73" s="193">
        <f>IF($C73="M",'Data - ValuesEnd2009'!DW73/INDEX(M_MC_End2009,1,'Data - ValuesEnd2009'!DW$2),'Data - ValuesEnd2009'!DW73/INDEX(F_MC_End2009,1,'Data - ValuesEnd2009'!DW$2))</f>
        <v>1.0611327318993358</v>
      </c>
      <c r="DX73" s="193">
        <f>IF($C73="M",'Data - ValuesEnd2009'!DX73/INDEX(M_MC_End2009,1,'Data - ValuesEnd2009'!DX$2),'Data - ValuesEnd2009'!DX73/INDEX(F_MC_End2009,1,'Data - ValuesEnd2009'!DX$2))</f>
        <v>1.061771723910931</v>
      </c>
      <c r="DY73" s="193">
        <f>IF($C73="M",'Data - ValuesEnd2009'!DY73/INDEX(M_MC_End2009,1,'Data - ValuesEnd2009'!DY$2),'Data - ValuesEnd2009'!DY73/INDEX(F_MC_End2009,1,'Data - ValuesEnd2009'!DY$2))</f>
        <v>1.0702491665816152</v>
      </c>
      <c r="DZ73" s="194">
        <f>IF($C73="M",'Data - ValuesEnd2009'!DZ73/INDEX(M_MC_End2009,1,'Data - ValuesEnd2009'!DZ$2),'Data - ValuesEnd2009'!DZ73/INDEX(F_MC_End2009,1,'Data - ValuesEnd2009'!DZ$2))</f>
        <v>1.021139606316531</v>
      </c>
      <c r="EA73" s="190"/>
      <c r="EB73" s="191"/>
      <c r="EC73" s="185"/>
    </row>
    <row r="74" spans="2:133" s="186" customFormat="1" ht="16.5" thickBot="1">
      <c r="B74" s="46"/>
      <c r="C74" s="46"/>
      <c r="D74" s="164"/>
      <c r="E74" s="76"/>
      <c r="F74" s="76"/>
      <c r="G74" s="76"/>
      <c r="H74" s="76"/>
      <c r="I74" s="76"/>
      <c r="J74" s="76"/>
      <c r="K74" s="174"/>
      <c r="L74" s="175"/>
      <c r="M74" s="76"/>
      <c r="N74" s="76"/>
      <c r="O74" s="76"/>
      <c r="P74" s="76"/>
      <c r="Q74" s="76"/>
      <c r="R74" s="76"/>
      <c r="S74" s="174"/>
      <c r="T74" s="175"/>
      <c r="U74" s="76"/>
      <c r="V74" s="76"/>
      <c r="W74" s="76"/>
      <c r="X74" s="76"/>
      <c r="Y74" s="76"/>
      <c r="Z74" s="76"/>
      <c r="AA74" s="174"/>
      <c r="AB74" s="175"/>
      <c r="AC74" s="76"/>
      <c r="AD74" s="76"/>
      <c r="AE74" s="76"/>
      <c r="AF74" s="76"/>
      <c r="AG74" s="76"/>
      <c r="AH74" s="76"/>
      <c r="AI74" s="174"/>
      <c r="AJ74" s="175"/>
      <c r="AK74" s="76"/>
      <c r="AL74" s="76"/>
      <c r="AM74" s="76"/>
      <c r="AN74" s="76"/>
      <c r="AO74" s="76"/>
      <c r="AP74" s="76"/>
      <c r="AQ74" s="174"/>
      <c r="AR74" s="175"/>
      <c r="AS74" s="76"/>
      <c r="AT74" s="76"/>
      <c r="AU74" s="76"/>
      <c r="AV74" s="76"/>
      <c r="AW74" s="76"/>
      <c r="AX74" s="76"/>
      <c r="AY74" s="174"/>
      <c r="AZ74" s="175"/>
      <c r="BA74" s="76"/>
      <c r="BB74" s="76"/>
      <c r="BC74" s="76"/>
      <c r="BD74" s="76"/>
      <c r="BE74" s="76"/>
      <c r="BF74" s="76"/>
      <c r="BG74" s="174"/>
      <c r="BH74" s="175"/>
      <c r="BI74" s="76"/>
      <c r="BJ74" s="76"/>
      <c r="BK74" s="76"/>
      <c r="BL74" s="76"/>
      <c r="BM74" s="76"/>
      <c r="BN74" s="76"/>
      <c r="BO74" s="174"/>
      <c r="BP74" s="175"/>
      <c r="BQ74" s="76"/>
      <c r="BR74" s="76"/>
      <c r="BS74" s="76"/>
      <c r="BT74" s="76"/>
      <c r="BU74" s="76"/>
      <c r="BV74" s="76"/>
      <c r="BW74" s="174"/>
      <c r="BX74" s="175"/>
      <c r="BY74" s="76"/>
      <c r="BZ74" s="76"/>
      <c r="CA74" s="76"/>
      <c r="CB74" s="76"/>
      <c r="CC74" s="76"/>
      <c r="CD74" s="76"/>
      <c r="CE74" s="174"/>
      <c r="CF74" s="175"/>
      <c r="CG74" s="76"/>
      <c r="CH74" s="76"/>
      <c r="CI74" s="76"/>
      <c r="CJ74" s="76"/>
      <c r="CK74" s="76"/>
      <c r="CL74" s="76"/>
      <c r="CM74" s="174"/>
      <c r="CN74" s="175"/>
      <c r="CO74" s="76"/>
      <c r="CP74" s="76"/>
      <c r="CQ74" s="76"/>
      <c r="CR74" s="76"/>
      <c r="CS74" s="76"/>
      <c r="CT74" s="76"/>
      <c r="CU74" s="174"/>
      <c r="CV74" s="175"/>
      <c r="CW74" s="76"/>
      <c r="CX74" s="76"/>
      <c r="CY74" s="76"/>
      <c r="CZ74" s="76"/>
      <c r="DA74" s="76"/>
      <c r="DB74" s="76"/>
      <c r="DC74" s="174"/>
      <c r="DD74" s="175"/>
      <c r="DE74" s="76"/>
      <c r="DF74" s="76"/>
      <c r="DG74" s="76"/>
      <c r="DH74" s="76"/>
      <c r="DI74" s="76"/>
      <c r="DJ74" s="76"/>
      <c r="DK74" s="174"/>
      <c r="DL74" s="175"/>
      <c r="DM74" s="76"/>
      <c r="DN74" s="76"/>
      <c r="DO74" s="76"/>
      <c r="DP74" s="76"/>
      <c r="DQ74" s="76"/>
      <c r="DR74" s="76"/>
      <c r="DS74" s="174"/>
      <c r="DT74" s="175"/>
      <c r="DU74" s="76"/>
      <c r="DV74" s="76"/>
      <c r="DW74" s="76"/>
      <c r="DX74" s="76"/>
      <c r="DY74" s="76"/>
      <c r="DZ74" s="76"/>
      <c r="EA74" s="174"/>
      <c r="EB74" s="175"/>
      <c r="EC74" s="207"/>
    </row>
    <row r="75" spans="2:133" s="186" customFormat="1" ht="15.75">
      <c r="B75" s="46"/>
      <c r="C75" s="46" t="s">
        <v>44</v>
      </c>
      <c r="D75" s="164" t="s">
        <v>132</v>
      </c>
      <c r="E75" s="195">
        <f>IF($C75="M",'Data - ValuesEnd2009'!E75/INDEX(M_MC_End2009,1,'Data - ValuesEnd2009'!E$2),'Data - ValuesEnd2009'!E75/INDEX(F_MC_End2009,1,'Data - ValuesEnd2009'!E$2))</f>
        <v>0.9033042796489423</v>
      </c>
      <c r="F75" s="196">
        <f>IF($C75="M",'Data - ValuesEnd2009'!F75/INDEX(M_MC_End2009,1,'Data - ValuesEnd2009'!F$2),'Data - ValuesEnd2009'!F75/INDEX(F_MC_End2009,1,'Data - ValuesEnd2009'!F$2))</f>
        <v>0.9195856754553738</v>
      </c>
      <c r="G75" s="196">
        <f>IF($C75="M",'Data - ValuesEnd2009'!G75/INDEX(M_MC_End2009,1,'Data - ValuesEnd2009'!G$2),'Data - ValuesEnd2009'!G75/INDEX(F_MC_End2009,1,'Data - ValuesEnd2009'!G$2))</f>
        <v>0.9403263279745481</v>
      </c>
      <c r="H75" s="196">
        <f>IF($C75="M",'Data - ValuesEnd2009'!H75/INDEX(M_MC_End2009,1,'Data - ValuesEnd2009'!H$2),'Data - ValuesEnd2009'!H75/INDEX(F_MC_End2009,1,'Data - ValuesEnd2009'!H$2))</f>
        <v>0.9417466303074576</v>
      </c>
      <c r="I75" s="196">
        <f>IF($C75="M",'Data - ValuesEnd2009'!I75/INDEX(M_MC_End2009,1,'Data - ValuesEnd2009'!I$2),'Data - ValuesEnd2009'!I75/INDEX(F_MC_End2009,1,'Data - ValuesEnd2009'!I$2))</f>
        <v>0.9416862261819934</v>
      </c>
      <c r="J75" s="197">
        <f>IF($C75="M",'Data - ValuesEnd2009'!J75/INDEX(M_MC_End2009,1,'Data - ValuesEnd2009'!J$2),'Data - ValuesEnd2009'!J75/INDEX(F_MC_End2009,1,'Data - ValuesEnd2009'!J$2))</f>
        <v>0.929271022729954</v>
      </c>
      <c r="K75" s="190"/>
      <c r="L75" s="191"/>
      <c r="M75" s="195">
        <f>IF($C75="M",'Data - ValuesEnd2009'!M75/INDEX(M_MC_End2009,1,'Data - ValuesEnd2009'!M$2),'Data - ValuesEnd2009'!M75/INDEX(F_MC_End2009,1,'Data - ValuesEnd2009'!M$2))</f>
        <v>0.9237701556069997</v>
      </c>
      <c r="N75" s="196">
        <f>IF($C75="M",'Data - ValuesEnd2009'!N75/INDEX(M_MC_End2009,1,'Data - ValuesEnd2009'!N$2),'Data - ValuesEnd2009'!N75/INDEX(F_MC_End2009,1,'Data - ValuesEnd2009'!N$2))</f>
        <v>0.9480119407193236</v>
      </c>
      <c r="O75" s="196">
        <f>IF($C75="M",'Data - ValuesEnd2009'!O75/INDEX(M_MC_End2009,1,'Data - ValuesEnd2009'!O$2),'Data - ValuesEnd2009'!O75/INDEX(F_MC_End2009,1,'Data - ValuesEnd2009'!O$2))</f>
        <v>0.9713594966760619</v>
      </c>
      <c r="P75" s="196">
        <f>IF($C75="M",'Data - ValuesEnd2009'!P75/INDEX(M_MC_End2009,1,'Data - ValuesEnd2009'!P$2),'Data - ValuesEnd2009'!P75/INDEX(F_MC_End2009,1,'Data - ValuesEnd2009'!P$2))</f>
        <v>0.9696664608934723</v>
      </c>
      <c r="Q75" s="196">
        <f>IF($C75="M",'Data - ValuesEnd2009'!Q75/INDEX(M_MC_End2009,1,'Data - ValuesEnd2009'!Q$2),'Data - ValuesEnd2009'!Q75/INDEX(F_MC_End2009,1,'Data - ValuesEnd2009'!Q$2))</f>
        <v>0.9667029273817696</v>
      </c>
      <c r="R75" s="197">
        <f>IF($C75="M",'Data - ValuesEnd2009'!R75/INDEX(M_MC_End2009,1,'Data - ValuesEnd2009'!R$2),'Data - ValuesEnd2009'!R75/INDEX(F_MC_End2009,1,'Data - ValuesEnd2009'!R$2))</f>
        <v>0.9488332122494599</v>
      </c>
      <c r="S75" s="190"/>
      <c r="T75" s="191"/>
      <c r="U75" s="195">
        <f>IF($C75="M",'Data - ValuesEnd2009'!U75/INDEX(M_MC_End2009,1,'Data - ValuesEnd2009'!U$2),'Data - ValuesEnd2009'!U75/INDEX(F_MC_End2009,1,'Data - ValuesEnd2009'!U$2))</f>
        <v>0.9020871374727191</v>
      </c>
      <c r="V75" s="196">
        <f>IF($C75="M",'Data - ValuesEnd2009'!V75/INDEX(M_MC_End2009,1,'Data - ValuesEnd2009'!V$2),'Data - ValuesEnd2009'!V75/INDEX(F_MC_End2009,1,'Data - ValuesEnd2009'!V$2))</f>
        <v>0.9224237311016179</v>
      </c>
      <c r="W75" s="196">
        <f>IF($C75="M",'Data - ValuesEnd2009'!W75/INDEX(M_MC_End2009,1,'Data - ValuesEnd2009'!W$2),'Data - ValuesEnd2009'!W75/INDEX(F_MC_End2009,1,'Data - ValuesEnd2009'!W$2))</f>
        <v>0.9465179398857716</v>
      </c>
      <c r="X75" s="196">
        <f>IF($C75="M",'Data - ValuesEnd2009'!X75/INDEX(M_MC_End2009,1,'Data - ValuesEnd2009'!X$2),'Data - ValuesEnd2009'!X75/INDEX(F_MC_End2009,1,'Data - ValuesEnd2009'!X$2))</f>
        <v>0.9491657712262217</v>
      </c>
      <c r="Y75" s="196">
        <f>IF($C75="M",'Data - ValuesEnd2009'!Y75/INDEX(M_MC_End2009,1,'Data - ValuesEnd2009'!Y$2),'Data - ValuesEnd2009'!Y75/INDEX(F_MC_End2009,1,'Data - ValuesEnd2009'!Y$2))</f>
        <v>0.9504102183289532</v>
      </c>
      <c r="Z75" s="197">
        <f>IF($C75="M",'Data - ValuesEnd2009'!Z75/INDEX(M_MC_End2009,1,'Data - ValuesEnd2009'!Z$2),'Data - ValuesEnd2009'!Z75/INDEX(F_MC_End2009,1,'Data - ValuesEnd2009'!Z$2))</f>
        <v>0.9471626071323936</v>
      </c>
      <c r="AA75" s="190"/>
      <c r="AB75" s="191"/>
      <c r="AC75" s="195">
        <f>IF($C75="M",'Data - ValuesEnd2009'!AC75/INDEX(M_MC_End2009,1,'Data - ValuesEnd2009'!AC$2),'Data - ValuesEnd2009'!AC75/INDEX(F_MC_End2009,1,'Data - ValuesEnd2009'!AC$2))</f>
        <v>0.9256888950512097</v>
      </c>
      <c r="AD75" s="196">
        <f>IF($C75="M",'Data - ValuesEnd2009'!AD75/INDEX(M_MC_End2009,1,'Data - ValuesEnd2009'!AD$2),'Data - ValuesEnd2009'!AD75/INDEX(F_MC_End2009,1,'Data - ValuesEnd2009'!AD$2))</f>
        <v>0.9521374086193825</v>
      </c>
      <c r="AE75" s="196">
        <f>IF($C75="M",'Data - ValuesEnd2009'!AE75/INDEX(M_MC_End2009,1,'Data - ValuesEnd2009'!AE$2),'Data - ValuesEnd2009'!AE75/INDEX(F_MC_End2009,1,'Data - ValuesEnd2009'!AE$2))</f>
        <v>0.9752016932225201</v>
      </c>
      <c r="AF75" s="196">
        <f>IF($C75="M",'Data - ValuesEnd2009'!AF75/INDEX(M_MC_End2009,1,'Data - ValuesEnd2009'!AF$2),'Data - ValuesEnd2009'!AF75/INDEX(F_MC_End2009,1,'Data - ValuesEnd2009'!AF$2))</f>
        <v>0.9744145593316821</v>
      </c>
      <c r="AG75" s="196">
        <f>IF($C75="M",'Data - ValuesEnd2009'!AG75/INDEX(M_MC_End2009,1,'Data - ValuesEnd2009'!AG$2),'Data - ValuesEnd2009'!AG75/INDEX(F_MC_End2009,1,'Data - ValuesEnd2009'!AG$2))</f>
        <v>0.9726601256776992</v>
      </c>
      <c r="AH75" s="197">
        <f>IF($C75="M",'Data - ValuesEnd2009'!AH75/INDEX(M_MC_End2009,1,'Data - ValuesEnd2009'!AH$2),'Data - ValuesEnd2009'!AH75/INDEX(F_MC_End2009,1,'Data - ValuesEnd2009'!AH$2))</f>
        <v>0.9633720708301102</v>
      </c>
      <c r="AI75" s="190"/>
      <c r="AJ75" s="191"/>
      <c r="AK75" s="195">
        <f>IF($C75="M",'Data - ValuesEnd2009'!AK75/INDEX(M_MC_End2009,1,'Data - ValuesEnd2009'!AK$2),'Data - ValuesEnd2009'!AK75/INDEX(F_MC_End2009,1,'Data - ValuesEnd2009'!AK$2))</f>
        <v>1.025646239054803</v>
      </c>
      <c r="AL75" s="196">
        <f>IF($C75="M",'Data - ValuesEnd2009'!AL75/INDEX(M_MC_End2009,1,'Data - ValuesEnd2009'!AL$2),'Data - ValuesEnd2009'!AL75/INDEX(F_MC_End2009,1,'Data - ValuesEnd2009'!AL$2))</f>
        <v>1.011721172882712</v>
      </c>
      <c r="AM75" s="196">
        <f>IF($C75="M",'Data - ValuesEnd2009'!AM75/INDEX(M_MC_End2009,1,'Data - ValuesEnd2009'!AM$2),'Data - ValuesEnd2009'!AM75/INDEX(F_MC_End2009,1,'Data - ValuesEnd2009'!AM$2))</f>
        <v>1.0041713923808675</v>
      </c>
      <c r="AN75" s="196">
        <f>IF($C75="M",'Data - ValuesEnd2009'!AN75/INDEX(M_MC_End2009,1,'Data - ValuesEnd2009'!AN$2),'Data - ValuesEnd2009'!AN75/INDEX(F_MC_End2009,1,'Data - ValuesEnd2009'!AN$2))</f>
        <v>1.0028515367541748</v>
      </c>
      <c r="AO75" s="196">
        <f>IF($C75="M",'Data - ValuesEnd2009'!AO75/INDEX(M_MC_End2009,1,'Data - ValuesEnd2009'!AO$2),'Data - ValuesEnd2009'!AO75/INDEX(F_MC_End2009,1,'Data - ValuesEnd2009'!AO$2))</f>
        <v>0.9995209012680948</v>
      </c>
      <c r="AP75" s="197">
        <f>IF($C75="M",'Data - ValuesEnd2009'!AP75/INDEX(M_MC_End2009,1,'Data - ValuesEnd2009'!AP$2),'Data - ValuesEnd2009'!AP75/INDEX(F_MC_End2009,1,'Data - ValuesEnd2009'!AP$2))</f>
        <v>0.9793518902964403</v>
      </c>
      <c r="AQ75" s="190"/>
      <c r="AR75" s="191"/>
      <c r="AS75" s="195">
        <f>IF($C75="M",'Data - ValuesEnd2009'!AS75/INDEX(M_MC_End2009,1,'Data - ValuesEnd2009'!AS$2),'Data - ValuesEnd2009'!AS75/INDEX(F_MC_End2009,1,'Data - ValuesEnd2009'!AS$2))</f>
        <v>0.9931517278945219</v>
      </c>
      <c r="AT75" s="196">
        <f>IF($C75="M",'Data - ValuesEnd2009'!AT75/INDEX(M_MC_End2009,1,'Data - ValuesEnd2009'!AT$2),'Data - ValuesEnd2009'!AT75/INDEX(F_MC_End2009,1,'Data - ValuesEnd2009'!AT$2))</f>
        <v>0.9961861863984368</v>
      </c>
      <c r="AU75" s="196">
        <f>IF($C75="M",'Data - ValuesEnd2009'!AU75/INDEX(M_MC_End2009,1,'Data - ValuesEnd2009'!AU$2),'Data - ValuesEnd2009'!AU75/INDEX(F_MC_End2009,1,'Data - ValuesEnd2009'!AU$2))</f>
        <v>0.9984196274547565</v>
      </c>
      <c r="AV75" s="196">
        <f>IF($C75="M",'Data - ValuesEnd2009'!AV75/INDEX(M_MC_End2009,1,'Data - ValuesEnd2009'!AV$2),'Data - ValuesEnd2009'!AV75/INDEX(F_MC_End2009,1,'Data - ValuesEnd2009'!AV$2))</f>
        <v>0.9987554092382803</v>
      </c>
      <c r="AW75" s="196">
        <f>IF($C75="M",'Data - ValuesEnd2009'!AW75/INDEX(M_MC_End2009,1,'Data - ValuesEnd2009'!AW$2),'Data - ValuesEnd2009'!AW75/INDEX(F_MC_End2009,1,'Data - ValuesEnd2009'!AW$2))</f>
        <v>0.9973741099974482</v>
      </c>
      <c r="AX75" s="197">
        <f>IF($C75="M",'Data - ValuesEnd2009'!AX75/INDEX(M_MC_End2009,1,'Data - ValuesEnd2009'!AX$2),'Data - ValuesEnd2009'!AX75/INDEX(F_MC_End2009,1,'Data - ValuesEnd2009'!AX$2))</f>
        <v>0.9808676148808193</v>
      </c>
      <c r="AY75" s="190"/>
      <c r="AZ75" s="191"/>
      <c r="BA75" s="195">
        <f>IF($C75="M",'Data - ValuesEnd2009'!BA75/INDEX(M_MC_End2009,1,'Data - ValuesEnd2009'!BA$2),'Data - ValuesEnd2009'!BA75/INDEX(F_MC_End2009,1,'Data - ValuesEnd2009'!BA$2))</f>
        <v>1.019626329370759</v>
      </c>
      <c r="BB75" s="196">
        <f>IF($C75="M",'Data - ValuesEnd2009'!BB75/INDEX(M_MC_End2009,1,'Data - ValuesEnd2009'!BB$2),'Data - ValuesEnd2009'!BB75/INDEX(F_MC_End2009,1,'Data - ValuesEnd2009'!BB$2))</f>
        <v>1.0073933350512325</v>
      </c>
      <c r="BC75" s="196">
        <f>IF($C75="M",'Data - ValuesEnd2009'!BC75/INDEX(M_MC_End2009,1,'Data - ValuesEnd2009'!BC$2),'Data - ValuesEnd2009'!BC75/INDEX(F_MC_End2009,1,'Data - ValuesEnd2009'!BC$2))</f>
        <v>1.0025364479485392</v>
      </c>
      <c r="BD75" s="196">
        <f>IF($C75="M",'Data - ValuesEnd2009'!BD75/INDEX(M_MC_End2009,1,'Data - ValuesEnd2009'!BD$2),'Data - ValuesEnd2009'!BD75/INDEX(F_MC_End2009,1,'Data - ValuesEnd2009'!BD$2))</f>
        <v>1.000777635156735</v>
      </c>
      <c r="BE75" s="196">
        <f>IF($C75="M",'Data - ValuesEnd2009'!BE75/INDEX(M_MC_End2009,1,'Data - ValuesEnd2009'!BE$2),'Data - ValuesEnd2009'!BE75/INDEX(F_MC_End2009,1,'Data - ValuesEnd2009'!BE$2))</f>
        <v>0.9968048134849807</v>
      </c>
      <c r="BF75" s="197">
        <f>IF($C75="M",'Data - ValuesEnd2009'!BF75/INDEX(M_MC_End2009,1,'Data - ValuesEnd2009'!BF$2),'Data - ValuesEnd2009'!BF75/INDEX(F_MC_End2009,1,'Data - ValuesEnd2009'!BF$2))</f>
        <v>0.9816811661888413</v>
      </c>
      <c r="BG75" s="190"/>
      <c r="BH75" s="191"/>
      <c r="BI75" s="195">
        <f>IF($C75="M",'Data - ValuesEnd2009'!BI75/INDEX(M_MC_End2009,1,'Data - ValuesEnd2009'!BI$2),'Data - ValuesEnd2009'!BI75/INDEX(F_MC_End2009,1,'Data - ValuesEnd2009'!BI$2))</f>
        <v>0.9925762126525521</v>
      </c>
      <c r="BJ75" s="196">
        <f>IF($C75="M",'Data - ValuesEnd2009'!BJ75/INDEX(M_MC_End2009,1,'Data - ValuesEnd2009'!BJ$2),'Data - ValuesEnd2009'!BJ75/INDEX(F_MC_End2009,1,'Data - ValuesEnd2009'!BJ$2))</f>
        <v>0.9963802168459593</v>
      </c>
      <c r="BK75" s="196">
        <f>IF($C75="M",'Data - ValuesEnd2009'!BK75/INDEX(M_MC_End2009,1,'Data - ValuesEnd2009'!BK$2),'Data - ValuesEnd2009'!BK75/INDEX(F_MC_End2009,1,'Data - ValuesEnd2009'!BK$2))</f>
        <v>0.9987709556759968</v>
      </c>
      <c r="BL75" s="196">
        <f>IF($C75="M",'Data - ValuesEnd2009'!BL75/INDEX(M_MC_End2009,1,'Data - ValuesEnd2009'!BL$2),'Data - ValuesEnd2009'!BL75/INDEX(F_MC_End2009,1,'Data - ValuesEnd2009'!BL$2))</f>
        <v>0.9986290524756649</v>
      </c>
      <c r="BM75" s="196">
        <f>IF($C75="M",'Data - ValuesEnd2009'!BM75/INDEX(M_MC_End2009,1,'Data - ValuesEnd2009'!BM$2),'Data - ValuesEnd2009'!BM75/INDEX(F_MC_End2009,1,'Data - ValuesEnd2009'!BM$2))</f>
        <v>0.9966930211550687</v>
      </c>
      <c r="BN75" s="197">
        <f>IF($C75="M",'Data - ValuesEnd2009'!BN75/INDEX(M_MC_End2009,1,'Data - ValuesEnd2009'!BN$2),'Data - ValuesEnd2009'!BN75/INDEX(F_MC_End2009,1,'Data - ValuesEnd2009'!BN$2))</f>
        <v>0.9845415839871401</v>
      </c>
      <c r="BO75" s="190"/>
      <c r="BP75" s="191"/>
      <c r="BQ75" s="195">
        <f>IF($C75="M",'Data - ValuesEnd2009'!BQ75/INDEX(M_MC_End2009,1,'Data - ValuesEnd2009'!BQ$2),'Data - ValuesEnd2009'!BQ75/INDEX(F_MC_End2009,1,'Data - ValuesEnd2009'!BQ$2))</f>
        <v>1.1609500637206762</v>
      </c>
      <c r="BR75" s="196">
        <f>IF($C75="M",'Data - ValuesEnd2009'!BR75/INDEX(M_MC_End2009,1,'Data - ValuesEnd2009'!BR$2),'Data - ValuesEnd2009'!BR75/INDEX(F_MC_End2009,1,'Data - ValuesEnd2009'!BR$2))</f>
        <v>1.1147292389664996</v>
      </c>
      <c r="BS75" s="196">
        <f>IF($C75="M",'Data - ValuesEnd2009'!BS75/INDEX(M_MC_End2009,1,'Data - ValuesEnd2009'!BS$2),'Data - ValuesEnd2009'!BS75/INDEX(F_MC_End2009,1,'Data - ValuesEnd2009'!BS$2))</f>
        <v>1.0757671305617316</v>
      </c>
      <c r="BT75" s="196">
        <f>IF($C75="M",'Data - ValuesEnd2009'!BT75/INDEX(M_MC_End2009,1,'Data - ValuesEnd2009'!BT$2),'Data - ValuesEnd2009'!BT75/INDEX(F_MC_End2009,1,'Data - ValuesEnd2009'!BT$2))</f>
        <v>1.071426967195718</v>
      </c>
      <c r="BU75" s="196">
        <f>IF($C75="M",'Data - ValuesEnd2009'!BU75/INDEX(M_MC_End2009,1,'Data - ValuesEnd2009'!BU$2),'Data - ValuesEnd2009'!BU75/INDEX(F_MC_End2009,1,'Data - ValuesEnd2009'!BU$2))</f>
        <v>1.06430270071464</v>
      </c>
      <c r="BV75" s="197">
        <f>IF($C75="M",'Data - ValuesEnd2009'!BV75/INDEX(M_MC_End2009,1,'Data - ValuesEnd2009'!BV$2),'Data - ValuesEnd2009'!BV75/INDEX(F_MC_End2009,1,'Data - ValuesEnd2009'!BV$2))</f>
        <v>1.034714551232474</v>
      </c>
      <c r="BW75" s="190"/>
      <c r="BX75" s="191"/>
      <c r="BY75" s="195">
        <f>IF($C75="M",'Data - ValuesEnd2009'!BY75/INDEX(M_MC_End2009,1,'Data - ValuesEnd2009'!BY$2),'Data - ValuesEnd2009'!BY75/INDEX(F_MC_End2009,1,'Data - ValuesEnd2009'!BY$2))</f>
        <v>1.0610315689140508</v>
      </c>
      <c r="BZ75" s="196">
        <f>IF($C75="M",'Data - ValuesEnd2009'!BZ75/INDEX(M_MC_End2009,1,'Data - ValuesEnd2009'!BZ$2),'Data - ValuesEnd2009'!BZ75/INDEX(F_MC_End2009,1,'Data - ValuesEnd2009'!BZ$2))</f>
        <v>1.045025919536343</v>
      </c>
      <c r="CA75" s="196">
        <f>IF($C75="M",'Data - ValuesEnd2009'!CA75/INDEX(M_MC_End2009,1,'Data - ValuesEnd2009'!CA$2),'Data - ValuesEnd2009'!CA75/INDEX(F_MC_End2009,1,'Data - ValuesEnd2009'!CA$2))</f>
        <v>1.0262896619559472</v>
      </c>
      <c r="CB75" s="196">
        <f>IF($C75="M",'Data - ValuesEnd2009'!CB75/INDEX(M_MC_End2009,1,'Data - ValuesEnd2009'!CB$2),'Data - ValuesEnd2009'!CB75/INDEX(F_MC_End2009,1,'Data - ValuesEnd2009'!CB$2))</f>
        <v>1.029129798219377</v>
      </c>
      <c r="CC75" s="196">
        <f>IF($C75="M",'Data - ValuesEnd2009'!CC75/INDEX(M_MC_End2009,1,'Data - ValuesEnd2009'!CC$2),'Data - ValuesEnd2009'!CC75/INDEX(F_MC_End2009,1,'Data - ValuesEnd2009'!CC$2))</f>
        <v>1.0297398264428774</v>
      </c>
      <c r="CD75" s="197">
        <f>IF($C75="M",'Data - ValuesEnd2009'!CD75/INDEX(M_MC_End2009,1,'Data - ValuesEnd2009'!CD$2),'Data - ValuesEnd2009'!CD75/INDEX(F_MC_End2009,1,'Data - ValuesEnd2009'!CD$2))</f>
        <v>1.0149821495943807</v>
      </c>
      <c r="CE75" s="190"/>
      <c r="CF75" s="191"/>
      <c r="CG75" s="195">
        <f>IF($C75="M",'Data - ValuesEnd2009'!CG75/INDEX(M_MC_End2009,1,'Data - ValuesEnd2009'!CG$2),'Data - ValuesEnd2009'!CG75/INDEX(F_MC_End2009,1,'Data - ValuesEnd2009'!CG$2))</f>
        <v>1.1515567004247815</v>
      </c>
      <c r="CH75" s="196">
        <f>IF($C75="M",'Data - ValuesEnd2009'!CH75/INDEX(M_MC_End2009,1,'Data - ValuesEnd2009'!CH$2),'Data - ValuesEnd2009'!CH75/INDEX(F_MC_End2009,1,'Data - ValuesEnd2009'!CH$2))</f>
        <v>1.1033861918051315</v>
      </c>
      <c r="CI75" s="196">
        <f>IF($C75="M",'Data - ValuesEnd2009'!CI75/INDEX(M_MC_End2009,1,'Data - ValuesEnd2009'!CI$2),'Data - ValuesEnd2009'!CI75/INDEX(F_MC_End2009,1,'Data - ValuesEnd2009'!CI$2))</f>
        <v>1.0658464635976195</v>
      </c>
      <c r="CJ75" s="196">
        <f>IF($C75="M",'Data - ValuesEnd2009'!CJ75/INDEX(M_MC_End2009,1,'Data - ValuesEnd2009'!CJ$2),'Data - ValuesEnd2009'!CJ75/INDEX(F_MC_End2009,1,'Data - ValuesEnd2009'!CJ$2))</f>
        <v>1.0589731405600211</v>
      </c>
      <c r="CK75" s="196">
        <f>IF($C75="M",'Data - ValuesEnd2009'!CK75/INDEX(M_MC_End2009,1,'Data - ValuesEnd2009'!CK$2),'Data - ValuesEnd2009'!CK75/INDEX(F_MC_End2009,1,'Data - ValuesEnd2009'!CK$2))</f>
        <v>1.048839622118875</v>
      </c>
      <c r="CL75" s="197">
        <f>IF($C75="M",'Data - ValuesEnd2009'!CL75/INDEX(M_MC_End2009,1,'Data - ValuesEnd2009'!CL$2),'Data - ValuesEnd2009'!CL75/INDEX(F_MC_End2009,1,'Data - ValuesEnd2009'!CL$2))</f>
        <v>1.0196187800907104</v>
      </c>
      <c r="CM75" s="190"/>
      <c r="CN75" s="191"/>
      <c r="CO75" s="195">
        <f>IF($C75="M",'Data - ValuesEnd2009'!CO75/INDEX(M_MC_End2009,1,'Data - ValuesEnd2009'!CO$2),'Data - ValuesEnd2009'!CO75/INDEX(F_MC_End2009,1,'Data - ValuesEnd2009'!CO$2))</f>
        <v>1.0593976388865713</v>
      </c>
      <c r="CP75" s="196">
        <f>IF($C75="M",'Data - ValuesEnd2009'!CP75/INDEX(M_MC_End2009,1,'Data - ValuesEnd2009'!CP$2),'Data - ValuesEnd2009'!CP75/INDEX(F_MC_End2009,1,'Data - ValuesEnd2009'!CP$2))</f>
        <v>1.0420337301082891</v>
      </c>
      <c r="CQ75" s="196">
        <f>IF($C75="M",'Data - ValuesEnd2009'!CQ75/INDEX(M_MC_End2009,1,'Data - ValuesEnd2009'!CQ$2),'Data - ValuesEnd2009'!CQ75/INDEX(F_MC_End2009,1,'Data - ValuesEnd2009'!CQ$2))</f>
        <v>1.0234257310728256</v>
      </c>
      <c r="CR75" s="196">
        <f>IF($C75="M",'Data - ValuesEnd2009'!CR75/INDEX(M_MC_End2009,1,'Data - ValuesEnd2009'!CR$2),'Data - ValuesEnd2009'!CR75/INDEX(F_MC_End2009,1,'Data - ValuesEnd2009'!CR$2))</f>
        <v>1.0242333767752154</v>
      </c>
      <c r="CS75" s="196">
        <f>IF($C75="M",'Data - ValuesEnd2009'!CS75/INDEX(M_MC_End2009,1,'Data - ValuesEnd2009'!CS$2),'Data - ValuesEnd2009'!CS75/INDEX(F_MC_End2009,1,'Data - ValuesEnd2009'!CS$2))</f>
        <v>1.0222832686990435</v>
      </c>
      <c r="CT75" s="197">
        <f>IF($C75="M",'Data - ValuesEnd2009'!CT75/INDEX(M_MC_End2009,1,'Data - ValuesEnd2009'!CT$2),'Data - ValuesEnd2009'!CT75/INDEX(F_MC_End2009,1,'Data - ValuesEnd2009'!CT$2))</f>
        <v>1.007108062477869</v>
      </c>
      <c r="CU75" s="190"/>
      <c r="CV75" s="191"/>
      <c r="CW75" s="195">
        <f>IF($C75="M",'Data - ValuesEnd2009'!CW75/INDEX(M_MC_End2009,1,'Data - ValuesEnd2009'!CW$2),'Data - ValuesEnd2009'!CW75/INDEX(F_MC_End2009,1,'Data - ValuesEnd2009'!CW$2))</f>
        <v>1.3023415742280515</v>
      </c>
      <c r="CX75" s="196">
        <f>IF($C75="M",'Data - ValuesEnd2009'!CX75/INDEX(M_MC_End2009,1,'Data - ValuesEnd2009'!CX$2),'Data - ValuesEnd2009'!CX75/INDEX(F_MC_End2009,1,'Data - ValuesEnd2009'!CX$2))</f>
        <v>1.2259361875886519</v>
      </c>
      <c r="CY75" s="196">
        <f>IF($C75="M",'Data - ValuesEnd2009'!CY75/INDEX(M_MC_End2009,1,'Data - ValuesEnd2009'!CY$2),'Data - ValuesEnd2009'!CY75/INDEX(F_MC_End2009,1,'Data - ValuesEnd2009'!CY$2))</f>
        <v>1.154029518228049</v>
      </c>
      <c r="CZ75" s="196">
        <f>IF($C75="M",'Data - ValuesEnd2009'!CZ75/INDEX(M_MC_End2009,1,'Data - ValuesEnd2009'!CZ$2),'Data - ValuesEnd2009'!CZ75/INDEX(F_MC_End2009,1,'Data - ValuesEnd2009'!CZ$2))</f>
        <v>1.147010603654959</v>
      </c>
      <c r="DA75" s="196">
        <f>IF($C75="M",'Data - ValuesEnd2009'!DA75/INDEX(M_MC_End2009,1,'Data - ValuesEnd2009'!DA$2),'Data - ValuesEnd2009'!DA75/INDEX(F_MC_End2009,1,'Data - ValuesEnd2009'!DA$2))</f>
        <v>1.1360162200930155</v>
      </c>
      <c r="DB75" s="197">
        <f>IF($C75="M",'Data - ValuesEnd2009'!DB75/INDEX(M_MC_End2009,1,'Data - ValuesEnd2009'!DB$2),'Data - ValuesEnd2009'!DB75/INDEX(F_MC_End2009,1,'Data - ValuesEnd2009'!DB$2))</f>
        <v>1.095717903115867</v>
      </c>
      <c r="DC75" s="190"/>
      <c r="DD75" s="191"/>
      <c r="DE75" s="195">
        <f>IF($C75="M",'Data - ValuesEnd2009'!DE75/INDEX(M_MC_End2009,1,'Data - ValuesEnd2009'!DE$2),'Data - ValuesEnd2009'!DE75/INDEX(F_MC_End2009,1,'Data - ValuesEnd2009'!DE$2))</f>
        <v>1.1245347096605303</v>
      </c>
      <c r="DF75" s="196">
        <f>IF($C75="M",'Data - ValuesEnd2009'!DF75/INDEX(M_MC_End2009,1,'Data - ValuesEnd2009'!DF$2),'Data - ValuesEnd2009'!DF75/INDEX(F_MC_End2009,1,'Data - ValuesEnd2009'!DF$2))</f>
        <v>1.0930734693013233</v>
      </c>
      <c r="DG75" s="196">
        <f>IF($C75="M",'Data - ValuesEnd2009'!DG75/INDEX(M_MC_End2009,1,'Data - ValuesEnd2009'!DG$2),'Data - ValuesEnd2009'!DG75/INDEX(F_MC_End2009,1,'Data - ValuesEnd2009'!DG$2))</f>
        <v>1.0543305390157025</v>
      </c>
      <c r="DH75" s="196">
        <f>IF($C75="M",'Data - ValuesEnd2009'!DH75/INDEX(M_MC_End2009,1,'Data - ValuesEnd2009'!DH$2),'Data - ValuesEnd2009'!DH75/INDEX(F_MC_End2009,1,'Data - ValuesEnd2009'!DH$2))</f>
        <v>1.0602978829504501</v>
      </c>
      <c r="DI75" s="196">
        <f>IF($C75="M",'Data - ValuesEnd2009'!DI75/INDEX(M_MC_End2009,1,'Data - ValuesEnd2009'!DI$2),'Data - ValuesEnd2009'!DI75/INDEX(F_MC_End2009,1,'Data - ValuesEnd2009'!DI$2))</f>
        <v>1.0634780366524461</v>
      </c>
      <c r="DJ75" s="197">
        <f>IF($C75="M",'Data - ValuesEnd2009'!DJ75/INDEX(M_MC_End2009,1,'Data - ValuesEnd2009'!DJ$2),'Data - ValuesEnd2009'!DJ75/INDEX(F_MC_End2009,1,'Data - ValuesEnd2009'!DJ$2))</f>
        <v>1.0511495583702737</v>
      </c>
      <c r="DK75" s="190"/>
      <c r="DL75" s="191"/>
      <c r="DM75" s="195">
        <f>IF($C75="M",'Data - ValuesEnd2009'!DM75/INDEX(M_MC_End2009,1,'Data - ValuesEnd2009'!DM$2),'Data - ValuesEnd2009'!DM75/INDEX(F_MC_End2009,1,'Data - ValuesEnd2009'!DM$2))</f>
        <v>1.2924259865772294</v>
      </c>
      <c r="DN75" s="196">
        <f>IF($C75="M",'Data - ValuesEnd2009'!DN75/INDEX(M_MC_End2009,1,'Data - ValuesEnd2009'!DN$2),'Data - ValuesEnd2009'!DN75/INDEX(F_MC_End2009,1,'Data - ValuesEnd2009'!DN$2))</f>
        <v>1.2087838062986025</v>
      </c>
      <c r="DO75" s="196">
        <f>IF($C75="M",'Data - ValuesEnd2009'!DO75/INDEX(M_MC_End2009,1,'Data - ValuesEnd2009'!DO$2),'Data - ValuesEnd2009'!DO75/INDEX(F_MC_End2009,1,'Data - ValuesEnd2009'!DO$2))</f>
        <v>1.1359884506596105</v>
      </c>
      <c r="DP75" s="196">
        <f>IF($C75="M",'Data - ValuesEnd2009'!DP75/INDEX(M_MC_End2009,1,'Data - ValuesEnd2009'!DP$2),'Data - ValuesEnd2009'!DP75/INDEX(F_MC_End2009,1,'Data - ValuesEnd2009'!DP$2))</f>
        <v>1.1237387164185677</v>
      </c>
      <c r="DQ75" s="196">
        <f>IF($C75="M",'Data - ValuesEnd2009'!DQ75/INDEX(M_MC_End2009,1,'Data - ValuesEnd2009'!DQ$2),'Data - ValuesEnd2009'!DQ75/INDEX(F_MC_End2009,1,'Data - ValuesEnd2009'!DQ$2))</f>
        <v>1.1067516923877176</v>
      </c>
      <c r="DR75" s="197">
        <f>IF($C75="M",'Data - ValuesEnd2009'!DR75/INDEX(M_MC_End2009,1,'Data - ValuesEnd2009'!DR$2),'Data - ValuesEnd2009'!DR75/INDEX(F_MC_End2009,1,'Data - ValuesEnd2009'!DR$2))</f>
        <v>1.061270487480059</v>
      </c>
      <c r="DS75" s="190"/>
      <c r="DT75" s="191"/>
      <c r="DU75" s="195">
        <f>IF($C75="M",'Data - ValuesEnd2009'!DU75/INDEX(M_MC_End2009,1,'Data - ValuesEnd2009'!DU$2),'Data - ValuesEnd2009'!DU75/INDEX(F_MC_End2009,1,'Data - ValuesEnd2009'!DU$2))</f>
        <v>1.1235235862321091</v>
      </c>
      <c r="DV75" s="196">
        <f>IF($C75="M",'Data - ValuesEnd2009'!DV75/INDEX(M_MC_End2009,1,'Data - ValuesEnd2009'!DV$2),'Data - ValuesEnd2009'!DV75/INDEX(F_MC_End2009,1,'Data - ValuesEnd2009'!DV$2))</f>
        <v>1.087964605236305</v>
      </c>
      <c r="DW75" s="196">
        <f>IF($C75="M",'Data - ValuesEnd2009'!DW75/INDEX(M_MC_End2009,1,'Data - ValuesEnd2009'!DW$2),'Data - ValuesEnd2009'!DW75/INDEX(F_MC_End2009,1,'Data - ValuesEnd2009'!DW$2))</f>
        <v>1.0487326913566892</v>
      </c>
      <c r="DX75" s="196">
        <f>IF($C75="M",'Data - ValuesEnd2009'!DX75/INDEX(M_MC_End2009,1,'Data - ValuesEnd2009'!DX$2),'Data - ValuesEnd2009'!DX75/INDEX(F_MC_End2009,1,'Data - ValuesEnd2009'!DX$2))</f>
        <v>1.0509473601061947</v>
      </c>
      <c r="DY75" s="196">
        <f>IF($C75="M",'Data - ValuesEnd2009'!DY75/INDEX(M_MC_End2009,1,'Data - ValuesEnd2009'!DY$2),'Data - ValuesEnd2009'!DY75/INDEX(F_MC_End2009,1,'Data - ValuesEnd2009'!DY$2))</f>
        <v>1.0492943617953847</v>
      </c>
      <c r="DZ75" s="197">
        <f>IF($C75="M",'Data - ValuesEnd2009'!DZ75/INDEX(M_MC_End2009,1,'Data - ValuesEnd2009'!DZ$2),'Data - ValuesEnd2009'!DZ75/INDEX(F_MC_End2009,1,'Data - ValuesEnd2009'!DZ$2))</f>
        <v>1.031108293865061</v>
      </c>
      <c r="EA75" s="190"/>
      <c r="EB75" s="191"/>
      <c r="EC75" s="185"/>
    </row>
    <row r="76" spans="2:133" s="186" customFormat="1" ht="15.75">
      <c r="B76" s="46"/>
      <c r="C76" s="46" t="s">
        <v>44</v>
      </c>
      <c r="D76" s="164" t="s">
        <v>133</v>
      </c>
      <c r="E76" s="198">
        <f>IF($C76="M",'Data - ValuesEnd2009'!E76/INDEX(M_MC_End2009,1,'Data - ValuesEnd2009'!E$2),'Data - ValuesEnd2009'!E76/INDEX(F_MC_End2009,1,'Data - ValuesEnd2009'!E$2))</f>
        <v>0.9700712681316657</v>
      </c>
      <c r="F76" s="199">
        <f>IF($C76="M",'Data - ValuesEnd2009'!F76/INDEX(M_MC_End2009,1,'Data - ValuesEnd2009'!F$2),'Data - ValuesEnd2009'!F76/INDEX(F_MC_End2009,1,'Data - ValuesEnd2009'!F$2))</f>
        <v>0.9859491497938991</v>
      </c>
      <c r="G76" s="199">
        <f>IF($C76="M",'Data - ValuesEnd2009'!G76/INDEX(M_MC_End2009,1,'Data - ValuesEnd2009'!G$2),'Data - ValuesEnd2009'!G76/INDEX(F_MC_End2009,1,'Data - ValuesEnd2009'!G$2))</f>
        <v>0.9967219653364021</v>
      </c>
      <c r="H76" s="199">
        <f>IF($C76="M",'Data - ValuesEnd2009'!H76/INDEX(M_MC_End2009,1,'Data - ValuesEnd2009'!H$2),'Data - ValuesEnd2009'!H76/INDEX(F_MC_End2009,1,'Data - ValuesEnd2009'!H$2))</f>
        <v>1.0038576003179591</v>
      </c>
      <c r="I76" s="199">
        <f>IF($C76="M",'Data - ValuesEnd2009'!I76/INDEX(M_MC_End2009,1,'Data - ValuesEnd2009'!I$2),'Data - ValuesEnd2009'!I76/INDEX(F_MC_End2009,1,'Data - ValuesEnd2009'!I$2))</f>
        <v>1.0064478286405225</v>
      </c>
      <c r="J76" s="200">
        <f>IF($C76="M",'Data - ValuesEnd2009'!J76/INDEX(M_MC_End2009,1,'Data - ValuesEnd2009'!J$2),'Data - ValuesEnd2009'!J76/INDEX(F_MC_End2009,1,'Data - ValuesEnd2009'!J$2))</f>
        <v>0.9798679724564003</v>
      </c>
      <c r="K76" s="190"/>
      <c r="L76" s="191"/>
      <c r="M76" s="198">
        <f>IF($C76="M",'Data - ValuesEnd2009'!M76/INDEX(M_MC_End2009,1,'Data - ValuesEnd2009'!M$2),'Data - ValuesEnd2009'!M76/INDEX(F_MC_End2009,1,'Data - ValuesEnd2009'!M$2))</f>
        <v>0.9729898889678377</v>
      </c>
      <c r="N76" s="199">
        <f>IF($C76="M",'Data - ValuesEnd2009'!N76/INDEX(M_MC_End2009,1,'Data - ValuesEnd2009'!N$2),'Data - ValuesEnd2009'!N76/INDEX(F_MC_End2009,1,'Data - ValuesEnd2009'!N$2))</f>
        <v>0.9920805623926786</v>
      </c>
      <c r="O76" s="199">
        <f>IF($C76="M",'Data - ValuesEnd2009'!O76/INDEX(M_MC_End2009,1,'Data - ValuesEnd2009'!O$2),'Data - ValuesEnd2009'!O76/INDEX(F_MC_End2009,1,'Data - ValuesEnd2009'!O$2))</f>
        <v>1.0008929065566798</v>
      </c>
      <c r="P76" s="199">
        <f>IF($C76="M",'Data - ValuesEnd2009'!P76/INDEX(M_MC_End2009,1,'Data - ValuesEnd2009'!P$2),'Data - ValuesEnd2009'!P76/INDEX(F_MC_End2009,1,'Data - ValuesEnd2009'!P$2))</f>
        <v>1.0060335806806482</v>
      </c>
      <c r="Q76" s="199">
        <f>IF($C76="M",'Data - ValuesEnd2009'!Q76/INDEX(M_MC_End2009,1,'Data - ValuesEnd2009'!Q$2),'Data - ValuesEnd2009'!Q76/INDEX(F_MC_End2009,1,'Data - ValuesEnd2009'!Q$2))</f>
        <v>1.0086242486833488</v>
      </c>
      <c r="R76" s="200">
        <f>IF($C76="M",'Data - ValuesEnd2009'!R76/INDEX(M_MC_End2009,1,'Data - ValuesEnd2009'!R$2),'Data - ValuesEnd2009'!R76/INDEX(F_MC_End2009,1,'Data - ValuesEnd2009'!R$2))</f>
        <v>0.9875539088687547</v>
      </c>
      <c r="S76" s="190"/>
      <c r="T76" s="191"/>
      <c r="U76" s="198">
        <f>IF($C76="M",'Data - ValuesEnd2009'!U76/INDEX(M_MC_End2009,1,'Data - ValuesEnd2009'!U$2),'Data - ValuesEnd2009'!U76/INDEX(F_MC_End2009,1,'Data - ValuesEnd2009'!U$2))</f>
        <v>0.973979205711642</v>
      </c>
      <c r="V76" s="199">
        <f>IF($C76="M",'Data - ValuesEnd2009'!V76/INDEX(M_MC_End2009,1,'Data - ValuesEnd2009'!V$2),'Data - ValuesEnd2009'!V76/INDEX(F_MC_End2009,1,'Data - ValuesEnd2009'!V$2))</f>
        <v>0.9938172548681536</v>
      </c>
      <c r="W76" s="199">
        <f>IF($C76="M",'Data - ValuesEnd2009'!W76/INDEX(M_MC_End2009,1,'Data - ValuesEnd2009'!W$2),'Data - ValuesEnd2009'!W76/INDEX(F_MC_End2009,1,'Data - ValuesEnd2009'!W$2))</f>
        <v>1.0038844084624041</v>
      </c>
      <c r="X76" s="199">
        <f>IF($C76="M",'Data - ValuesEnd2009'!X76/INDEX(M_MC_End2009,1,'Data - ValuesEnd2009'!X$2),'Data - ValuesEnd2009'!X76/INDEX(F_MC_End2009,1,'Data - ValuesEnd2009'!X$2))</f>
        <v>1.007938613065753</v>
      </c>
      <c r="Y76" s="199">
        <f>IF($C76="M",'Data - ValuesEnd2009'!Y76/INDEX(M_MC_End2009,1,'Data - ValuesEnd2009'!Y$2),'Data - ValuesEnd2009'!Y76/INDEX(F_MC_End2009,1,'Data - ValuesEnd2009'!Y$2))</f>
        <v>1.0083861990531813</v>
      </c>
      <c r="Z76" s="200">
        <f>IF($C76="M",'Data - ValuesEnd2009'!Z76/INDEX(M_MC_End2009,1,'Data - ValuesEnd2009'!Z$2),'Data - ValuesEnd2009'!Z76/INDEX(F_MC_End2009,1,'Data - ValuesEnd2009'!Z$2))</f>
        <v>0.975227142902793</v>
      </c>
      <c r="AA76" s="190"/>
      <c r="AB76" s="191"/>
      <c r="AC76" s="198">
        <f>IF($C76="M",'Data - ValuesEnd2009'!AC76/INDEX(M_MC_End2009,1,'Data - ValuesEnd2009'!AC$2),'Data - ValuesEnd2009'!AC76/INDEX(F_MC_End2009,1,'Data - ValuesEnd2009'!AC$2))</f>
        <v>0.9787934496821863</v>
      </c>
      <c r="AD76" s="199">
        <f>IF($C76="M",'Data - ValuesEnd2009'!AD76/INDEX(M_MC_End2009,1,'Data - ValuesEnd2009'!AD$2),'Data - ValuesEnd2009'!AD76/INDEX(F_MC_End2009,1,'Data - ValuesEnd2009'!AD$2))</f>
        <v>0.9985487678021059</v>
      </c>
      <c r="AE76" s="199">
        <f>IF($C76="M",'Data - ValuesEnd2009'!AE76/INDEX(M_MC_End2009,1,'Data - ValuesEnd2009'!AE$2),'Data - ValuesEnd2009'!AE76/INDEX(F_MC_End2009,1,'Data - ValuesEnd2009'!AE$2))</f>
        <v>1.0047660843782493</v>
      </c>
      <c r="AF76" s="199">
        <f>IF($C76="M",'Data - ValuesEnd2009'!AF76/INDEX(M_MC_End2009,1,'Data - ValuesEnd2009'!AF$2),'Data - ValuesEnd2009'!AF76/INDEX(F_MC_End2009,1,'Data - ValuesEnd2009'!AF$2))</f>
        <v>1.0079946549928467</v>
      </c>
      <c r="AG76" s="199">
        <f>IF($C76="M",'Data - ValuesEnd2009'!AG76/INDEX(M_MC_End2009,1,'Data - ValuesEnd2009'!AG$2),'Data - ValuesEnd2009'!AG76/INDEX(F_MC_End2009,1,'Data - ValuesEnd2009'!AG$2))</f>
        <v>1.0090388387290135</v>
      </c>
      <c r="AH76" s="200">
        <f>IF($C76="M",'Data - ValuesEnd2009'!AH76/INDEX(M_MC_End2009,1,'Data - ValuesEnd2009'!AH$2),'Data - ValuesEnd2009'!AH76/INDEX(F_MC_End2009,1,'Data - ValuesEnd2009'!AH$2))</f>
        <v>0.9838049269940298</v>
      </c>
      <c r="AI76" s="190"/>
      <c r="AJ76" s="191"/>
      <c r="AK76" s="198">
        <f>IF($C76="M",'Data - ValuesEnd2009'!AK76/INDEX(M_MC_End2009,1,'Data - ValuesEnd2009'!AK$2),'Data - ValuesEnd2009'!AK76/INDEX(F_MC_End2009,1,'Data - ValuesEnd2009'!AK$2))</f>
        <v>1.0683352839512648</v>
      </c>
      <c r="AL76" s="199">
        <f>IF($C76="M",'Data - ValuesEnd2009'!AL76/INDEX(M_MC_End2009,1,'Data - ValuesEnd2009'!AL$2),'Data - ValuesEnd2009'!AL76/INDEX(F_MC_End2009,1,'Data - ValuesEnd2009'!AL$2))</f>
        <v>1.0551591309791728</v>
      </c>
      <c r="AM76" s="199">
        <f>IF($C76="M",'Data - ValuesEnd2009'!AM76/INDEX(M_MC_End2009,1,'Data - ValuesEnd2009'!AM$2),'Data - ValuesEnd2009'!AM76/INDEX(F_MC_End2009,1,'Data - ValuesEnd2009'!AM$2))</f>
        <v>1.0418195923393216</v>
      </c>
      <c r="AN76" s="199">
        <f>IF($C76="M",'Data - ValuesEnd2009'!AN76/INDEX(M_MC_End2009,1,'Data - ValuesEnd2009'!AN$2),'Data - ValuesEnd2009'!AN76/INDEX(F_MC_End2009,1,'Data - ValuesEnd2009'!AN$2))</f>
        <v>1.0450320139474736</v>
      </c>
      <c r="AO76" s="199">
        <f>IF($C76="M",'Data - ValuesEnd2009'!AO76/INDEX(M_MC_End2009,1,'Data - ValuesEnd2009'!AO$2),'Data - ValuesEnd2009'!AO76/INDEX(F_MC_End2009,1,'Data - ValuesEnd2009'!AO$2))</f>
        <v>1.0433567379679596</v>
      </c>
      <c r="AP76" s="200">
        <f>IF($C76="M",'Data - ValuesEnd2009'!AP76/INDEX(M_MC_End2009,1,'Data - ValuesEnd2009'!AP$2),'Data - ValuesEnd2009'!AP76/INDEX(F_MC_End2009,1,'Data - ValuesEnd2009'!AP$2))</f>
        <v>1.0080958745626487</v>
      </c>
      <c r="AQ76" s="190"/>
      <c r="AR76" s="191"/>
      <c r="AS76" s="198">
        <f>IF($C76="M",'Data - ValuesEnd2009'!AS76/INDEX(M_MC_End2009,1,'Data - ValuesEnd2009'!AS$2),'Data - ValuesEnd2009'!AS76/INDEX(F_MC_End2009,1,'Data - ValuesEnd2009'!AS$2))</f>
        <v>1.0212829200386528</v>
      </c>
      <c r="AT76" s="199">
        <f>IF($C76="M",'Data - ValuesEnd2009'!AT76/INDEX(M_MC_End2009,1,'Data - ValuesEnd2009'!AT$2),'Data - ValuesEnd2009'!AT76/INDEX(F_MC_End2009,1,'Data - ValuesEnd2009'!AT$2))</f>
        <v>1.0227983367557854</v>
      </c>
      <c r="AU76" s="199">
        <f>IF($C76="M",'Data - ValuesEnd2009'!AU76/INDEX(M_MC_End2009,1,'Data - ValuesEnd2009'!AU$2),'Data - ValuesEnd2009'!AU76/INDEX(F_MC_End2009,1,'Data - ValuesEnd2009'!AU$2))</f>
        <v>1.0172446502025176</v>
      </c>
      <c r="AV76" s="199">
        <f>IF($C76="M",'Data - ValuesEnd2009'!AV76/INDEX(M_MC_End2009,1,'Data - ValuesEnd2009'!AV$2),'Data - ValuesEnd2009'!AV76/INDEX(F_MC_End2009,1,'Data - ValuesEnd2009'!AV$2))</f>
        <v>1.0226992893554172</v>
      </c>
      <c r="AW76" s="199">
        <f>IF($C76="M",'Data - ValuesEnd2009'!AW76/INDEX(M_MC_End2009,1,'Data - ValuesEnd2009'!AW$2),'Data - ValuesEnd2009'!AW76/INDEX(F_MC_End2009,1,'Data - ValuesEnd2009'!AW$2))</f>
        <v>1.0252460308764173</v>
      </c>
      <c r="AX76" s="200">
        <f>IF($C76="M",'Data - ValuesEnd2009'!AX76/INDEX(M_MC_End2009,1,'Data - ValuesEnd2009'!AX$2),'Data - ValuesEnd2009'!AX76/INDEX(F_MC_End2009,1,'Data - ValuesEnd2009'!AX$2))</f>
        <v>1.0032604068872388</v>
      </c>
      <c r="AY76" s="190"/>
      <c r="AZ76" s="191"/>
      <c r="BA76" s="198">
        <f>IF($C76="M",'Data - ValuesEnd2009'!BA76/INDEX(M_MC_End2009,1,'Data - ValuesEnd2009'!BA$2),'Data - ValuesEnd2009'!BA76/INDEX(F_MC_End2009,1,'Data - ValuesEnd2009'!BA$2))</f>
        <v>1.0673452901241853</v>
      </c>
      <c r="BB76" s="199">
        <f>IF($C76="M",'Data - ValuesEnd2009'!BB76/INDEX(M_MC_End2009,1,'Data - ValuesEnd2009'!BB$2),'Data - ValuesEnd2009'!BB76/INDEX(F_MC_End2009,1,'Data - ValuesEnd2009'!BB$2))</f>
        <v>1.0557601440404278</v>
      </c>
      <c r="BC76" s="199">
        <f>IF($C76="M",'Data - ValuesEnd2009'!BC76/INDEX(M_MC_End2009,1,'Data - ValuesEnd2009'!BC$2),'Data - ValuesEnd2009'!BC76/INDEX(F_MC_End2009,1,'Data - ValuesEnd2009'!BC$2))</f>
        <v>1.0421873858145716</v>
      </c>
      <c r="BD76" s="199">
        <f>IF($C76="M",'Data - ValuesEnd2009'!BD76/INDEX(M_MC_End2009,1,'Data - ValuesEnd2009'!BD$2),'Data - ValuesEnd2009'!BD76/INDEX(F_MC_End2009,1,'Data - ValuesEnd2009'!BD$2))</f>
        <v>1.0413175476029397</v>
      </c>
      <c r="BE76" s="199">
        <f>IF($C76="M",'Data - ValuesEnd2009'!BE76/INDEX(M_MC_End2009,1,'Data - ValuesEnd2009'!BE$2),'Data - ValuesEnd2009'!BE76/INDEX(F_MC_End2009,1,'Data - ValuesEnd2009'!BE$2))</f>
        <v>1.0368813127952268</v>
      </c>
      <c r="BF76" s="200">
        <f>IF($C76="M",'Data - ValuesEnd2009'!BF76/INDEX(M_MC_End2009,1,'Data - ValuesEnd2009'!BF$2),'Data - ValuesEnd2009'!BF76/INDEX(F_MC_End2009,1,'Data - ValuesEnd2009'!BF$2))</f>
        <v>0.9939378065761997</v>
      </c>
      <c r="BG76" s="190"/>
      <c r="BH76" s="191"/>
      <c r="BI76" s="198">
        <f>IF($C76="M",'Data - ValuesEnd2009'!BI76/INDEX(M_MC_End2009,1,'Data - ValuesEnd2009'!BI$2),'Data - ValuesEnd2009'!BI76/INDEX(F_MC_End2009,1,'Data - ValuesEnd2009'!BI$2))</f>
        <v>1.0241976562642774</v>
      </c>
      <c r="BJ76" s="199">
        <f>IF($C76="M",'Data - ValuesEnd2009'!BJ76/INDEX(M_MC_End2009,1,'Data - ValuesEnd2009'!BJ$2),'Data - ValuesEnd2009'!BJ76/INDEX(F_MC_End2009,1,'Data - ValuesEnd2009'!BJ$2))</f>
        <v>1.0256662176677225</v>
      </c>
      <c r="BK76" s="199">
        <f>IF($C76="M",'Data - ValuesEnd2009'!BK76/INDEX(M_MC_End2009,1,'Data - ValuesEnd2009'!BK$2),'Data - ValuesEnd2009'!BK76/INDEX(F_MC_End2009,1,'Data - ValuesEnd2009'!BK$2))</f>
        <v>1.0183510041900012</v>
      </c>
      <c r="BL76" s="199">
        <f>IF($C76="M",'Data - ValuesEnd2009'!BL76/INDEX(M_MC_End2009,1,'Data - ValuesEnd2009'!BL$2),'Data - ValuesEnd2009'!BL76/INDEX(F_MC_End2009,1,'Data - ValuesEnd2009'!BL$2))</f>
        <v>1.0211193092746906</v>
      </c>
      <c r="BM76" s="199">
        <f>IF($C76="M",'Data - ValuesEnd2009'!BM76/INDEX(M_MC_End2009,1,'Data - ValuesEnd2009'!BM$2),'Data - ValuesEnd2009'!BM76/INDEX(F_MC_End2009,1,'Data - ValuesEnd2009'!BM$2))</f>
        <v>1.0214526583085157</v>
      </c>
      <c r="BN76" s="200">
        <f>IF($C76="M",'Data - ValuesEnd2009'!BN76/INDEX(M_MC_End2009,1,'Data - ValuesEnd2009'!BN$2),'Data - ValuesEnd2009'!BN76/INDEX(F_MC_End2009,1,'Data - ValuesEnd2009'!BN$2))</f>
        <v>0.9937996617498068</v>
      </c>
      <c r="BO76" s="190"/>
      <c r="BP76" s="191"/>
      <c r="BQ76" s="198">
        <f>IF($C76="M",'Data - ValuesEnd2009'!BQ76/INDEX(M_MC_End2009,1,'Data - ValuesEnd2009'!BQ$2),'Data - ValuesEnd2009'!BQ76/INDEX(F_MC_End2009,1,'Data - ValuesEnd2009'!BQ$2))</f>
        <v>1.1788350538104047</v>
      </c>
      <c r="BR76" s="199">
        <f>IF($C76="M",'Data - ValuesEnd2009'!BR76/INDEX(M_MC_End2009,1,'Data - ValuesEnd2009'!BR$2),'Data - ValuesEnd2009'!BR76/INDEX(F_MC_End2009,1,'Data - ValuesEnd2009'!BR$2))</f>
        <v>1.133690089230862</v>
      </c>
      <c r="BS76" s="199">
        <f>IF($C76="M",'Data - ValuesEnd2009'!BS76/INDEX(M_MC_End2009,1,'Data - ValuesEnd2009'!BS$2),'Data - ValuesEnd2009'!BS76/INDEX(F_MC_End2009,1,'Data - ValuesEnd2009'!BS$2))</f>
        <v>1.0930365567105758</v>
      </c>
      <c r="BT76" s="199">
        <f>IF($C76="M",'Data - ValuesEnd2009'!BT76/INDEX(M_MC_End2009,1,'Data - ValuesEnd2009'!BT$2),'Data - ValuesEnd2009'!BT76/INDEX(F_MC_End2009,1,'Data - ValuesEnd2009'!BT$2))</f>
        <v>1.0917037316472429</v>
      </c>
      <c r="BU76" s="199">
        <f>IF($C76="M",'Data - ValuesEnd2009'!BU76/INDEX(M_MC_End2009,1,'Data - ValuesEnd2009'!BU$2),'Data - ValuesEnd2009'!BU76/INDEX(F_MC_End2009,1,'Data - ValuesEnd2009'!BU$2))</f>
        <v>1.08498739787587</v>
      </c>
      <c r="BV76" s="200">
        <f>IF($C76="M",'Data - ValuesEnd2009'!BV76/INDEX(M_MC_End2009,1,'Data - ValuesEnd2009'!BV$2),'Data - ValuesEnd2009'!BV76/INDEX(F_MC_End2009,1,'Data - ValuesEnd2009'!BV$2))</f>
        <v>1.0393527165795822</v>
      </c>
      <c r="BW76" s="190"/>
      <c r="BX76" s="191"/>
      <c r="BY76" s="198">
        <f>IF($C76="M",'Data - ValuesEnd2009'!BY76/INDEX(M_MC_End2009,1,'Data - ValuesEnd2009'!BY$2),'Data - ValuesEnd2009'!BY76/INDEX(F_MC_End2009,1,'Data - ValuesEnd2009'!BY$2))</f>
        <v>1.0701598695358985</v>
      </c>
      <c r="BZ76" s="199">
        <f>IF($C76="M",'Data - ValuesEnd2009'!BZ76/INDEX(M_MC_End2009,1,'Data - ValuesEnd2009'!BZ$2),'Data - ValuesEnd2009'!BZ76/INDEX(F_MC_End2009,1,'Data - ValuesEnd2009'!BZ$2))</f>
        <v>1.0549122154977384</v>
      </c>
      <c r="CA76" s="199">
        <f>IF($C76="M",'Data - ValuesEnd2009'!CA76/INDEX(M_MC_End2009,1,'Data - ValuesEnd2009'!CA$2),'Data - ValuesEnd2009'!CA76/INDEX(F_MC_End2009,1,'Data - ValuesEnd2009'!CA$2))</f>
        <v>1.0345570854783566</v>
      </c>
      <c r="CB76" s="199">
        <f>IF($C76="M",'Data - ValuesEnd2009'!CB76/INDEX(M_MC_End2009,1,'Data - ValuesEnd2009'!CB$2),'Data - ValuesEnd2009'!CB76/INDEX(F_MC_End2009,1,'Data - ValuesEnd2009'!CB$2))</f>
        <v>1.0405049086130995</v>
      </c>
      <c r="CC76" s="199">
        <f>IF($C76="M",'Data - ValuesEnd2009'!CC76/INDEX(M_MC_End2009,1,'Data - ValuesEnd2009'!CC$2),'Data - ValuesEnd2009'!CC76/INDEX(F_MC_End2009,1,'Data - ValuesEnd2009'!CC$2))</f>
        <v>1.0430982053919842</v>
      </c>
      <c r="CD76" s="200">
        <f>IF($C76="M",'Data - ValuesEnd2009'!CD76/INDEX(M_MC_End2009,1,'Data - ValuesEnd2009'!CD$2),'Data - ValuesEnd2009'!CD76/INDEX(F_MC_End2009,1,'Data - ValuesEnd2009'!CD$2))</f>
        <v>1.0201288091538314</v>
      </c>
      <c r="CE76" s="190"/>
      <c r="CF76" s="191"/>
      <c r="CG76" s="198">
        <f>IF($C76="M",'Data - ValuesEnd2009'!CG76/INDEX(M_MC_End2009,1,'Data - ValuesEnd2009'!CG$2),'Data - ValuesEnd2009'!CG76/INDEX(F_MC_End2009,1,'Data - ValuesEnd2009'!CG$2))</f>
        <v>1.1738024065875152</v>
      </c>
      <c r="CH76" s="199">
        <f>IF($C76="M",'Data - ValuesEnd2009'!CH76/INDEX(M_MC_End2009,1,'Data - ValuesEnd2009'!CH$2),'Data - ValuesEnd2009'!CH76/INDEX(F_MC_End2009,1,'Data - ValuesEnd2009'!CH$2))</f>
        <v>1.1267139529846342</v>
      </c>
      <c r="CI76" s="199">
        <f>IF($C76="M",'Data - ValuesEnd2009'!CI76/INDEX(M_MC_End2009,1,'Data - ValuesEnd2009'!CI$2),'Data - ValuesEnd2009'!CI76/INDEX(F_MC_End2009,1,'Data - ValuesEnd2009'!CI$2))</f>
        <v>1.085985012459695</v>
      </c>
      <c r="CJ76" s="199">
        <f>IF($C76="M",'Data - ValuesEnd2009'!CJ76/INDEX(M_MC_End2009,1,'Data - ValuesEnd2009'!CJ$2),'Data - ValuesEnd2009'!CJ76/INDEX(F_MC_End2009,1,'Data - ValuesEnd2009'!CJ$2))</f>
        <v>1.079305314857056</v>
      </c>
      <c r="CK76" s="199">
        <f>IF($C76="M",'Data - ValuesEnd2009'!CK76/INDEX(M_MC_End2009,1,'Data - ValuesEnd2009'!CK$2),'Data - ValuesEnd2009'!CK76/INDEX(F_MC_End2009,1,'Data - ValuesEnd2009'!CK$2))</f>
        <v>1.069053624554654</v>
      </c>
      <c r="CL76" s="200">
        <f>IF($C76="M",'Data - ValuesEnd2009'!CL76/INDEX(M_MC_End2009,1,'Data - ValuesEnd2009'!CL$2),'Data - ValuesEnd2009'!CL76/INDEX(F_MC_End2009,1,'Data - ValuesEnd2009'!CL$2))</f>
        <v>1.0145570275431026</v>
      </c>
      <c r="CM76" s="190"/>
      <c r="CN76" s="191"/>
      <c r="CO76" s="198">
        <f>IF($C76="M",'Data - ValuesEnd2009'!CO76/INDEX(M_MC_End2009,1,'Data - ValuesEnd2009'!CO$2),'Data - ValuesEnd2009'!CO76/INDEX(F_MC_End2009,1,'Data - ValuesEnd2009'!CO$2))</f>
        <v>1.0710084736294843</v>
      </c>
      <c r="CP76" s="199">
        <f>IF($C76="M",'Data - ValuesEnd2009'!CP76/INDEX(M_MC_End2009,1,'Data - ValuesEnd2009'!CP$2),'Data - ValuesEnd2009'!CP76/INDEX(F_MC_End2009,1,'Data - ValuesEnd2009'!CP$2))</f>
        <v>1.0544506083681509</v>
      </c>
      <c r="CQ76" s="199">
        <f>IF($C76="M",'Data - ValuesEnd2009'!CQ76/INDEX(M_MC_End2009,1,'Data - ValuesEnd2009'!CQ$2),'Data - ValuesEnd2009'!CQ76/INDEX(F_MC_End2009,1,'Data - ValuesEnd2009'!CQ$2))</f>
        <v>1.0329150047215072</v>
      </c>
      <c r="CR76" s="199">
        <f>IF($C76="M",'Data - ValuesEnd2009'!CR76/INDEX(M_MC_End2009,1,'Data - ValuesEnd2009'!CR$2),'Data - ValuesEnd2009'!CR76/INDEX(F_MC_End2009,1,'Data - ValuesEnd2009'!CR$2))</f>
        <v>1.0352759650558216</v>
      </c>
      <c r="CS76" s="199">
        <f>IF($C76="M",'Data - ValuesEnd2009'!CS76/INDEX(M_MC_End2009,1,'Data - ValuesEnd2009'!CS$2),'Data - ValuesEnd2009'!CS76/INDEX(F_MC_End2009,1,'Data - ValuesEnd2009'!CS$2))</f>
        <v>1.0348702365003115</v>
      </c>
      <c r="CT76" s="200">
        <f>IF($C76="M",'Data - ValuesEnd2009'!CT76/INDEX(M_MC_End2009,1,'Data - ValuesEnd2009'!CT$2),'Data - ValuesEnd2009'!CT76/INDEX(F_MC_End2009,1,'Data - ValuesEnd2009'!CT$2))</f>
        <v>1.0045329210136706</v>
      </c>
      <c r="CU76" s="190"/>
      <c r="CV76" s="191"/>
      <c r="CW76" s="198">
        <f>IF($C76="M",'Data - ValuesEnd2009'!CW76/INDEX(M_MC_End2009,1,'Data - ValuesEnd2009'!CW$2),'Data - ValuesEnd2009'!CW76/INDEX(F_MC_End2009,1,'Data - ValuesEnd2009'!CW$2))</f>
        <v>1.297278708057646</v>
      </c>
      <c r="CX76" s="199">
        <f>IF($C76="M",'Data - ValuesEnd2009'!CX76/INDEX(M_MC_End2009,1,'Data - ValuesEnd2009'!CX$2),'Data - ValuesEnd2009'!CX76/INDEX(F_MC_End2009,1,'Data - ValuesEnd2009'!CX$2))</f>
        <v>1.2201922104380096</v>
      </c>
      <c r="CY76" s="199">
        <f>IF($C76="M",'Data - ValuesEnd2009'!CY76/INDEX(M_MC_End2009,1,'Data - ValuesEnd2009'!CY$2),'Data - ValuesEnd2009'!CY76/INDEX(F_MC_End2009,1,'Data - ValuesEnd2009'!CY$2))</f>
        <v>1.1499125526363005</v>
      </c>
      <c r="CZ76" s="199">
        <f>IF($C76="M",'Data - ValuesEnd2009'!CZ76/INDEX(M_MC_End2009,1,'Data - ValuesEnd2009'!CZ$2),'Data - ValuesEnd2009'!CZ76/INDEX(F_MC_End2009,1,'Data - ValuesEnd2009'!CZ$2))</f>
        <v>1.143758974579095</v>
      </c>
      <c r="DA76" s="199">
        <f>IF($C76="M",'Data - ValuesEnd2009'!DA76/INDEX(M_MC_End2009,1,'Data - ValuesEnd2009'!DA$2),'Data - ValuesEnd2009'!DA76/INDEX(F_MC_End2009,1,'Data - ValuesEnd2009'!DA$2))</f>
        <v>1.1314367709990762</v>
      </c>
      <c r="DB76" s="200">
        <f>IF($C76="M",'Data - ValuesEnd2009'!DB76/INDEX(M_MC_End2009,1,'Data - ValuesEnd2009'!DB$2),'Data - ValuesEnd2009'!DB76/INDEX(F_MC_End2009,1,'Data - ValuesEnd2009'!DB$2))</f>
        <v>1.073850257806228</v>
      </c>
      <c r="DC76" s="190"/>
      <c r="DD76" s="191"/>
      <c r="DE76" s="198">
        <f>IF($C76="M",'Data - ValuesEnd2009'!DE76/INDEX(M_MC_End2009,1,'Data - ValuesEnd2009'!DE$2),'Data - ValuesEnd2009'!DE76/INDEX(F_MC_End2009,1,'Data - ValuesEnd2009'!DE$2))</f>
        <v>1.117717389607382</v>
      </c>
      <c r="DF76" s="199">
        <f>IF($C76="M",'Data - ValuesEnd2009'!DF76/INDEX(M_MC_End2009,1,'Data - ValuesEnd2009'!DF$2),'Data - ValuesEnd2009'!DF76/INDEX(F_MC_End2009,1,'Data - ValuesEnd2009'!DF$2))</f>
        <v>1.0875853394884283</v>
      </c>
      <c r="DG76" s="199">
        <f>IF($C76="M",'Data - ValuesEnd2009'!DG76/INDEX(M_MC_End2009,1,'Data - ValuesEnd2009'!DG$2),'Data - ValuesEnd2009'!DG76/INDEX(F_MC_End2009,1,'Data - ValuesEnd2009'!DG$2))</f>
        <v>1.0524959115883854</v>
      </c>
      <c r="DH76" s="199">
        <f>IF($C76="M",'Data - ValuesEnd2009'!DH76/INDEX(M_MC_End2009,1,'Data - ValuesEnd2009'!DH$2),'Data - ValuesEnd2009'!DH76/INDEX(F_MC_End2009,1,'Data - ValuesEnd2009'!DH$2))</f>
        <v>1.0592193475037814</v>
      </c>
      <c r="DI76" s="199">
        <f>IF($C76="M",'Data - ValuesEnd2009'!DI76/INDEX(M_MC_End2009,1,'Data - ValuesEnd2009'!DI$2),'Data - ValuesEnd2009'!DI76/INDEX(F_MC_End2009,1,'Data - ValuesEnd2009'!DI$2))</f>
        <v>1.0620477795986698</v>
      </c>
      <c r="DJ76" s="200">
        <f>IF($C76="M",'Data - ValuesEnd2009'!DJ76/INDEX(M_MC_End2009,1,'Data - ValuesEnd2009'!DJ$2),'Data - ValuesEnd2009'!DJ76/INDEX(F_MC_End2009,1,'Data - ValuesEnd2009'!DJ$2))</f>
        <v>1.0381651448183427</v>
      </c>
      <c r="DK76" s="190"/>
      <c r="DL76" s="191"/>
      <c r="DM76" s="198">
        <f>IF($C76="M",'Data - ValuesEnd2009'!DM76/INDEX(M_MC_End2009,1,'Data - ValuesEnd2009'!DM$2),'Data - ValuesEnd2009'!DM76/INDEX(F_MC_End2009,1,'Data - ValuesEnd2009'!DM$2))</f>
        <v>1.290130404440039</v>
      </c>
      <c r="DN76" s="199">
        <f>IF($C76="M",'Data - ValuesEnd2009'!DN76/INDEX(M_MC_End2009,1,'Data - ValuesEnd2009'!DN$2),'Data - ValuesEnd2009'!DN76/INDEX(F_MC_End2009,1,'Data - ValuesEnd2009'!DN$2))</f>
        <v>1.2059767394007739</v>
      </c>
      <c r="DO76" s="199">
        <f>IF($C76="M",'Data - ValuesEnd2009'!DO76/INDEX(M_MC_End2009,1,'Data - ValuesEnd2009'!DO$2),'Data - ValuesEnd2009'!DO76/INDEX(F_MC_End2009,1,'Data - ValuesEnd2009'!DO$2))</f>
        <v>1.1351510949338057</v>
      </c>
      <c r="DP76" s="199">
        <f>IF($C76="M",'Data - ValuesEnd2009'!DP76/INDEX(M_MC_End2009,1,'Data - ValuesEnd2009'!DP$2),'Data - ValuesEnd2009'!DP76/INDEX(F_MC_End2009,1,'Data - ValuesEnd2009'!DP$2))</f>
        <v>1.121991499135455</v>
      </c>
      <c r="DQ76" s="199">
        <f>IF($C76="M",'Data - ValuesEnd2009'!DQ76/INDEX(M_MC_End2009,1,'Data - ValuesEnd2009'!DQ$2),'Data - ValuesEnd2009'!DQ76/INDEX(F_MC_End2009,1,'Data - ValuesEnd2009'!DQ$2))</f>
        <v>1.1050882539005868</v>
      </c>
      <c r="DR76" s="200">
        <f>IF($C76="M",'Data - ValuesEnd2009'!DR76/INDEX(M_MC_End2009,1,'Data - ValuesEnd2009'!DR$2),'Data - ValuesEnd2009'!DR76/INDEX(F_MC_End2009,1,'Data - ValuesEnd2009'!DR$2))</f>
        <v>1.0372399137152652</v>
      </c>
      <c r="DS76" s="190"/>
      <c r="DT76" s="191"/>
      <c r="DU76" s="198">
        <f>IF($C76="M",'Data - ValuesEnd2009'!DU76/INDEX(M_MC_End2009,1,'Data - ValuesEnd2009'!DU$2),'Data - ValuesEnd2009'!DU76/INDEX(F_MC_End2009,1,'Data - ValuesEnd2009'!DU$2))</f>
        <v>1.1175699295797104</v>
      </c>
      <c r="DV76" s="199">
        <f>IF($C76="M",'Data - ValuesEnd2009'!DV76/INDEX(M_MC_End2009,1,'Data - ValuesEnd2009'!DV$2),'Data - ValuesEnd2009'!DV76/INDEX(F_MC_End2009,1,'Data - ValuesEnd2009'!DV$2))</f>
        <v>1.0842910531357892</v>
      </c>
      <c r="DW76" s="199">
        <f>IF($C76="M",'Data - ValuesEnd2009'!DW76/INDEX(M_MC_End2009,1,'Data - ValuesEnd2009'!DW$2),'Data - ValuesEnd2009'!DW76/INDEX(F_MC_End2009,1,'Data - ValuesEnd2009'!DW$2))</f>
        <v>1.0482453748787721</v>
      </c>
      <c r="DX76" s="199">
        <f>IF($C76="M",'Data - ValuesEnd2009'!DX76/INDEX(M_MC_End2009,1,'Data - ValuesEnd2009'!DX$2),'Data - ValuesEnd2009'!DX76/INDEX(F_MC_End2009,1,'Data - ValuesEnd2009'!DX$2))</f>
        <v>1.0503408110314527</v>
      </c>
      <c r="DY76" s="199">
        <f>IF($C76="M",'Data - ValuesEnd2009'!DY76/INDEX(M_MC_End2009,1,'Data - ValuesEnd2009'!DY$2),'Data - ValuesEnd2009'!DY76/INDEX(F_MC_End2009,1,'Data - ValuesEnd2009'!DY$2))</f>
        <v>1.0492396866246403</v>
      </c>
      <c r="DZ76" s="200">
        <f>IF($C76="M",'Data - ValuesEnd2009'!DZ76/INDEX(M_MC_End2009,1,'Data - ValuesEnd2009'!DZ$2),'Data - ValuesEnd2009'!DZ76/INDEX(F_MC_End2009,1,'Data - ValuesEnd2009'!DZ$2))</f>
        <v>1.016026523055092</v>
      </c>
      <c r="EA76" s="190"/>
      <c r="EB76" s="191"/>
      <c r="EC76" s="185"/>
    </row>
    <row r="77" spans="2:133" s="186" customFormat="1" ht="15.75">
      <c r="B77" s="46"/>
      <c r="C77" s="46" t="s">
        <v>44</v>
      </c>
      <c r="D77" s="164" t="s">
        <v>134</v>
      </c>
      <c r="E77" s="198">
        <f>IF($C77="M",'Data - ValuesEnd2009'!E77/INDEX(M_MC_End2009,1,'Data - ValuesEnd2009'!E$2),'Data - ValuesEnd2009'!E77/INDEX(F_MC_End2009,1,'Data - ValuesEnd2009'!E$2))</f>
        <v>0.9907877405178381</v>
      </c>
      <c r="F77" s="199">
        <f>IF($C77="M",'Data - ValuesEnd2009'!F77/INDEX(M_MC_End2009,1,'Data - ValuesEnd2009'!F$2),'Data - ValuesEnd2009'!F77/INDEX(F_MC_End2009,1,'Data - ValuesEnd2009'!F$2))</f>
        <v>1.0066263045549413</v>
      </c>
      <c r="G77" s="199">
        <f>IF($C77="M",'Data - ValuesEnd2009'!G77/INDEX(M_MC_End2009,1,'Data - ValuesEnd2009'!G$2),'Data - ValuesEnd2009'!G77/INDEX(F_MC_End2009,1,'Data - ValuesEnd2009'!G$2))</f>
        <v>1.0143398214963615</v>
      </c>
      <c r="H77" s="199">
        <f>IF($C77="M",'Data - ValuesEnd2009'!H77/INDEX(M_MC_End2009,1,'Data - ValuesEnd2009'!H$2),'Data - ValuesEnd2009'!H77/INDEX(F_MC_End2009,1,'Data - ValuesEnd2009'!H$2))</f>
        <v>1.0233535036642272</v>
      </c>
      <c r="I77" s="199">
        <f>IF($C77="M",'Data - ValuesEnd2009'!I77/INDEX(M_MC_End2009,1,'Data - ValuesEnd2009'!I$2),'Data - ValuesEnd2009'!I77/INDEX(F_MC_End2009,1,'Data - ValuesEnd2009'!I$2))</f>
        <v>1.027005408773937</v>
      </c>
      <c r="J77" s="200">
        <f>IF($C77="M",'Data - ValuesEnd2009'!J77/INDEX(M_MC_End2009,1,'Data - ValuesEnd2009'!J$2),'Data - ValuesEnd2009'!J77/INDEX(F_MC_End2009,1,'Data - ValuesEnd2009'!J$2))</f>
        <v>0.9964825268266024</v>
      </c>
      <c r="K77" s="190"/>
      <c r="L77" s="191"/>
      <c r="M77" s="198">
        <f>IF($C77="M",'Data - ValuesEnd2009'!M77/INDEX(M_MC_End2009,1,'Data - ValuesEnd2009'!M$2),'Data - ValuesEnd2009'!M77/INDEX(F_MC_End2009,1,'Data - ValuesEnd2009'!M$2))</f>
        <v>0.9880731950474687</v>
      </c>
      <c r="N77" s="199">
        <f>IF($C77="M",'Data - ValuesEnd2009'!N77/INDEX(M_MC_End2009,1,'Data - ValuesEnd2009'!N$2),'Data - ValuesEnd2009'!N77/INDEX(F_MC_End2009,1,'Data - ValuesEnd2009'!N$2))</f>
        <v>1.0056034678032904</v>
      </c>
      <c r="O77" s="199">
        <f>IF($C77="M",'Data - ValuesEnd2009'!O77/INDEX(M_MC_End2009,1,'Data - ValuesEnd2009'!O$2),'Data - ValuesEnd2009'!O77/INDEX(F_MC_End2009,1,'Data - ValuesEnd2009'!O$2))</f>
        <v>1.0099422919590806</v>
      </c>
      <c r="P77" s="199">
        <f>IF($C77="M",'Data - ValuesEnd2009'!P77/INDEX(M_MC_End2009,1,'Data - ValuesEnd2009'!P$2),'Data - ValuesEnd2009'!P77/INDEX(F_MC_End2009,1,'Data - ValuesEnd2009'!P$2))</f>
        <v>1.0172489948118608</v>
      </c>
      <c r="Q77" s="199">
        <f>IF($C77="M",'Data - ValuesEnd2009'!Q77/INDEX(M_MC_End2009,1,'Data - ValuesEnd2009'!Q$2),'Data - ValuesEnd2009'!Q77/INDEX(F_MC_End2009,1,'Data - ValuesEnd2009'!Q$2))</f>
        <v>1.0217371459124023</v>
      </c>
      <c r="R77" s="200">
        <f>IF($C77="M",'Data - ValuesEnd2009'!R77/INDEX(M_MC_End2009,1,'Data - ValuesEnd2009'!R$2),'Data - ValuesEnd2009'!R77/INDEX(F_MC_End2009,1,'Data - ValuesEnd2009'!R$2))</f>
        <v>1.0001845980016904</v>
      </c>
      <c r="S77" s="190"/>
      <c r="T77" s="191"/>
      <c r="U77" s="198">
        <f>IF($C77="M",'Data - ValuesEnd2009'!U77/INDEX(M_MC_End2009,1,'Data - ValuesEnd2009'!U$2),'Data - ValuesEnd2009'!U77/INDEX(F_MC_End2009,1,'Data - ValuesEnd2009'!U$2))</f>
        <v>0.9964905840203591</v>
      </c>
      <c r="V77" s="199">
        <f>IF($C77="M",'Data - ValuesEnd2009'!V77/INDEX(M_MC_End2009,1,'Data - ValuesEnd2009'!V$2),'Data - ValuesEnd2009'!V77/INDEX(F_MC_End2009,1,'Data - ValuesEnd2009'!V$2))</f>
        <v>1.0162694394231915</v>
      </c>
      <c r="W77" s="199">
        <f>IF($C77="M",'Data - ValuesEnd2009'!W77/INDEX(M_MC_End2009,1,'Data - ValuesEnd2009'!W$2),'Data - ValuesEnd2009'!W77/INDEX(F_MC_End2009,1,'Data - ValuesEnd2009'!W$2))</f>
        <v>1.022007995192104</v>
      </c>
      <c r="X77" s="199">
        <f>IF($C77="M",'Data - ValuesEnd2009'!X77/INDEX(M_MC_End2009,1,'Data - ValuesEnd2009'!X$2),'Data - ValuesEnd2009'!X77/INDEX(F_MC_End2009,1,'Data - ValuesEnd2009'!X$2))</f>
        <v>1.026686198750472</v>
      </c>
      <c r="Y77" s="199">
        <f>IF($C77="M",'Data - ValuesEnd2009'!Y77/INDEX(M_MC_End2009,1,'Data - ValuesEnd2009'!Y$2),'Data - ValuesEnd2009'!Y77/INDEX(F_MC_End2009,1,'Data - ValuesEnd2009'!Y$2))</f>
        <v>1.0271059730535688</v>
      </c>
      <c r="Z77" s="200">
        <f>IF($C77="M",'Data - ValuesEnd2009'!Z77/INDEX(M_MC_End2009,1,'Data - ValuesEnd2009'!Z$2),'Data - ValuesEnd2009'!Z77/INDEX(F_MC_End2009,1,'Data - ValuesEnd2009'!Z$2))</f>
        <v>0.9845723697591761</v>
      </c>
      <c r="AA77" s="190"/>
      <c r="AB77" s="191"/>
      <c r="AC77" s="198">
        <f>IF($C77="M",'Data - ValuesEnd2009'!AC77/INDEX(M_MC_End2009,1,'Data - ValuesEnd2009'!AC$2),'Data - ValuesEnd2009'!AC77/INDEX(F_MC_End2009,1,'Data - ValuesEnd2009'!AC$2))</f>
        <v>0.9951922824067726</v>
      </c>
      <c r="AD77" s="199">
        <f>IF($C77="M",'Data - ValuesEnd2009'!AD77/INDEX(M_MC_End2009,1,'Data - ValuesEnd2009'!AD$2),'Data - ValuesEnd2009'!AD77/INDEX(F_MC_End2009,1,'Data - ValuesEnd2009'!AD$2))</f>
        <v>1.0129105977411612</v>
      </c>
      <c r="AE77" s="199">
        <f>IF($C77="M",'Data - ValuesEnd2009'!AE77/INDEX(M_MC_End2009,1,'Data - ValuesEnd2009'!AE$2),'Data - ValuesEnd2009'!AE77/INDEX(F_MC_End2009,1,'Data - ValuesEnd2009'!AE$2))</f>
        <v>1.0139350117206105</v>
      </c>
      <c r="AF77" s="199">
        <f>IF($C77="M",'Data - ValuesEnd2009'!AF77/INDEX(M_MC_End2009,1,'Data - ValuesEnd2009'!AF$2),'Data - ValuesEnd2009'!AF77/INDEX(F_MC_End2009,1,'Data - ValuesEnd2009'!AF$2))</f>
        <v>1.018542322281694</v>
      </c>
      <c r="AG77" s="199">
        <f>IF($C77="M",'Data - ValuesEnd2009'!AG77/INDEX(M_MC_End2009,1,'Data - ValuesEnd2009'!AG$2),'Data - ValuesEnd2009'!AG77/INDEX(F_MC_End2009,1,'Data - ValuesEnd2009'!AG$2))</f>
        <v>1.0206433848500007</v>
      </c>
      <c r="AH77" s="200">
        <f>IF($C77="M",'Data - ValuesEnd2009'!AH77/INDEX(M_MC_End2009,1,'Data - ValuesEnd2009'!AH$2),'Data - ValuesEnd2009'!AH77/INDEX(F_MC_End2009,1,'Data - ValuesEnd2009'!AH$2))</f>
        <v>0.9905864816644795</v>
      </c>
      <c r="AI77" s="190"/>
      <c r="AJ77" s="191"/>
      <c r="AK77" s="198">
        <f>IF($C77="M",'Data - ValuesEnd2009'!AK77/INDEX(M_MC_End2009,1,'Data - ValuesEnd2009'!AK$2),'Data - ValuesEnd2009'!AK77/INDEX(F_MC_End2009,1,'Data - ValuesEnd2009'!AK$2))</f>
        <v>1.081634075055795</v>
      </c>
      <c r="AL77" s="199">
        <f>IF($C77="M",'Data - ValuesEnd2009'!AL77/INDEX(M_MC_End2009,1,'Data - ValuesEnd2009'!AL$2),'Data - ValuesEnd2009'!AL77/INDEX(F_MC_End2009,1,'Data - ValuesEnd2009'!AL$2))</f>
        <v>1.068794636867957</v>
      </c>
      <c r="AM77" s="199">
        <f>IF($C77="M",'Data - ValuesEnd2009'!AM77/INDEX(M_MC_End2009,1,'Data - ValuesEnd2009'!AM$2),'Data - ValuesEnd2009'!AM77/INDEX(F_MC_End2009,1,'Data - ValuesEnd2009'!AM$2))</f>
        <v>1.053669087282581</v>
      </c>
      <c r="AN77" s="199">
        <f>IF($C77="M",'Data - ValuesEnd2009'!AN77/INDEX(M_MC_End2009,1,'Data - ValuesEnd2009'!AN$2),'Data - ValuesEnd2009'!AN77/INDEX(F_MC_End2009,1,'Data - ValuesEnd2009'!AN$2))</f>
        <v>1.0583692082075982</v>
      </c>
      <c r="AO77" s="199">
        <f>IF($C77="M",'Data - ValuesEnd2009'!AO77/INDEX(M_MC_End2009,1,'Data - ValuesEnd2009'!AO$2),'Data - ValuesEnd2009'!AO77/INDEX(F_MC_End2009,1,'Data - ValuesEnd2009'!AO$2))</f>
        <v>1.0573458728490495</v>
      </c>
      <c r="AP77" s="200">
        <f>IF($C77="M",'Data - ValuesEnd2009'!AP77/INDEX(M_MC_End2009,1,'Data - ValuesEnd2009'!AP$2),'Data - ValuesEnd2009'!AP77/INDEX(F_MC_End2009,1,'Data - ValuesEnd2009'!AP$2))</f>
        <v>1.0175185540872058</v>
      </c>
      <c r="AQ77" s="190"/>
      <c r="AR77" s="191"/>
      <c r="AS77" s="198">
        <f>IF($C77="M",'Data - ValuesEnd2009'!AS77/INDEX(M_MC_End2009,1,'Data - ValuesEnd2009'!AS$2),'Data - ValuesEnd2009'!AS77/INDEX(F_MC_End2009,1,'Data - ValuesEnd2009'!AS$2))</f>
        <v>1.0300368745785633</v>
      </c>
      <c r="AT77" s="199">
        <f>IF($C77="M",'Data - ValuesEnd2009'!AT77/INDEX(M_MC_End2009,1,'Data - ValuesEnd2009'!AT$2),'Data - ValuesEnd2009'!AT77/INDEX(F_MC_End2009,1,'Data - ValuesEnd2009'!AT$2))</f>
        <v>1.03110994420519</v>
      </c>
      <c r="AU77" s="199">
        <f>IF($C77="M",'Data - ValuesEnd2009'!AU77/INDEX(M_MC_End2009,1,'Data - ValuesEnd2009'!AU$2),'Data - ValuesEnd2009'!AU77/INDEX(F_MC_End2009,1,'Data - ValuesEnd2009'!AU$2))</f>
        <v>1.023117882525786</v>
      </c>
      <c r="AV77" s="199">
        <f>IF($C77="M",'Data - ValuesEnd2009'!AV77/INDEX(M_MC_End2009,1,'Data - ValuesEnd2009'!AV$2),'Data - ValuesEnd2009'!AV77/INDEX(F_MC_End2009,1,'Data - ValuesEnd2009'!AV$2))</f>
        <v>1.0302059646250314</v>
      </c>
      <c r="AW77" s="199">
        <f>IF($C77="M",'Data - ValuesEnd2009'!AW77/INDEX(M_MC_End2009,1,'Data - ValuesEnd2009'!AW$2),'Data - ValuesEnd2009'!AW77/INDEX(F_MC_End2009,1,'Data - ValuesEnd2009'!AW$2))</f>
        <v>1.0340771880736916</v>
      </c>
      <c r="AX77" s="200">
        <f>IF($C77="M",'Data - ValuesEnd2009'!AX77/INDEX(M_MC_End2009,1,'Data - ValuesEnd2009'!AX$2),'Data - ValuesEnd2009'!AX77/INDEX(F_MC_End2009,1,'Data - ValuesEnd2009'!AX$2))</f>
        <v>1.0105862522525848</v>
      </c>
      <c r="AY77" s="190"/>
      <c r="AZ77" s="191"/>
      <c r="BA77" s="198">
        <f>IF($C77="M",'Data - ValuesEnd2009'!BA77/INDEX(M_MC_End2009,1,'Data - ValuesEnd2009'!BA$2),'Data - ValuesEnd2009'!BA77/INDEX(F_MC_End2009,1,'Data - ValuesEnd2009'!BA$2))</f>
        <v>1.0823494779813756</v>
      </c>
      <c r="BB77" s="199">
        <f>IF($C77="M",'Data - ValuesEnd2009'!BB77/INDEX(M_MC_End2009,1,'Data - ValuesEnd2009'!BB$2),'Data - ValuesEnd2009'!BB77/INDEX(F_MC_End2009,1,'Data - ValuesEnd2009'!BB$2))</f>
        <v>1.0710820934305616</v>
      </c>
      <c r="BC77" s="199">
        <f>IF($C77="M",'Data - ValuesEnd2009'!BC77/INDEX(M_MC_End2009,1,'Data - ValuesEnd2009'!BC$2),'Data - ValuesEnd2009'!BC77/INDEX(F_MC_End2009,1,'Data - ValuesEnd2009'!BC$2))</f>
        <v>1.0547965684081215</v>
      </c>
      <c r="BD77" s="199">
        <f>IF($C77="M",'Data - ValuesEnd2009'!BD77/INDEX(M_MC_End2009,1,'Data - ValuesEnd2009'!BD$2),'Data - ValuesEnd2009'!BD77/INDEX(F_MC_End2009,1,'Data - ValuesEnd2009'!BD$2))</f>
        <v>1.0543169060895106</v>
      </c>
      <c r="BE77" s="199">
        <f>IF($C77="M",'Data - ValuesEnd2009'!BE77/INDEX(M_MC_End2009,1,'Data - ValuesEnd2009'!BE$2),'Data - ValuesEnd2009'!BE77/INDEX(F_MC_End2009,1,'Data - ValuesEnd2009'!BE$2))</f>
        <v>1.0498522407915472</v>
      </c>
      <c r="BF77" s="200">
        <f>IF($C77="M",'Data - ValuesEnd2009'!BF77/INDEX(M_MC_End2009,1,'Data - ValuesEnd2009'!BF$2),'Data - ValuesEnd2009'!BF77/INDEX(F_MC_End2009,1,'Data - ValuesEnd2009'!BF$2))</f>
        <v>0.9980031653816746</v>
      </c>
      <c r="BG77" s="190"/>
      <c r="BH77" s="191"/>
      <c r="BI77" s="198">
        <f>IF($C77="M",'Data - ValuesEnd2009'!BI77/INDEX(M_MC_End2009,1,'Data - ValuesEnd2009'!BI$2),'Data - ValuesEnd2009'!BI77/INDEX(F_MC_End2009,1,'Data - ValuesEnd2009'!BI$2))</f>
        <v>1.0341094444032615</v>
      </c>
      <c r="BJ77" s="199">
        <f>IF($C77="M",'Data - ValuesEnd2009'!BJ77/INDEX(M_MC_End2009,1,'Data - ValuesEnd2009'!BJ$2),'Data - ValuesEnd2009'!BJ77/INDEX(F_MC_End2009,1,'Data - ValuesEnd2009'!BJ$2))</f>
        <v>1.0348762427451335</v>
      </c>
      <c r="BK77" s="199">
        <f>IF($C77="M",'Data - ValuesEnd2009'!BK77/INDEX(M_MC_End2009,1,'Data - ValuesEnd2009'!BK$2),'Data - ValuesEnd2009'!BK77/INDEX(F_MC_End2009,1,'Data - ValuesEnd2009'!BK$2))</f>
        <v>1.0245180376990306</v>
      </c>
      <c r="BL77" s="199">
        <f>IF($C77="M",'Data - ValuesEnd2009'!BL77/INDEX(M_MC_End2009,1,'Data - ValuesEnd2009'!BL$2),'Data - ValuesEnd2009'!BL77/INDEX(F_MC_End2009,1,'Data - ValuesEnd2009'!BL$2))</f>
        <v>1.0282723076617306</v>
      </c>
      <c r="BM77" s="199">
        <f>IF($C77="M",'Data - ValuesEnd2009'!BM77/INDEX(M_MC_End2009,1,'Data - ValuesEnd2009'!BM$2),'Data - ValuesEnd2009'!BM77/INDEX(F_MC_End2009,1,'Data - ValuesEnd2009'!BM$2))</f>
        <v>1.0294143879403213</v>
      </c>
      <c r="BN77" s="200">
        <f>IF($C77="M",'Data - ValuesEnd2009'!BN77/INDEX(M_MC_End2009,1,'Data - ValuesEnd2009'!BN$2),'Data - ValuesEnd2009'!BN77/INDEX(F_MC_End2009,1,'Data - ValuesEnd2009'!BN$2))</f>
        <v>0.9968693601870408</v>
      </c>
      <c r="BO77" s="190"/>
      <c r="BP77" s="191"/>
      <c r="BQ77" s="198">
        <f>IF($C77="M",'Data - ValuesEnd2009'!BQ77/INDEX(M_MC_End2009,1,'Data - ValuesEnd2009'!BQ$2),'Data - ValuesEnd2009'!BQ77/INDEX(F_MC_End2009,1,'Data - ValuesEnd2009'!BQ$2))</f>
        <v>1.1844655779047217</v>
      </c>
      <c r="BR77" s="199">
        <f>IF($C77="M",'Data - ValuesEnd2009'!BR77/INDEX(M_MC_End2009,1,'Data - ValuesEnd2009'!BR$2),'Data - ValuesEnd2009'!BR77/INDEX(F_MC_End2009,1,'Data - ValuesEnd2009'!BR$2))</f>
        <v>1.139702701863214</v>
      </c>
      <c r="BS77" s="199">
        <f>IF($C77="M",'Data - ValuesEnd2009'!BS77/INDEX(M_MC_End2009,1,'Data - ValuesEnd2009'!BS$2),'Data - ValuesEnd2009'!BS77/INDEX(F_MC_End2009,1,'Data - ValuesEnd2009'!BS$2))</f>
        <v>1.098522932362764</v>
      </c>
      <c r="BT77" s="199">
        <f>IF($C77="M",'Data - ValuesEnd2009'!BT77/INDEX(M_MC_End2009,1,'Data - ValuesEnd2009'!BT$2),'Data - ValuesEnd2009'!BT77/INDEX(F_MC_End2009,1,'Data - ValuesEnd2009'!BT$2))</f>
        <v>1.098181910097005</v>
      </c>
      <c r="BU77" s="199">
        <f>IF($C77="M",'Data - ValuesEnd2009'!BU77/INDEX(M_MC_End2009,1,'Data - ValuesEnd2009'!BU$2),'Data - ValuesEnd2009'!BU77/INDEX(F_MC_End2009,1,'Data - ValuesEnd2009'!BU$2))</f>
        <v>1.091645213230126</v>
      </c>
      <c r="BV77" s="200">
        <f>IF($C77="M",'Data - ValuesEnd2009'!BV77/INDEX(M_MC_End2009,1,'Data - ValuesEnd2009'!BV$2),'Data - ValuesEnd2009'!BV77/INDEX(F_MC_End2009,1,'Data - ValuesEnd2009'!BV$2))</f>
        <v>1.0408780197335692</v>
      </c>
      <c r="BW77" s="190"/>
      <c r="BX77" s="191"/>
      <c r="BY77" s="198">
        <f>IF($C77="M",'Data - ValuesEnd2009'!BY77/INDEX(M_MC_End2009,1,'Data - ValuesEnd2009'!BY$2),'Data - ValuesEnd2009'!BY77/INDEX(F_MC_End2009,1,'Data - ValuesEnd2009'!BY$2))</f>
        <v>1.0730186275329143</v>
      </c>
      <c r="BZ77" s="199">
        <f>IF($C77="M",'Data - ValuesEnd2009'!BZ77/INDEX(M_MC_End2009,1,'Data - ValuesEnd2009'!BZ$2),'Data - ValuesEnd2009'!BZ77/INDEX(F_MC_End2009,1,'Data - ValuesEnd2009'!BZ$2))</f>
        <v>1.0580360990677418</v>
      </c>
      <c r="CA77" s="199">
        <f>IF($C77="M",'Data - ValuesEnd2009'!CA77/INDEX(M_MC_End2009,1,'Data - ValuesEnd2009'!CA$2),'Data - ValuesEnd2009'!CA77/INDEX(F_MC_End2009,1,'Data - ValuesEnd2009'!CA$2))</f>
        <v>1.0371843972184072</v>
      </c>
      <c r="CB77" s="199">
        <f>IF($C77="M",'Data - ValuesEnd2009'!CB77/INDEX(M_MC_End2009,1,'Data - ValuesEnd2009'!CB$2),'Data - ValuesEnd2009'!CB77/INDEX(F_MC_End2009,1,'Data - ValuesEnd2009'!CB$2))</f>
        <v>1.0441393984008263</v>
      </c>
      <c r="CC77" s="199">
        <f>IF($C77="M",'Data - ValuesEnd2009'!CC77/INDEX(M_MC_End2009,1,'Data - ValuesEnd2009'!CC$2),'Data - ValuesEnd2009'!CC77/INDEX(F_MC_End2009,1,'Data - ValuesEnd2009'!CC$2))</f>
        <v>1.0473985029904416</v>
      </c>
      <c r="CD77" s="200">
        <f>IF($C77="M",'Data - ValuesEnd2009'!CD77/INDEX(M_MC_End2009,1,'Data - ValuesEnd2009'!CD$2),'Data - ValuesEnd2009'!CD77/INDEX(F_MC_End2009,1,'Data - ValuesEnd2009'!CD$2))</f>
        <v>1.0218224295056164</v>
      </c>
      <c r="CE77" s="190"/>
      <c r="CF77" s="191"/>
      <c r="CG77" s="198">
        <f>IF($C77="M",'Data - ValuesEnd2009'!CG77/INDEX(M_MC_End2009,1,'Data - ValuesEnd2009'!CG$2),'Data - ValuesEnd2009'!CG77/INDEX(F_MC_End2009,1,'Data - ValuesEnd2009'!CG$2))</f>
        <v>1.1808802545326829</v>
      </c>
      <c r="CH77" s="199">
        <f>IF($C77="M",'Data - ValuesEnd2009'!CH77/INDEX(M_MC_End2009,1,'Data - ValuesEnd2009'!CH$2),'Data - ValuesEnd2009'!CH77/INDEX(F_MC_End2009,1,'Data - ValuesEnd2009'!CH$2))</f>
        <v>1.13418337088306</v>
      </c>
      <c r="CI77" s="199">
        <f>IF($C77="M",'Data - ValuesEnd2009'!CI77/INDEX(M_MC_End2009,1,'Data - ValuesEnd2009'!CI$2),'Data - ValuesEnd2009'!CI77/INDEX(F_MC_End2009,1,'Data - ValuesEnd2009'!CI$2))</f>
        <v>1.0924525128886842</v>
      </c>
      <c r="CJ77" s="199">
        <f>IF($C77="M",'Data - ValuesEnd2009'!CJ77/INDEX(M_MC_End2009,1,'Data - ValuesEnd2009'!CJ$2),'Data - ValuesEnd2009'!CJ77/INDEX(F_MC_End2009,1,'Data - ValuesEnd2009'!CJ$2))</f>
        <v>1.0858806049330392</v>
      </c>
      <c r="CK77" s="199">
        <f>IF($C77="M",'Data - ValuesEnd2009'!CK77/INDEX(M_MC_End2009,1,'Data - ValuesEnd2009'!CK$2),'Data - ValuesEnd2009'!CK77/INDEX(F_MC_End2009,1,'Data - ValuesEnd2009'!CK$2))</f>
        <v>1.0756324354844484</v>
      </c>
      <c r="CL77" s="200">
        <f>IF($C77="M",'Data - ValuesEnd2009'!CL77/INDEX(M_MC_End2009,1,'Data - ValuesEnd2009'!CL$2),'Data - ValuesEnd2009'!CL77/INDEX(F_MC_End2009,1,'Data - ValuesEnd2009'!CL$2))</f>
        <v>1.0128874842290478</v>
      </c>
      <c r="CM77" s="190"/>
      <c r="CN77" s="191"/>
      <c r="CO77" s="198">
        <f>IF($C77="M",'Data - ValuesEnd2009'!CO77/INDEX(M_MC_End2009,1,'Data - ValuesEnd2009'!CO$2),'Data - ValuesEnd2009'!CO77/INDEX(F_MC_End2009,1,'Data - ValuesEnd2009'!CO$2))</f>
        <v>1.07468920992291</v>
      </c>
      <c r="CP77" s="199">
        <f>IF($C77="M",'Data - ValuesEnd2009'!CP77/INDEX(M_MC_End2009,1,'Data - ValuesEnd2009'!CP$2),'Data - ValuesEnd2009'!CP77/INDEX(F_MC_End2009,1,'Data - ValuesEnd2009'!CP$2))</f>
        <v>1.0584143959158383</v>
      </c>
      <c r="CQ77" s="199">
        <f>IF($C77="M",'Data - ValuesEnd2009'!CQ77/INDEX(M_MC_End2009,1,'Data - ValuesEnd2009'!CQ$2),'Data - ValuesEnd2009'!CQ77/INDEX(F_MC_End2009,1,'Data - ValuesEnd2009'!CQ$2))</f>
        <v>1.035956972833561</v>
      </c>
      <c r="CR77" s="199">
        <f>IF($C77="M",'Data - ValuesEnd2009'!CR77/INDEX(M_MC_End2009,1,'Data - ValuesEnd2009'!CR$2),'Data - ValuesEnd2009'!CR77/INDEX(F_MC_End2009,1,'Data - ValuesEnd2009'!CR$2))</f>
        <v>1.03884160722203</v>
      </c>
      <c r="CS77" s="199">
        <f>IF($C77="M",'Data - ValuesEnd2009'!CS77/INDEX(M_MC_End2009,1,'Data - ValuesEnd2009'!CS$2),'Data - ValuesEnd2009'!CS77/INDEX(F_MC_End2009,1,'Data - ValuesEnd2009'!CS$2))</f>
        <v>1.0389619331300513</v>
      </c>
      <c r="CT77" s="200">
        <f>IF($C77="M",'Data - ValuesEnd2009'!CT77/INDEX(M_MC_End2009,1,'Data - ValuesEnd2009'!CT$2),'Data - ValuesEnd2009'!CT77/INDEX(F_MC_End2009,1,'Data - ValuesEnd2009'!CT$2))</f>
        <v>1.00368042834772</v>
      </c>
      <c r="CU77" s="190"/>
      <c r="CV77" s="191"/>
      <c r="CW77" s="198">
        <f>IF($C77="M",'Data - ValuesEnd2009'!CW77/INDEX(M_MC_End2009,1,'Data - ValuesEnd2009'!CW$2),'Data - ValuesEnd2009'!CW77/INDEX(F_MC_End2009,1,'Data - ValuesEnd2009'!CW$2))</f>
        <v>1.2955828942978265</v>
      </c>
      <c r="CX77" s="199">
        <f>IF($C77="M",'Data - ValuesEnd2009'!CX77/INDEX(M_MC_End2009,1,'Data - ValuesEnd2009'!CX$2),'Data - ValuesEnd2009'!CX77/INDEX(F_MC_End2009,1,'Data - ValuesEnd2009'!CX$2))</f>
        <v>1.218245020247981</v>
      </c>
      <c r="CY77" s="199">
        <f>IF($C77="M",'Data - ValuesEnd2009'!CY77/INDEX(M_MC_End2009,1,'Data - ValuesEnd2009'!CY$2),'Data - ValuesEnd2009'!CY77/INDEX(F_MC_End2009,1,'Data - ValuesEnd2009'!CY$2))</f>
        <v>1.148519948566378</v>
      </c>
      <c r="CZ77" s="199">
        <f>IF($C77="M",'Data - ValuesEnd2009'!CZ77/INDEX(M_MC_End2009,1,'Data - ValuesEnd2009'!CZ$2),'Data - ValuesEnd2009'!CZ77/INDEX(F_MC_End2009,1,'Data - ValuesEnd2009'!CZ$2))</f>
        <v>1.1426861533746449</v>
      </c>
      <c r="DA77" s="199">
        <f>IF($C77="M",'Data - ValuesEnd2009'!DA77/INDEX(M_MC_End2009,1,'Data - ValuesEnd2009'!DA$2),'Data - ValuesEnd2009'!DA77/INDEX(F_MC_End2009,1,'Data - ValuesEnd2009'!DA$2))</f>
        <v>1.1299576166111927</v>
      </c>
      <c r="DB77" s="200">
        <f>IF($C77="M",'Data - ValuesEnd2009'!DB77/INDEX(M_MC_End2009,1,'Data - ValuesEnd2009'!DB$2),'Data - ValuesEnd2009'!DB77/INDEX(F_MC_End2009,1,'Data - ValuesEnd2009'!DB$2))</f>
        <v>1.0667011906795791</v>
      </c>
      <c r="DC77" s="190"/>
      <c r="DD77" s="191"/>
      <c r="DE77" s="198">
        <f>IF($C77="M",'Data - ValuesEnd2009'!DE77/INDEX(M_MC_End2009,1,'Data - ValuesEnd2009'!DE$2),'Data - ValuesEnd2009'!DE77/INDEX(F_MC_End2009,1,'Data - ValuesEnd2009'!DE$2))</f>
        <v>1.11534182658767</v>
      </c>
      <c r="DF77" s="199">
        <f>IF($C77="M",'Data - ValuesEnd2009'!DF77/INDEX(M_MC_End2009,1,'Data - ValuesEnd2009'!DF$2),'Data - ValuesEnd2009'!DF77/INDEX(F_MC_End2009,1,'Data - ValuesEnd2009'!DF$2))</f>
        <v>1.0856709936503803</v>
      </c>
      <c r="DG77" s="199">
        <f>IF($C77="M",'Data - ValuesEnd2009'!DG77/INDEX(M_MC_End2009,1,'Data - ValuesEnd2009'!DG$2),'Data - ValuesEnd2009'!DG77/INDEX(F_MC_End2009,1,'Data - ValuesEnd2009'!DG$2))</f>
        <v>1.0518611909097269</v>
      </c>
      <c r="DH77" s="199">
        <f>IF($C77="M",'Data - ValuesEnd2009'!DH77/INDEX(M_MC_End2009,1,'Data - ValuesEnd2009'!DH$2),'Data - ValuesEnd2009'!DH77/INDEX(F_MC_End2009,1,'Data - ValuesEnd2009'!DH$2))</f>
        <v>1.0588540440816319</v>
      </c>
      <c r="DI77" s="199">
        <f>IF($C77="M",'Data - ValuesEnd2009'!DI77/INDEX(M_MC_End2009,1,'Data - ValuesEnd2009'!DI$2),'Data - ValuesEnd2009'!DI77/INDEX(F_MC_End2009,1,'Data - ValuesEnd2009'!DI$2))</f>
        <v>1.0615834283436159</v>
      </c>
      <c r="DJ77" s="200">
        <f>IF($C77="M",'Data - ValuesEnd2009'!DJ77/INDEX(M_MC_End2009,1,'Data - ValuesEnd2009'!DJ$2),'Data - ValuesEnd2009'!DJ77/INDEX(F_MC_End2009,1,'Data - ValuesEnd2009'!DJ$2))</f>
        <v>1.033886386229146</v>
      </c>
      <c r="DK77" s="190"/>
      <c r="DL77" s="191"/>
      <c r="DM77" s="198">
        <f>IF($C77="M",'Data - ValuesEnd2009'!DM77/INDEX(M_MC_End2009,1,'Data - ValuesEnd2009'!DM$2),'Data - ValuesEnd2009'!DM77/INDEX(F_MC_End2009,1,'Data - ValuesEnd2009'!DM$2))</f>
        <v>1.2893366642028696</v>
      </c>
      <c r="DN77" s="199">
        <f>IF($C77="M",'Data - ValuesEnd2009'!DN77/INDEX(M_MC_End2009,1,'Data - ValuesEnd2009'!DN$2),'Data - ValuesEnd2009'!DN77/INDEX(F_MC_End2009,1,'Data - ValuesEnd2009'!DN$2))</f>
        <v>1.2049914248100662</v>
      </c>
      <c r="DO77" s="199">
        <f>IF($C77="M",'Data - ValuesEnd2009'!DO77/INDEX(M_MC_End2009,1,'Data - ValuesEnd2009'!DO$2),'Data - ValuesEnd2009'!DO77/INDEX(F_MC_End2009,1,'Data - ValuesEnd2009'!DO$2))</f>
        <v>1.1348534992756174</v>
      </c>
      <c r="DP77" s="199">
        <f>IF($C77="M",'Data - ValuesEnd2009'!DP77/INDEX(M_MC_End2009,1,'Data - ValuesEnd2009'!DP$2),'Data - ValuesEnd2009'!DP77/INDEX(F_MC_End2009,1,'Data - ValuesEnd2009'!DP$2))</f>
        <v>1.1214210761036922</v>
      </c>
      <c r="DQ77" s="199">
        <f>IF($C77="M",'Data - ValuesEnd2009'!DQ77/INDEX(M_MC_End2009,1,'Data - ValuesEnd2009'!DQ$2),'Data - ValuesEnd2009'!DQ77/INDEX(F_MC_End2009,1,'Data - ValuesEnd2009'!DQ$2))</f>
        <v>1.1045658069548752</v>
      </c>
      <c r="DR77" s="200">
        <f>IF($C77="M",'Data - ValuesEnd2009'!DR77/INDEX(M_MC_End2009,1,'Data - ValuesEnd2009'!DR$2),'Data - ValuesEnd2009'!DR77/INDEX(F_MC_End2009,1,'Data - ValuesEnd2009'!DR$2))</f>
        <v>1.029328496415324</v>
      </c>
      <c r="DS77" s="190"/>
      <c r="DT77" s="191"/>
      <c r="DU77" s="198">
        <f>IF($C77="M",'Data - ValuesEnd2009'!DU77/INDEX(M_MC_End2009,1,'Data - ValuesEnd2009'!DU$2),'Data - ValuesEnd2009'!DU77/INDEX(F_MC_End2009,1,'Data - ValuesEnd2009'!DU$2))</f>
        <v>1.115485485160168</v>
      </c>
      <c r="DV77" s="199">
        <f>IF($C77="M",'Data - ValuesEnd2009'!DV77/INDEX(M_MC_End2009,1,'Data - ValuesEnd2009'!DV$2),'Data - ValuesEnd2009'!DV77/INDEX(F_MC_End2009,1,'Data - ValuesEnd2009'!DV$2))</f>
        <v>1.083005147349426</v>
      </c>
      <c r="DW77" s="199">
        <f>IF($C77="M",'Data - ValuesEnd2009'!DW77/INDEX(M_MC_End2009,1,'Data - ValuesEnd2009'!DW$2),'Data - ValuesEnd2009'!DW77/INDEX(F_MC_End2009,1,'Data - ValuesEnd2009'!DW$2))</f>
        <v>1.0480689713863156</v>
      </c>
      <c r="DX77" s="199">
        <f>IF($C77="M",'Data - ValuesEnd2009'!DX77/INDEX(M_MC_End2009,1,'Data - ValuesEnd2009'!DX$2),'Data - ValuesEnd2009'!DX77/INDEX(F_MC_End2009,1,'Data - ValuesEnd2009'!DX$2))</f>
        <v>1.0501381832889873</v>
      </c>
      <c r="DY77" s="199">
        <f>IF($C77="M",'Data - ValuesEnd2009'!DY77/INDEX(M_MC_End2009,1,'Data - ValuesEnd2009'!DY$2),'Data - ValuesEnd2009'!DY77/INDEX(F_MC_End2009,1,'Data - ValuesEnd2009'!DY$2))</f>
        <v>1.049231789730476</v>
      </c>
      <c r="DZ77" s="200">
        <f>IF($C77="M",'Data - ValuesEnd2009'!DZ77/INDEX(M_MC_End2009,1,'Data - ValuesEnd2009'!DZ$2),'Data - ValuesEnd2009'!DZ77/INDEX(F_MC_End2009,1,'Data - ValuesEnd2009'!DZ$2))</f>
        <v>1.0110281992516523</v>
      </c>
      <c r="EA77" s="190"/>
      <c r="EB77" s="191"/>
      <c r="EC77" s="185"/>
    </row>
    <row r="78" spans="1:133" s="186" customFormat="1" ht="16.5" thickBot="1">
      <c r="A78" s="224"/>
      <c r="B78" s="66"/>
      <c r="C78" s="66" t="s">
        <v>44</v>
      </c>
      <c r="D78" s="166" t="s">
        <v>135</v>
      </c>
      <c r="E78" s="201">
        <f>IF($C78="M",'Data - ValuesEnd2009'!E78/INDEX(M_MC_End2009,1,'Data - ValuesEnd2009'!E$2),'Data - ValuesEnd2009'!E78/INDEX(F_MC_End2009,1,'Data - ValuesEnd2009'!E$2))</f>
        <v>1.0106863370603814</v>
      </c>
      <c r="F78" s="202">
        <f>IF($C78="M",'Data - ValuesEnd2009'!F78/INDEX(M_MC_End2009,1,'Data - ValuesEnd2009'!F$2),'Data - ValuesEnd2009'!F78/INDEX(F_MC_End2009,1,'Data - ValuesEnd2009'!F$2))</f>
        <v>1.0265290337405948</v>
      </c>
      <c r="G78" s="202">
        <f>IF($C78="M",'Data - ValuesEnd2009'!G78/INDEX(M_MC_End2009,1,'Data - ValuesEnd2009'!G$2),'Data - ValuesEnd2009'!G78/INDEX(F_MC_End2009,1,'Data - ValuesEnd2009'!G$2))</f>
        <v>1.0313214634967949</v>
      </c>
      <c r="H78" s="202">
        <f>IF($C78="M",'Data - ValuesEnd2009'!H78/INDEX(M_MC_End2009,1,'Data - ValuesEnd2009'!H$2),'Data - ValuesEnd2009'!H78/INDEX(F_MC_End2009,1,'Data - ValuesEnd2009'!H$2))</f>
        <v>1.042194436593162</v>
      </c>
      <c r="I78" s="202">
        <f>IF($C78="M",'Data - ValuesEnd2009'!I78/INDEX(M_MC_End2009,1,'Data - ValuesEnd2009'!I$2),'Data - ValuesEnd2009'!I78/INDEX(F_MC_End2009,1,'Data - ValuesEnd2009'!I$2))</f>
        <v>1.0469948260644482</v>
      </c>
      <c r="J78" s="203">
        <f>IF($C78="M",'Data - ValuesEnd2009'!J78/INDEX(M_MC_End2009,1,'Data - ValuesEnd2009'!J$2),'Data - ValuesEnd2009'!J78/INDEX(F_MC_End2009,1,'Data - ValuesEnd2009'!J$2))</f>
        <v>1.0129494013132767</v>
      </c>
      <c r="K78" s="190"/>
      <c r="L78" s="191"/>
      <c r="M78" s="201">
        <f>IF($C78="M",'Data - ValuesEnd2009'!M78/INDEX(M_MC_End2009,1,'Data - ValuesEnd2009'!M$2),'Data - ValuesEnd2009'!M78/INDEX(F_MC_End2009,1,'Data - ValuesEnd2009'!M$2))</f>
        <v>1.0024855907247738</v>
      </c>
      <c r="N78" s="202">
        <f>IF($C78="M",'Data - ValuesEnd2009'!N78/INDEX(M_MC_End2009,1,'Data - ValuesEnd2009'!N$2),'Data - ValuesEnd2009'!N78/INDEX(F_MC_End2009,1,'Data - ValuesEnd2009'!N$2))</f>
        <v>1.0185325135782914</v>
      </c>
      <c r="O78" s="202">
        <f>IF($C78="M",'Data - ValuesEnd2009'!O78/INDEX(M_MC_End2009,1,'Data - ValuesEnd2009'!O$2),'Data - ValuesEnd2009'!O78/INDEX(F_MC_End2009,1,'Data - ValuesEnd2009'!O$2))</f>
        <v>1.0185875678075027</v>
      </c>
      <c r="P78" s="202">
        <f>IF($C78="M",'Data - ValuesEnd2009'!P78/INDEX(M_MC_End2009,1,'Data - ValuesEnd2009'!P$2),'Data - ValuesEnd2009'!P78/INDEX(F_MC_End2009,1,'Data - ValuesEnd2009'!P$2))</f>
        <v>1.0279991274355786</v>
      </c>
      <c r="Q78" s="202">
        <f>IF($C78="M",'Data - ValuesEnd2009'!Q78/INDEX(M_MC_End2009,1,'Data - ValuesEnd2009'!Q$2),'Data - ValuesEnd2009'!Q78/INDEX(F_MC_End2009,1,'Data - ValuesEnd2009'!Q$2))</f>
        <v>1.0343998530772665</v>
      </c>
      <c r="R78" s="203">
        <f>IF($C78="M",'Data - ValuesEnd2009'!R78/INDEX(M_MC_End2009,1,'Data - ValuesEnd2009'!R$2),'Data - ValuesEnd2009'!R78/INDEX(F_MC_End2009,1,'Data - ValuesEnd2009'!R$2))</f>
        <v>1.0126628443385959</v>
      </c>
      <c r="S78" s="190"/>
      <c r="T78" s="191"/>
      <c r="U78" s="201">
        <f>IF($C78="M",'Data - ValuesEnd2009'!U78/INDEX(M_MC_End2009,1,'Data - ValuesEnd2009'!U$2),'Data - ValuesEnd2009'!U78/INDEX(F_MC_End2009,1,'Data - ValuesEnd2009'!U$2))</f>
        <v>1.0182011904106627</v>
      </c>
      <c r="V78" s="202">
        <f>IF($C78="M",'Data - ValuesEnd2009'!V78/INDEX(M_MC_End2009,1,'Data - ValuesEnd2009'!V$2),'Data - ValuesEnd2009'!V78/INDEX(F_MC_End2009,1,'Data - ValuesEnd2009'!V$2))</f>
        <v>1.037970897988182</v>
      </c>
      <c r="W78" s="202">
        <f>IF($C78="M",'Data - ValuesEnd2009'!W78/INDEX(M_MC_End2009,1,'Data - ValuesEnd2009'!W$2),'Data - ValuesEnd2009'!W78/INDEX(F_MC_End2009,1,'Data - ValuesEnd2009'!W$2))</f>
        <v>1.0395687430411988</v>
      </c>
      <c r="X78" s="202">
        <f>IF($C78="M",'Data - ValuesEnd2009'!X78/INDEX(M_MC_End2009,1,'Data - ValuesEnd2009'!X$2),'Data - ValuesEnd2009'!X78/INDEX(F_MC_End2009,1,'Data - ValuesEnd2009'!X$2))</f>
        <v>1.0449502641910353</v>
      </c>
      <c r="Y78" s="202">
        <f>IF($C78="M",'Data - ValuesEnd2009'!Y78/INDEX(M_MC_End2009,1,'Data - ValuesEnd2009'!Y$2),'Data - ValuesEnd2009'!Y78/INDEX(F_MC_End2009,1,'Data - ValuesEnd2009'!Y$2))</f>
        <v>1.0454676565706282</v>
      </c>
      <c r="Z78" s="203">
        <f>IF($C78="M",'Data - ValuesEnd2009'!Z78/INDEX(M_MC_End2009,1,'Data - ValuesEnd2009'!Z$2),'Data - ValuesEnd2009'!Z78/INDEX(F_MC_End2009,1,'Data - ValuesEnd2009'!Z$2))</f>
        <v>0.9939072384888611</v>
      </c>
      <c r="AA78" s="190"/>
      <c r="AB78" s="191"/>
      <c r="AC78" s="201">
        <f>IF($C78="M",'Data - ValuesEnd2009'!AC78/INDEX(M_MC_End2009,1,'Data - ValuesEnd2009'!AC$2),'Data - ValuesEnd2009'!AC78/INDEX(F_MC_End2009,1,'Data - ValuesEnd2009'!AC$2))</f>
        <v>1.0109150677950953</v>
      </c>
      <c r="AD78" s="202">
        <f>IF($C78="M",'Data - ValuesEnd2009'!AD78/INDEX(M_MC_End2009,1,'Data - ValuesEnd2009'!AD$2),'Data - ValuesEnd2009'!AD78/INDEX(F_MC_End2009,1,'Data - ValuesEnd2009'!AD$2))</f>
        <v>1.0266936459851266</v>
      </c>
      <c r="AE78" s="202">
        <f>IF($C78="M",'Data - ValuesEnd2009'!AE78/INDEX(M_MC_End2009,1,'Data - ValuesEnd2009'!AE$2),'Data - ValuesEnd2009'!AE78/INDEX(F_MC_End2009,1,'Data - ValuesEnd2009'!AE$2))</f>
        <v>1.0227441655474654</v>
      </c>
      <c r="AF78" s="202">
        <f>IF($C78="M",'Data - ValuesEnd2009'!AF78/INDEX(M_MC_End2009,1,'Data - ValuesEnd2009'!AF$2),'Data - ValuesEnd2009'!AF78/INDEX(F_MC_End2009,1,'Data - ValuesEnd2009'!AF$2))</f>
        <v>1.0287449162327211</v>
      </c>
      <c r="AG78" s="202">
        <f>IF($C78="M",'Data - ValuesEnd2009'!AG78/INDEX(M_MC_End2009,1,'Data - ValuesEnd2009'!AG$2),'Data - ValuesEnd2009'!AG78/INDEX(F_MC_End2009,1,'Data - ValuesEnd2009'!AG$2))</f>
        <v>1.031961462885414</v>
      </c>
      <c r="AH78" s="203">
        <f>IF($C78="M",'Data - ValuesEnd2009'!AH78/INDEX(M_MC_End2009,1,'Data - ValuesEnd2009'!AH$2),'Data - ValuesEnd2009'!AH78/INDEX(F_MC_End2009,1,'Data - ValuesEnd2009'!AH$2))</f>
        <v>0.9973496586683154</v>
      </c>
      <c r="AI78" s="190"/>
      <c r="AJ78" s="191"/>
      <c r="AK78" s="201">
        <f>IF($C78="M",'Data - ValuesEnd2009'!AK78/INDEX(M_MC_End2009,1,'Data - ValuesEnd2009'!AK$2),'Data - ValuesEnd2009'!AK78/INDEX(F_MC_End2009,1,'Data - ValuesEnd2009'!AK$2))</f>
        <v>1.0944671982393415</v>
      </c>
      <c r="AL78" s="202">
        <f>IF($C78="M",'Data - ValuesEnd2009'!AL78/INDEX(M_MC_End2009,1,'Data - ValuesEnd2009'!AL$2),'Data - ValuesEnd2009'!AL78/INDEX(F_MC_End2009,1,'Data - ValuesEnd2009'!AL$2))</f>
        <v>1.0820010896501713</v>
      </c>
      <c r="AM78" s="202">
        <f>IF($C78="M",'Data - ValuesEnd2009'!AM78/INDEX(M_MC_End2009,1,'Data - ValuesEnd2009'!AM$2),'Data - ValuesEnd2009'!AM78/INDEX(F_MC_End2009,1,'Data - ValuesEnd2009'!AM$2))</f>
        <v>1.0651602786218943</v>
      </c>
      <c r="AN78" s="202">
        <f>IF($C78="M",'Data - ValuesEnd2009'!AN78/INDEX(M_MC_End2009,1,'Data - ValuesEnd2009'!AN$2),'Data - ValuesEnd2009'!AN78/INDEX(F_MC_End2009,1,'Data - ValuesEnd2009'!AN$2))</f>
        <v>1.0713335270271276</v>
      </c>
      <c r="AO78" s="202">
        <f>IF($C78="M",'Data - ValuesEnd2009'!AO78/INDEX(M_MC_End2009,1,'Data - ValuesEnd2009'!AO$2),'Data - ValuesEnd2009'!AO78/INDEX(F_MC_End2009,1,'Data - ValuesEnd2009'!AO$2))</f>
        <v>1.0710103343089863</v>
      </c>
      <c r="AP78" s="203">
        <f>IF($C78="M",'Data - ValuesEnd2009'!AP78/INDEX(M_MC_End2009,1,'Data - ValuesEnd2009'!AP$2),'Data - ValuesEnd2009'!AP78/INDEX(F_MC_End2009,1,'Data - ValuesEnd2009'!AP$2))</f>
        <v>1.0268580324782075</v>
      </c>
      <c r="AQ78" s="190"/>
      <c r="AR78" s="191"/>
      <c r="AS78" s="201">
        <f>IF($C78="M",'Data - ValuesEnd2009'!AS78/INDEX(M_MC_End2009,1,'Data - ValuesEnd2009'!AS$2),'Data - ValuesEnd2009'!AS78/INDEX(F_MC_End2009,1,'Data - ValuesEnd2009'!AS$2))</f>
        <v>1.0384837496739536</v>
      </c>
      <c r="AT78" s="202">
        <f>IF($C78="M",'Data - ValuesEnd2009'!AT78/INDEX(M_MC_End2009,1,'Data - ValuesEnd2009'!AT$2),'Data - ValuesEnd2009'!AT78/INDEX(F_MC_End2009,1,'Data - ValuesEnd2009'!AT$2))</f>
        <v>1.0391431902506902</v>
      </c>
      <c r="AU78" s="202">
        <f>IF($C78="M",'Data - ValuesEnd2009'!AU78/INDEX(M_MC_End2009,1,'Data - ValuesEnd2009'!AU$2),'Data - ValuesEnd2009'!AU78/INDEX(F_MC_End2009,1,'Data - ValuesEnd2009'!AU$2))</f>
        <v>1.0287907389165523</v>
      </c>
      <c r="AV78" s="202">
        <f>IF($C78="M",'Data - ValuesEnd2009'!AV78/INDEX(M_MC_End2009,1,'Data - ValuesEnd2009'!AV$2),'Data - ValuesEnd2009'!AV78/INDEX(F_MC_End2009,1,'Data - ValuesEnd2009'!AV$2))</f>
        <v>1.0374741365708715</v>
      </c>
      <c r="AW78" s="202">
        <f>IF($C78="M",'Data - ValuesEnd2009'!AW78/INDEX(M_MC_End2009,1,'Data - ValuesEnd2009'!AW$2),'Data - ValuesEnd2009'!AW78/INDEX(F_MC_End2009,1,'Data - ValuesEnd2009'!AW$2))</f>
        <v>1.042674559011201</v>
      </c>
      <c r="AX78" s="203">
        <f>IF($C78="M",'Data - ValuesEnd2009'!AX78/INDEX(M_MC_End2009,1,'Data - ValuesEnd2009'!AX$2),'Data - ValuesEnd2009'!AX78/INDEX(F_MC_End2009,1,'Data - ValuesEnd2009'!AX$2))</f>
        <v>1.0178403728254917</v>
      </c>
      <c r="AY78" s="190"/>
      <c r="AZ78" s="191"/>
      <c r="BA78" s="201">
        <f>IF($C78="M",'Data - ValuesEnd2009'!BA78/INDEX(M_MC_End2009,1,'Data - ValuesEnd2009'!BA$2),'Data - ValuesEnd2009'!BA78/INDEX(F_MC_End2009,1,'Data - ValuesEnd2009'!BA$2))</f>
        <v>1.0968914720069163</v>
      </c>
      <c r="BB78" s="202">
        <f>IF($C78="M",'Data - ValuesEnd2009'!BB78/INDEX(M_MC_End2009,1,'Data - ValuesEnd2009'!BB$2),'Data - ValuesEnd2009'!BB78/INDEX(F_MC_End2009,1,'Data - ValuesEnd2009'!BB$2))</f>
        <v>1.08598562511506</v>
      </c>
      <c r="BC78" s="202">
        <f>IF($C78="M",'Data - ValuesEnd2009'!BC78/INDEX(M_MC_End2009,1,'Data - ValuesEnd2009'!BC$2),'Data - ValuesEnd2009'!BC78/INDEX(F_MC_End2009,1,'Data - ValuesEnd2009'!BC$2))</f>
        <v>1.0670847631296267</v>
      </c>
      <c r="BD78" s="202">
        <f>IF($C78="M",'Data - ValuesEnd2009'!BD78/INDEX(M_MC_End2009,1,'Data - ValuesEnd2009'!BD$2),'Data - ValuesEnd2009'!BD78/INDEX(F_MC_End2009,1,'Data - ValuesEnd2009'!BD$2))</f>
        <v>1.0670417594216364</v>
      </c>
      <c r="BE78" s="202">
        <f>IF($C78="M",'Data - ValuesEnd2009'!BE78/INDEX(M_MC_End2009,1,'Data - ValuesEnd2009'!BE$2),'Data - ValuesEnd2009'!BE78/INDEX(F_MC_End2009,1,'Data - ValuesEnd2009'!BE$2))</f>
        <v>1.0626129668591489</v>
      </c>
      <c r="BF78" s="203">
        <f>IF($C78="M",'Data - ValuesEnd2009'!BF78/INDEX(M_MC_End2009,1,'Data - ValuesEnd2009'!BF$2),'Data - ValuesEnd2009'!BF78/INDEX(F_MC_End2009,1,'Data - ValuesEnd2009'!BF$2))</f>
        <v>1.0020579766687838</v>
      </c>
      <c r="BG78" s="190"/>
      <c r="BH78" s="191"/>
      <c r="BI78" s="201">
        <f>IF($C78="M",'Data - ValuesEnd2009'!BI78/INDEX(M_MC_End2009,1,'Data - ValuesEnd2009'!BI$2),'Data - ValuesEnd2009'!BI78/INDEX(F_MC_End2009,1,'Data - ValuesEnd2009'!BI$2))</f>
        <v>1.0437058328855084</v>
      </c>
      <c r="BJ78" s="202">
        <f>IF($C78="M",'Data - ValuesEnd2009'!BJ78/INDEX(M_MC_End2009,1,'Data - ValuesEnd2009'!BJ$2),'Data - ValuesEnd2009'!BJ78/INDEX(F_MC_End2009,1,'Data - ValuesEnd2009'!BJ$2))</f>
        <v>1.0438061823816593</v>
      </c>
      <c r="BK78" s="202">
        <f>IF($C78="M",'Data - ValuesEnd2009'!BK78/INDEX(M_MC_End2009,1,'Data - ValuesEnd2009'!BK$2),'Data - ValuesEnd2009'!BK78/INDEX(F_MC_End2009,1,'Data - ValuesEnd2009'!BK$2))</f>
        <v>1.0305015953144134</v>
      </c>
      <c r="BL78" s="202">
        <f>IF($C78="M",'Data - ValuesEnd2009'!BL78/INDEX(M_MC_End2009,1,'Data - ValuesEnd2009'!BL$2),'Data - ValuesEnd2009'!BL78/INDEX(F_MC_End2009,1,'Data - ValuesEnd2009'!BL$2))</f>
        <v>1.0352477416153238</v>
      </c>
      <c r="BM78" s="202">
        <f>IF($C78="M",'Data - ValuesEnd2009'!BM78/INDEX(M_MC_End2009,1,'Data - ValuesEnd2009'!BM$2),'Data - ValuesEnd2009'!BM78/INDEX(F_MC_End2009,1,'Data - ValuesEnd2009'!BM$2))</f>
        <v>1.0372232336948204</v>
      </c>
      <c r="BN78" s="203">
        <f>IF($C78="M",'Data - ValuesEnd2009'!BN78/INDEX(M_MC_End2009,1,'Data - ValuesEnd2009'!BN$2),'Data - ValuesEnd2009'!BN78/INDEX(F_MC_End2009,1,'Data - ValuesEnd2009'!BN$2))</f>
        <v>0.999930583909729</v>
      </c>
      <c r="BO78" s="190"/>
      <c r="BP78" s="191"/>
      <c r="BQ78" s="201">
        <f>IF($C78="M",'Data - ValuesEnd2009'!BQ78/INDEX(M_MC_End2009,1,'Data - ValuesEnd2009'!BQ$2),'Data - ValuesEnd2009'!BQ78/INDEX(F_MC_End2009,1,'Data - ValuesEnd2009'!BQ$2))</f>
        <v>1.1899348573618618</v>
      </c>
      <c r="BR78" s="202">
        <f>IF($C78="M",'Data - ValuesEnd2009'!BR78/INDEX(M_MC_End2009,1,'Data - ValuesEnd2009'!BR$2),'Data - ValuesEnd2009'!BR78/INDEX(F_MC_End2009,1,'Data - ValuesEnd2009'!BR$2))</f>
        <v>1.1455640449056572</v>
      </c>
      <c r="BS78" s="202">
        <f>IF($C78="M",'Data - ValuesEnd2009'!BS78/INDEX(M_MC_End2009,1,'Data - ValuesEnd2009'!BS$2),'Data - ValuesEnd2009'!BS78/INDEX(F_MC_End2009,1,'Data - ValuesEnd2009'!BS$2))</f>
        <v>1.103875868925635</v>
      </c>
      <c r="BT78" s="202">
        <f>IF($C78="M",'Data - ValuesEnd2009'!BT78/INDEX(M_MC_End2009,1,'Data - ValuesEnd2009'!BT$2),'Data - ValuesEnd2009'!BT78/INDEX(F_MC_End2009,1,'Data - ValuesEnd2009'!BT$2))</f>
        <v>1.104520487988165</v>
      </c>
      <c r="BU78" s="202">
        <f>IF($C78="M",'Data - ValuesEnd2009'!BU78/INDEX(M_MC_End2009,1,'Data - ValuesEnd2009'!BU$2),'Data - ValuesEnd2009'!BU78/INDEX(F_MC_End2009,1,'Data - ValuesEnd2009'!BU$2))</f>
        <v>1.0981845065836842</v>
      </c>
      <c r="BV78" s="203">
        <f>IF($C78="M",'Data - ValuesEnd2009'!BV78/INDEX(M_MC_End2009,1,'Data - ValuesEnd2009'!BV$2),'Data - ValuesEnd2009'!BV78/INDEX(F_MC_End2009,1,'Data - ValuesEnd2009'!BV$2))</f>
        <v>1.0423930804516173</v>
      </c>
      <c r="BW78" s="190"/>
      <c r="BX78" s="191"/>
      <c r="BY78" s="201">
        <f>IF($C78="M",'Data - ValuesEnd2009'!BY78/INDEX(M_MC_End2009,1,'Data - ValuesEnd2009'!BY$2),'Data - ValuesEnd2009'!BY78/INDEX(F_MC_End2009,1,'Data - ValuesEnd2009'!BY$2))</f>
        <v>1.0757879398974692</v>
      </c>
      <c r="BZ78" s="202">
        <f>IF($C78="M",'Data - ValuesEnd2009'!BZ78/INDEX(M_MC_End2009,1,'Data - ValuesEnd2009'!BZ$2),'Data - ValuesEnd2009'!BZ78/INDEX(F_MC_End2009,1,'Data - ValuesEnd2009'!BZ$2))</f>
        <v>1.0610759083205874</v>
      </c>
      <c r="CA78" s="202">
        <f>IF($C78="M",'Data - ValuesEnd2009'!CA78/INDEX(M_MC_End2009,1,'Data - ValuesEnd2009'!CA$2),'Data - ValuesEnd2009'!CA78/INDEX(F_MC_End2009,1,'Data - ValuesEnd2009'!CA$2))</f>
        <v>1.0397485046356412</v>
      </c>
      <c r="CB78" s="202">
        <f>IF($C78="M",'Data - ValuesEnd2009'!CB78/INDEX(M_MC_End2009,1,'Data - ValuesEnd2009'!CB$2),'Data - ValuesEnd2009'!CB78/INDEX(F_MC_End2009,1,'Data - ValuesEnd2009'!CB$2))</f>
        <v>1.0476960823574621</v>
      </c>
      <c r="CC78" s="202">
        <f>IF($C78="M",'Data - ValuesEnd2009'!CC78/INDEX(M_MC_End2009,1,'Data - ValuesEnd2009'!CC$2),'Data - ValuesEnd2009'!CC78/INDEX(F_MC_End2009,1,'Data - ValuesEnd2009'!CC$2))</f>
        <v>1.05162282980252</v>
      </c>
      <c r="CD78" s="203">
        <f>IF($C78="M",'Data - ValuesEnd2009'!CD78/INDEX(M_MC_End2009,1,'Data - ValuesEnd2009'!CD$2),'Data - ValuesEnd2009'!CD78/INDEX(F_MC_End2009,1,'Data - ValuesEnd2009'!CD$2))</f>
        <v>1.0235051547520972</v>
      </c>
      <c r="CE78" s="190"/>
      <c r="CF78" s="191"/>
      <c r="CG78" s="201">
        <f>IF($C78="M",'Data - ValuesEnd2009'!CG78/INDEX(M_MC_End2009,1,'Data - ValuesEnd2009'!CG$2),'Data - ValuesEnd2009'!CG78/INDEX(F_MC_End2009,1,'Data - ValuesEnd2009'!CG$2))</f>
        <v>1.1877916065338783</v>
      </c>
      <c r="CH78" s="202">
        <f>IF($C78="M",'Data - ValuesEnd2009'!CH78/INDEX(M_MC_End2009,1,'Data - ValuesEnd2009'!CH$2),'Data - ValuesEnd2009'!CH78/INDEX(F_MC_End2009,1,'Data - ValuesEnd2009'!CH$2))</f>
        <v>1.1414996520364946</v>
      </c>
      <c r="CI78" s="202">
        <f>IF($C78="M",'Data - ValuesEnd2009'!CI78/INDEX(M_MC_End2009,1,'Data - ValuesEnd2009'!CI$2),'Data - ValuesEnd2009'!CI78/INDEX(F_MC_End2009,1,'Data - ValuesEnd2009'!CI$2))</f>
        <v>1.098796500364629</v>
      </c>
      <c r="CJ78" s="202">
        <f>IF($C78="M",'Data - ValuesEnd2009'!CJ78/INDEX(M_MC_End2009,1,'Data - ValuesEnd2009'!CJ$2),'Data - ValuesEnd2009'!CJ78/INDEX(F_MC_End2009,1,'Data - ValuesEnd2009'!CJ$2))</f>
        <v>1.0923535410229104</v>
      </c>
      <c r="CK78" s="202">
        <f>IF($C78="M",'Data - ValuesEnd2009'!CK78/INDEX(M_MC_End2009,1,'Data - ValuesEnd2009'!CK$2),'Data - ValuesEnd2009'!CK78/INDEX(F_MC_End2009,1,'Data - ValuesEnd2009'!CK$2))</f>
        <v>1.0821302249463058</v>
      </c>
      <c r="CL78" s="203">
        <f>IF($C78="M",'Data - ValuesEnd2009'!CL78/INDEX(M_MC_End2009,1,'Data - ValuesEnd2009'!CL$2),'Data - ValuesEnd2009'!CL78/INDEX(F_MC_End2009,1,'Data - ValuesEnd2009'!CL$2))</f>
        <v>1.0112267278261353</v>
      </c>
      <c r="CM78" s="190"/>
      <c r="CN78" s="191"/>
      <c r="CO78" s="201">
        <f>IF($C78="M",'Data - ValuesEnd2009'!CO78/INDEX(M_MC_End2009,1,'Data - ValuesEnd2009'!CO$2),'Data - ValuesEnd2009'!CO78/INDEX(F_MC_End2009,1,'Data - ValuesEnd2009'!CO$2))</f>
        <v>1.0782769080580148</v>
      </c>
      <c r="CP78" s="202">
        <f>IF($C78="M",'Data - ValuesEnd2009'!CP78/INDEX(M_MC_End2009,1,'Data - ValuesEnd2009'!CP$2),'Data - ValuesEnd2009'!CP78/INDEX(F_MC_End2009,1,'Data - ValuesEnd2009'!CP$2))</f>
        <v>1.0622913041763482</v>
      </c>
      <c r="CQ78" s="202">
        <f>IF($C78="M",'Data - ValuesEnd2009'!CQ78/INDEX(M_MC_End2009,1,'Data - ValuesEnd2009'!CQ$2),'Data - ValuesEnd2009'!CQ78/INDEX(F_MC_End2009,1,'Data - ValuesEnd2009'!CQ$2))</f>
        <v>1.038938495969186</v>
      </c>
      <c r="CR78" s="202">
        <f>IF($C78="M",'Data - ValuesEnd2009'!CR78/INDEX(M_MC_End2009,1,'Data - ValuesEnd2009'!CR$2),'Data - ValuesEnd2009'!CR78/INDEX(F_MC_End2009,1,'Data - ValuesEnd2009'!CR$2))</f>
        <v>1.0423493500618173</v>
      </c>
      <c r="CS78" s="202">
        <f>IF($C78="M",'Data - ValuesEnd2009'!CS78/INDEX(M_MC_End2009,1,'Data - ValuesEnd2009'!CS$2),'Data - ValuesEnd2009'!CS78/INDEX(F_MC_End2009,1,'Data - ValuesEnd2009'!CS$2))</f>
        <v>1.0430010540331813</v>
      </c>
      <c r="CT78" s="203">
        <f>IF($C78="M",'Data - ValuesEnd2009'!CT78/INDEX(M_MC_End2009,1,'Data - ValuesEnd2009'!CT$2),'Data - ValuesEnd2009'!CT78/INDEX(F_MC_End2009,1,'Data - ValuesEnd2009'!CT$2))</f>
        <v>1.0028308770749206</v>
      </c>
      <c r="CU78" s="190"/>
      <c r="CV78" s="191"/>
      <c r="CW78" s="201">
        <f>IF($C78="M",'Data - ValuesEnd2009'!CW78/INDEX(M_MC_End2009,1,'Data - ValuesEnd2009'!CW$2),'Data - ValuesEnd2009'!CW78/INDEX(F_MC_End2009,1,'Data - ValuesEnd2009'!CW$2))</f>
        <v>1.2938830959279637</v>
      </c>
      <c r="CX78" s="202">
        <f>IF($C78="M",'Data - ValuesEnd2009'!CX78/INDEX(M_MC_End2009,1,'Data - ValuesEnd2009'!CX$2),'Data - ValuesEnd2009'!CX78/INDEX(F_MC_End2009,1,'Data - ValuesEnd2009'!CX$2))</f>
        <v>1.216280927895859</v>
      </c>
      <c r="CY78" s="202">
        <f>IF($C78="M",'Data - ValuesEnd2009'!CY78/INDEX(M_MC_End2009,1,'Data - ValuesEnd2009'!CY$2),'Data - ValuesEnd2009'!CY78/INDEX(F_MC_End2009,1,'Data - ValuesEnd2009'!CY$2))</f>
        <v>1.147117145595032</v>
      </c>
      <c r="CZ78" s="202">
        <f>IF($C78="M",'Data - ValuesEnd2009'!CZ78/INDEX(M_MC_End2009,1,'Data - ValuesEnd2009'!CZ$2),'Data - ValuesEnd2009'!CZ78/INDEX(F_MC_End2009,1,'Data - ValuesEnd2009'!CZ$2))</f>
        <v>1.1416188906800189</v>
      </c>
      <c r="DA78" s="202">
        <f>IF($C78="M",'Data - ValuesEnd2009'!DA78/INDEX(M_MC_End2009,1,'Data - ValuesEnd2009'!DA$2),'Data - ValuesEnd2009'!DA78/INDEX(F_MC_End2009,1,'Data - ValuesEnd2009'!DA$2))</f>
        <v>1.1285019115727228</v>
      </c>
      <c r="DB78" s="203">
        <f>IF($C78="M",'Data - ValuesEnd2009'!DB78/INDEX(M_MC_End2009,1,'Data - ValuesEnd2009'!DB$2),'Data - ValuesEnd2009'!DB78/INDEX(F_MC_End2009,1,'Data - ValuesEnd2009'!DB$2))</f>
        <v>1.059621866701023</v>
      </c>
      <c r="DC78" s="190"/>
      <c r="DD78" s="191"/>
      <c r="DE78" s="201">
        <f>IF($C78="M",'Data - ValuesEnd2009'!DE78/INDEX(M_MC_End2009,1,'Data - ValuesEnd2009'!DE$2),'Data - ValuesEnd2009'!DE78/INDEX(F_MC_End2009,1,'Data - ValuesEnd2009'!DE$2))</f>
        <v>1.112913282784994</v>
      </c>
      <c r="DF78" s="202">
        <f>IF($C78="M",'Data - ValuesEnd2009'!DF78/INDEX(M_MC_End2009,1,'Data - ValuesEnd2009'!DF$2),'Data - ValuesEnd2009'!DF78/INDEX(F_MC_End2009,1,'Data - ValuesEnd2009'!DF$2))</f>
        <v>1.083712872443675</v>
      </c>
      <c r="DG78" s="202">
        <f>IF($C78="M",'Data - ValuesEnd2009'!DG78/INDEX(M_MC_End2009,1,'Data - ValuesEnd2009'!DG$2),'Data - ValuesEnd2009'!DG78/INDEX(F_MC_End2009,1,'Data - ValuesEnd2009'!DG$2))</f>
        <v>1.0512147632906432</v>
      </c>
      <c r="DH78" s="202">
        <f>IF($C78="M",'Data - ValuesEnd2009'!DH78/INDEX(M_MC_End2009,1,'Data - ValuesEnd2009'!DH$2),'Data - ValuesEnd2009'!DH78/INDEX(F_MC_End2009,1,'Data - ValuesEnd2009'!DH$2))</f>
        <v>1.0584858716549443</v>
      </c>
      <c r="DI78" s="202">
        <f>IF($C78="M",'Data - ValuesEnd2009'!DI78/INDEX(M_MC_End2009,1,'Data - ValuesEnd2009'!DI$2),'Data - ValuesEnd2009'!DI78/INDEX(F_MC_End2009,1,'Data - ValuesEnd2009'!DI$2))</f>
        <v>1.0611252693726254</v>
      </c>
      <c r="DJ78" s="203">
        <f>IF($C78="M",'Data - ValuesEnd2009'!DJ78/INDEX(M_MC_End2009,1,'Data - ValuesEnd2009'!DJ$2),'Data - ValuesEnd2009'!DJ78/INDEX(F_MC_End2009,1,'Data - ValuesEnd2009'!DJ$2))</f>
        <v>1.0296326785823595</v>
      </c>
      <c r="DK78" s="190"/>
      <c r="DL78" s="191"/>
      <c r="DM78" s="201">
        <f>IF($C78="M",'Data - ValuesEnd2009'!DM78/INDEX(M_MC_End2009,1,'Data - ValuesEnd2009'!DM$2),'Data - ValuesEnd2009'!DM78/INDEX(F_MC_End2009,1,'Data - ValuesEnd2009'!DM$2))</f>
        <v>1.2885285721930275</v>
      </c>
      <c r="DN78" s="202">
        <f>IF($C78="M",'Data - ValuesEnd2009'!DN78/INDEX(M_MC_End2009,1,'Data - ValuesEnd2009'!DN$2),'Data - ValuesEnd2009'!DN78/INDEX(F_MC_End2009,1,'Data - ValuesEnd2009'!DN$2))</f>
        <v>1.2039808245748544</v>
      </c>
      <c r="DO78" s="202">
        <f>IF($C78="M",'Data - ValuesEnd2009'!DO78/INDEX(M_MC_End2009,1,'Data - ValuesEnd2009'!DO$2),'Data - ValuesEnd2009'!DO78/INDEX(F_MC_End2009,1,'Data - ValuesEnd2009'!DO$2))</f>
        <v>1.1345467194631453</v>
      </c>
      <c r="DP78" s="202">
        <f>IF($C78="M",'Data - ValuesEnd2009'!DP78/INDEX(M_MC_End2009,1,'Data - ValuesEnd2009'!DP$2),'Data - ValuesEnd2009'!DP78/INDEX(F_MC_End2009,1,'Data - ValuesEnd2009'!DP$2))</f>
        <v>1.1208565711328302</v>
      </c>
      <c r="DQ78" s="202">
        <f>IF($C78="M",'Data - ValuesEnd2009'!DQ78/INDEX(M_MC_End2009,1,'Data - ValuesEnd2009'!DQ$2),'Data - ValuesEnd2009'!DQ78/INDEX(F_MC_End2009,1,'Data - ValuesEnd2009'!DQ$2))</f>
        <v>1.1040592638633717</v>
      </c>
      <c r="DR78" s="203">
        <f>IF($C78="M",'Data - ValuesEnd2009'!DR78/INDEX(M_MC_End2009,1,'Data - ValuesEnd2009'!DR$2),'Data - ValuesEnd2009'!DR78/INDEX(F_MC_End2009,1,'Data - ValuesEnd2009'!DR$2))</f>
        <v>1.0214676608296267</v>
      </c>
      <c r="DS78" s="190"/>
      <c r="DT78" s="191"/>
      <c r="DU78" s="201">
        <f>IF($C78="M",'Data - ValuesEnd2009'!DU78/INDEX(M_MC_End2009,1,'Data - ValuesEnd2009'!DU$2),'Data - ValuesEnd2009'!DU78/INDEX(F_MC_End2009,1,'Data - ValuesEnd2009'!DU$2))</f>
        <v>1.1133498937234967</v>
      </c>
      <c r="DV78" s="202">
        <f>IF($C78="M",'Data - ValuesEnd2009'!DV78/INDEX(M_MC_End2009,1,'Data - ValuesEnd2009'!DV$2),'Data - ValuesEnd2009'!DV78/INDEX(F_MC_End2009,1,'Data - ValuesEnd2009'!DV$2))</f>
        <v>1.0816879732168259</v>
      </c>
      <c r="DW78" s="202">
        <f>IF($C78="M",'Data - ValuesEnd2009'!DW78/INDEX(M_MC_End2009,1,'Data - ValuesEnd2009'!DW$2),'Data - ValuesEnd2009'!DW78/INDEX(F_MC_End2009,1,'Data - ValuesEnd2009'!DW$2))</f>
        <v>1.0478855896508057</v>
      </c>
      <c r="DX78" s="202">
        <f>IF($C78="M",'Data - ValuesEnd2009'!DX78/INDEX(M_MC_End2009,1,'Data - ValuesEnd2009'!DX$2),'Data - ValuesEnd2009'!DX78/INDEX(F_MC_End2009,1,'Data - ValuesEnd2009'!DX$2))</f>
        <v>1.0499353249929482</v>
      </c>
      <c r="DY78" s="202">
        <f>IF($C78="M",'Data - ValuesEnd2009'!DY78/INDEX(M_MC_End2009,1,'Data - ValuesEnd2009'!DY$2),'Data - ValuesEnd2009'!DY78/INDEX(F_MC_End2009,1,'Data - ValuesEnd2009'!DY$2))</f>
        <v>1.0492290577636252</v>
      </c>
      <c r="DZ78" s="203">
        <f>IF($C78="M",'Data - ValuesEnd2009'!DZ78/INDEX(M_MC_End2009,1,'Data - ValuesEnd2009'!DZ$2),'Data - ValuesEnd2009'!DZ78/INDEX(F_MC_End2009,1,'Data - ValuesEnd2009'!DZ$2))</f>
        <v>1.0060454297381647</v>
      </c>
      <c r="EA78" s="190"/>
      <c r="EB78" s="191"/>
      <c r="EC78" s="185"/>
    </row>
    <row r="79" spans="2:133" s="186" customFormat="1" ht="15.75">
      <c r="B79" s="46"/>
      <c r="C79" s="46"/>
      <c r="D79" s="164"/>
      <c r="K79" s="206"/>
      <c r="L79" s="207"/>
      <c r="S79" s="206"/>
      <c r="T79" s="207"/>
      <c r="AA79" s="206"/>
      <c r="AB79" s="207"/>
      <c r="AI79" s="206"/>
      <c r="AJ79" s="207"/>
      <c r="AQ79" s="206"/>
      <c r="AR79" s="207"/>
      <c r="AY79" s="206"/>
      <c r="AZ79" s="207"/>
      <c r="BG79" s="206"/>
      <c r="BH79" s="207"/>
      <c r="BO79" s="206"/>
      <c r="BP79" s="207"/>
      <c r="BW79" s="206"/>
      <c r="BX79" s="207"/>
      <c r="CE79" s="206"/>
      <c r="CF79" s="207"/>
      <c r="CM79" s="206"/>
      <c r="CN79" s="207"/>
      <c r="CU79" s="206"/>
      <c r="CV79" s="207"/>
      <c r="DC79" s="206"/>
      <c r="DD79" s="207"/>
      <c r="DK79" s="206"/>
      <c r="DL79" s="207"/>
      <c r="DS79" s="206"/>
      <c r="DT79" s="207"/>
      <c r="EA79" s="206"/>
      <c r="EB79" s="207"/>
      <c r="EC79" s="207"/>
    </row>
    <row r="80" spans="2:133" s="186" customFormat="1" ht="18.75">
      <c r="B80" s="20"/>
      <c r="C80" s="20"/>
      <c r="D80" s="168"/>
      <c r="K80" s="206"/>
      <c r="L80" s="207"/>
      <c r="S80" s="206"/>
      <c r="T80" s="207"/>
      <c r="AA80" s="206"/>
      <c r="AB80" s="207"/>
      <c r="AI80" s="206"/>
      <c r="AJ80" s="207"/>
      <c r="AQ80" s="206"/>
      <c r="AR80" s="207"/>
      <c r="AY80" s="206"/>
      <c r="AZ80" s="207"/>
      <c r="BG80" s="206"/>
      <c r="BH80" s="207"/>
      <c r="BO80" s="206"/>
      <c r="BP80" s="207"/>
      <c r="BW80" s="206"/>
      <c r="BX80" s="207"/>
      <c r="CE80" s="206"/>
      <c r="CF80" s="207"/>
      <c r="CM80" s="206"/>
      <c r="CN80" s="207"/>
      <c r="CU80" s="206"/>
      <c r="CV80" s="207"/>
      <c r="DC80" s="206"/>
      <c r="DD80" s="207"/>
      <c r="DK80" s="206"/>
      <c r="DL80" s="207"/>
      <c r="DS80" s="206"/>
      <c r="DT80" s="207"/>
      <c r="EA80" s="206"/>
      <c r="EB80" s="207"/>
      <c r="EC80" s="207"/>
    </row>
  </sheetData>
  <sheetProtection sheet="1"/>
  <mergeCells count="37">
    <mergeCell ref="BQ1:CF1"/>
    <mergeCell ref="AK3:AL3"/>
    <mergeCell ref="E1:T1"/>
    <mergeCell ref="U1:AJ1"/>
    <mergeCell ref="AK1:AZ1"/>
    <mergeCell ref="BA1:BP1"/>
    <mergeCell ref="BQ3:BR3"/>
    <mergeCell ref="CG1:CV1"/>
    <mergeCell ref="CW1:DL1"/>
    <mergeCell ref="DM1:EB1"/>
    <mergeCell ref="E3:F3"/>
    <mergeCell ref="G3:J3"/>
    <mergeCell ref="M3:R3"/>
    <mergeCell ref="U3:V3"/>
    <mergeCell ref="W3:Z3"/>
    <mergeCell ref="AC3:AH3"/>
    <mergeCell ref="BY3:CD3"/>
    <mergeCell ref="E16:AJ16"/>
    <mergeCell ref="AK16:BP16"/>
    <mergeCell ref="BQ16:CV16"/>
    <mergeCell ref="CW16:EB16"/>
    <mergeCell ref="BS3:BV3"/>
    <mergeCell ref="CG3:CH3"/>
    <mergeCell ref="CI3:CL3"/>
    <mergeCell ref="CO3:CT3"/>
    <mergeCell ref="CW3:CX3"/>
    <mergeCell ref="AM3:AP3"/>
    <mergeCell ref="A1:D1"/>
    <mergeCell ref="CY3:DB3"/>
    <mergeCell ref="DE3:DJ3"/>
    <mergeCell ref="DM3:DN3"/>
    <mergeCell ref="DO3:DR3"/>
    <mergeCell ref="DU3:DZ3"/>
    <mergeCell ref="AS3:AX3"/>
    <mergeCell ref="BA3:BB3"/>
    <mergeCell ref="BC3:BF3"/>
    <mergeCell ref="BI3:BN3"/>
  </mergeCells>
  <printOptions/>
  <pageMargins left="0.7086614173228347" right="0.7086614173228347" top="0.7480314960629921" bottom="0.7480314960629921" header="0.31496062992125984" footer="0.31496062992125984"/>
  <pageSetup fitToWidth="5" horizontalDpi="600" verticalDpi="600" orientation="landscape" paperSize="9" scale="33" r:id="rId1"/>
  <colBreaks count="4" manualBreakCount="4">
    <brk id="4" max="65535" man="1"/>
    <brk id="36" max="65535" man="1"/>
    <brk id="68" max="65535" man="1"/>
    <brk id="10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6.7109375" style="1" customWidth="1"/>
    <col min="2" max="2" width="60.7109375" style="20" customWidth="1"/>
    <col min="3" max="3" width="10.7109375" style="20" customWidth="1"/>
    <col min="4" max="4" width="100.7109375" style="20" customWidth="1"/>
    <col min="5" max="5" width="9.7109375" style="1" customWidth="1"/>
    <col min="6" max="6" width="9.28125" style="1" customWidth="1"/>
    <col min="7" max="8" width="9.8515625" style="1" customWidth="1"/>
    <col min="9" max="9" width="9.421875" style="1" customWidth="1"/>
    <col min="10" max="10" width="9.28125" style="1" customWidth="1"/>
    <col min="11" max="11" width="9.140625" style="2" customWidth="1"/>
    <col min="12" max="12" width="9.140625" style="5" customWidth="1"/>
    <col min="13" max="18" width="9.140625" style="1" customWidth="1"/>
    <col min="19" max="19" width="9.140625" style="2" customWidth="1"/>
    <col min="20" max="20" width="9.140625" style="5" customWidth="1"/>
    <col min="21" max="26" width="9.140625" style="1" customWidth="1"/>
    <col min="27" max="27" width="9.140625" style="2" customWidth="1"/>
    <col min="28" max="28" width="9.140625" style="5" customWidth="1"/>
    <col min="29" max="34" width="9.140625" style="1" customWidth="1"/>
    <col min="35" max="35" width="9.140625" style="2" customWidth="1"/>
    <col min="36" max="36" width="10.140625" style="5" customWidth="1"/>
    <col min="37" max="37" width="9.7109375" style="1" customWidth="1"/>
    <col min="38" max="38" width="9.28125" style="1" customWidth="1"/>
    <col min="39" max="40" width="9.8515625" style="1" customWidth="1"/>
    <col min="41" max="41" width="9.421875" style="1" customWidth="1"/>
    <col min="42" max="42" width="9.28125" style="1" customWidth="1"/>
    <col min="43" max="43" width="9.140625" style="2" customWidth="1"/>
    <col min="44" max="44" width="9.140625" style="5" customWidth="1"/>
    <col min="45" max="50" width="9.140625" style="1" customWidth="1"/>
    <col min="51" max="51" width="9.140625" style="2" customWidth="1"/>
    <col min="52" max="52" width="9.140625" style="5" customWidth="1"/>
    <col min="53" max="58" width="9.140625" style="1" customWidth="1"/>
    <col min="59" max="59" width="9.140625" style="2" customWidth="1"/>
    <col min="60" max="60" width="9.140625" style="5" customWidth="1"/>
    <col min="61" max="66" width="9.140625" style="1" customWidth="1"/>
    <col min="67" max="67" width="9.140625" style="2" customWidth="1"/>
    <col min="68" max="68" width="9.140625" style="5" customWidth="1"/>
    <col min="69" max="69" width="9.7109375" style="1" customWidth="1"/>
    <col min="70" max="70" width="9.28125" style="1" customWidth="1"/>
    <col min="71" max="72" width="9.8515625" style="1" customWidth="1"/>
    <col min="73" max="73" width="9.421875" style="1" customWidth="1"/>
    <col min="74" max="74" width="9.28125" style="1" customWidth="1"/>
    <col min="75" max="75" width="9.140625" style="2" customWidth="1"/>
    <col min="76" max="76" width="9.140625" style="5" customWidth="1"/>
    <col min="77" max="82" width="9.140625" style="1" customWidth="1"/>
    <col min="83" max="83" width="9.140625" style="2" customWidth="1"/>
    <col min="84" max="84" width="9.140625" style="5" customWidth="1"/>
    <col min="85" max="90" width="9.140625" style="1" customWidth="1"/>
    <col min="91" max="91" width="9.140625" style="2" customWidth="1"/>
    <col min="92" max="92" width="9.140625" style="5" customWidth="1"/>
    <col min="93" max="98" width="9.140625" style="1" customWidth="1"/>
    <col min="99" max="99" width="9.140625" style="2" customWidth="1"/>
    <col min="100" max="100" width="9.7109375" style="5" customWidth="1"/>
    <col min="101" max="101" width="9.7109375" style="1" customWidth="1"/>
    <col min="102" max="102" width="9.28125" style="1" bestFit="1" customWidth="1"/>
    <col min="103" max="104" width="9.8515625" style="1" bestFit="1" customWidth="1"/>
    <col min="105" max="105" width="9.421875" style="1" bestFit="1" customWidth="1"/>
    <col min="106" max="106" width="9.28125" style="1" bestFit="1" customWidth="1"/>
    <col min="107" max="107" width="9.140625" style="2" customWidth="1"/>
    <col min="108" max="108" width="9.140625" style="5" customWidth="1"/>
    <col min="109" max="114" width="9.140625" style="1" customWidth="1"/>
    <col min="115" max="115" width="9.140625" style="2" customWidth="1"/>
    <col min="116" max="116" width="9.140625" style="5" customWidth="1"/>
    <col min="117" max="122" width="9.140625" style="1" customWidth="1"/>
    <col min="123" max="123" width="9.140625" style="2" customWidth="1"/>
    <col min="124" max="124" width="9.140625" style="5" customWidth="1"/>
    <col min="125" max="130" width="9.140625" style="1" customWidth="1"/>
    <col min="131" max="131" width="9.140625" style="2" customWidth="1"/>
    <col min="132" max="133" width="9.140625" style="5" customWidth="1"/>
    <col min="134" max="16384" width="9.140625" style="1" customWidth="1"/>
  </cols>
  <sheetData>
    <row r="1" spans="1:133" s="59" customFormat="1" ht="27" thickBot="1">
      <c r="A1" s="264" t="s">
        <v>45</v>
      </c>
      <c r="B1" s="265"/>
      <c r="C1" s="265"/>
      <c r="D1" s="266"/>
      <c r="E1" s="292" t="s">
        <v>103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  <c r="U1" s="283" t="s">
        <v>16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5"/>
      <c r="AK1" s="292" t="s">
        <v>103</v>
      </c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4"/>
      <c r="BA1" s="283" t="s">
        <v>16</v>
      </c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5"/>
      <c r="BQ1" s="292" t="s">
        <v>103</v>
      </c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4"/>
      <c r="CG1" s="283" t="s">
        <v>16</v>
      </c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5"/>
      <c r="CW1" s="286" t="s">
        <v>103</v>
      </c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8"/>
      <c r="DM1" s="289" t="s">
        <v>16</v>
      </c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1"/>
      <c r="EC1" s="58"/>
    </row>
    <row r="2" spans="1:133" ht="19.5" thickBot="1">
      <c r="A2" s="20" t="s">
        <v>140</v>
      </c>
      <c r="B2" s="17"/>
      <c r="C2" s="17"/>
      <c r="D2" s="17"/>
      <c r="E2" s="36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  <c r="R2" s="37">
        <v>14</v>
      </c>
      <c r="S2" s="37">
        <v>15</v>
      </c>
      <c r="T2" s="37">
        <v>16</v>
      </c>
      <c r="U2" s="37">
        <v>17</v>
      </c>
      <c r="V2" s="37">
        <v>18</v>
      </c>
      <c r="W2" s="37">
        <v>19</v>
      </c>
      <c r="X2" s="37">
        <v>20</v>
      </c>
      <c r="Y2" s="37">
        <v>21</v>
      </c>
      <c r="Z2" s="37">
        <v>22</v>
      </c>
      <c r="AA2" s="37">
        <v>23</v>
      </c>
      <c r="AB2" s="37">
        <v>24</v>
      </c>
      <c r="AC2" s="37">
        <v>25</v>
      </c>
      <c r="AD2" s="37">
        <v>26</v>
      </c>
      <c r="AE2" s="37">
        <v>27</v>
      </c>
      <c r="AF2" s="37">
        <v>28</v>
      </c>
      <c r="AG2" s="37">
        <v>29</v>
      </c>
      <c r="AH2" s="38">
        <v>30</v>
      </c>
      <c r="AI2" s="39"/>
      <c r="AJ2" s="39"/>
      <c r="AK2" s="36">
        <v>1</v>
      </c>
      <c r="AL2" s="37">
        <v>2</v>
      </c>
      <c r="AM2" s="37">
        <v>3</v>
      </c>
      <c r="AN2" s="37">
        <v>4</v>
      </c>
      <c r="AO2" s="37">
        <v>5</v>
      </c>
      <c r="AP2" s="37">
        <v>6</v>
      </c>
      <c r="AQ2" s="37">
        <v>7</v>
      </c>
      <c r="AR2" s="37">
        <v>8</v>
      </c>
      <c r="AS2" s="37">
        <v>9</v>
      </c>
      <c r="AT2" s="37">
        <v>10</v>
      </c>
      <c r="AU2" s="37">
        <v>11</v>
      </c>
      <c r="AV2" s="37">
        <v>12</v>
      </c>
      <c r="AW2" s="37">
        <v>13</v>
      </c>
      <c r="AX2" s="37">
        <v>14</v>
      </c>
      <c r="AY2" s="37">
        <v>15</v>
      </c>
      <c r="AZ2" s="37">
        <v>16</v>
      </c>
      <c r="BA2" s="37">
        <v>17</v>
      </c>
      <c r="BB2" s="37">
        <v>18</v>
      </c>
      <c r="BC2" s="37">
        <v>19</v>
      </c>
      <c r="BD2" s="37">
        <v>20</v>
      </c>
      <c r="BE2" s="37">
        <v>21</v>
      </c>
      <c r="BF2" s="37">
        <v>22</v>
      </c>
      <c r="BG2" s="37">
        <v>23</v>
      </c>
      <c r="BH2" s="37">
        <v>24</v>
      </c>
      <c r="BI2" s="37">
        <v>25</v>
      </c>
      <c r="BJ2" s="37">
        <v>26</v>
      </c>
      <c r="BK2" s="37">
        <v>27</v>
      </c>
      <c r="BL2" s="37">
        <v>28</v>
      </c>
      <c r="BM2" s="37">
        <v>29</v>
      </c>
      <c r="BN2" s="38">
        <v>30</v>
      </c>
      <c r="BO2" s="39"/>
      <c r="BP2" s="39"/>
      <c r="BQ2" s="36">
        <v>1</v>
      </c>
      <c r="BR2" s="37">
        <v>2</v>
      </c>
      <c r="BS2" s="37">
        <v>3</v>
      </c>
      <c r="BT2" s="37">
        <v>4</v>
      </c>
      <c r="BU2" s="37">
        <v>5</v>
      </c>
      <c r="BV2" s="37">
        <v>6</v>
      </c>
      <c r="BW2" s="37">
        <v>7</v>
      </c>
      <c r="BX2" s="37">
        <v>8</v>
      </c>
      <c r="BY2" s="37">
        <v>9</v>
      </c>
      <c r="BZ2" s="37">
        <v>10</v>
      </c>
      <c r="CA2" s="37">
        <v>11</v>
      </c>
      <c r="CB2" s="37">
        <v>12</v>
      </c>
      <c r="CC2" s="37">
        <v>13</v>
      </c>
      <c r="CD2" s="37">
        <v>14</v>
      </c>
      <c r="CE2" s="37">
        <v>15</v>
      </c>
      <c r="CF2" s="37">
        <v>16</v>
      </c>
      <c r="CG2" s="37">
        <v>17</v>
      </c>
      <c r="CH2" s="37">
        <v>18</v>
      </c>
      <c r="CI2" s="37">
        <v>19</v>
      </c>
      <c r="CJ2" s="37">
        <v>20</v>
      </c>
      <c r="CK2" s="37">
        <v>21</v>
      </c>
      <c r="CL2" s="37">
        <v>22</v>
      </c>
      <c r="CM2" s="37">
        <v>23</v>
      </c>
      <c r="CN2" s="37">
        <v>24</v>
      </c>
      <c r="CO2" s="37">
        <v>25</v>
      </c>
      <c r="CP2" s="37">
        <v>26</v>
      </c>
      <c r="CQ2" s="37">
        <v>27</v>
      </c>
      <c r="CR2" s="37">
        <v>28</v>
      </c>
      <c r="CS2" s="37">
        <v>29</v>
      </c>
      <c r="CT2" s="38">
        <v>30</v>
      </c>
      <c r="CU2" s="39"/>
      <c r="CV2" s="39"/>
      <c r="CW2" s="157">
        <v>1</v>
      </c>
      <c r="CX2" s="39">
        <v>2</v>
      </c>
      <c r="CY2" s="39">
        <v>3</v>
      </c>
      <c r="CZ2" s="39">
        <v>4</v>
      </c>
      <c r="DA2" s="39">
        <v>5</v>
      </c>
      <c r="DB2" s="39">
        <v>6</v>
      </c>
      <c r="DC2" s="39">
        <v>7</v>
      </c>
      <c r="DD2" s="39">
        <v>8</v>
      </c>
      <c r="DE2" s="39">
        <v>9</v>
      </c>
      <c r="DF2" s="39">
        <v>10</v>
      </c>
      <c r="DG2" s="39">
        <v>11</v>
      </c>
      <c r="DH2" s="39">
        <v>12</v>
      </c>
      <c r="DI2" s="39">
        <v>13</v>
      </c>
      <c r="DJ2" s="39">
        <v>14</v>
      </c>
      <c r="DK2" s="39">
        <v>15</v>
      </c>
      <c r="DL2" s="39">
        <v>16</v>
      </c>
      <c r="DM2" s="39">
        <v>17</v>
      </c>
      <c r="DN2" s="39">
        <v>18</v>
      </c>
      <c r="DO2" s="39">
        <v>19</v>
      </c>
      <c r="DP2" s="39">
        <v>20</v>
      </c>
      <c r="DQ2" s="39">
        <v>21</v>
      </c>
      <c r="DR2" s="39">
        <v>22</v>
      </c>
      <c r="DS2" s="39">
        <v>23</v>
      </c>
      <c r="DT2" s="39">
        <v>24</v>
      </c>
      <c r="DU2" s="39">
        <v>25</v>
      </c>
      <c r="DV2" s="39">
        <v>26</v>
      </c>
      <c r="DW2" s="39">
        <v>27</v>
      </c>
      <c r="DX2" s="39">
        <v>28</v>
      </c>
      <c r="DY2" s="39">
        <v>29</v>
      </c>
      <c r="DZ2" s="158">
        <v>30</v>
      </c>
      <c r="EA2" s="39"/>
      <c r="EB2" s="39"/>
      <c r="EC2" s="39"/>
    </row>
    <row r="3" spans="2:133" s="7" customFormat="1" ht="87" customHeight="1" thickBot="1">
      <c r="B3" s="18"/>
      <c r="C3" s="18"/>
      <c r="D3" s="18"/>
      <c r="E3" s="267" t="s">
        <v>137</v>
      </c>
      <c r="F3" s="269"/>
      <c r="G3" s="267" t="s">
        <v>138</v>
      </c>
      <c r="H3" s="268"/>
      <c r="I3" s="268"/>
      <c r="J3" s="269"/>
      <c r="K3" s="8"/>
      <c r="L3" s="9"/>
      <c r="M3" s="267" t="s">
        <v>154</v>
      </c>
      <c r="N3" s="268"/>
      <c r="O3" s="268"/>
      <c r="P3" s="268"/>
      <c r="Q3" s="268"/>
      <c r="R3" s="269"/>
      <c r="S3" s="8"/>
      <c r="T3" s="9"/>
      <c r="U3" s="267" t="s">
        <v>1</v>
      </c>
      <c r="V3" s="269"/>
      <c r="W3" s="267" t="s">
        <v>142</v>
      </c>
      <c r="X3" s="268"/>
      <c r="Y3" s="268"/>
      <c r="Z3" s="269"/>
      <c r="AA3" s="8"/>
      <c r="AB3" s="9"/>
      <c r="AC3" s="267" t="s">
        <v>143</v>
      </c>
      <c r="AD3" s="268"/>
      <c r="AE3" s="268"/>
      <c r="AF3" s="268"/>
      <c r="AG3" s="268"/>
      <c r="AH3" s="269"/>
      <c r="AI3" s="8"/>
      <c r="AJ3" s="9"/>
      <c r="AK3" s="267" t="s">
        <v>137</v>
      </c>
      <c r="AL3" s="269"/>
      <c r="AM3" s="267" t="s">
        <v>138</v>
      </c>
      <c r="AN3" s="268"/>
      <c r="AO3" s="268"/>
      <c r="AP3" s="269"/>
      <c r="AQ3" s="8"/>
      <c r="AR3" s="9"/>
      <c r="AS3" s="267" t="s">
        <v>154</v>
      </c>
      <c r="AT3" s="268"/>
      <c r="AU3" s="268"/>
      <c r="AV3" s="268"/>
      <c r="AW3" s="268"/>
      <c r="AX3" s="269"/>
      <c r="AY3" s="8"/>
      <c r="AZ3" s="9"/>
      <c r="BA3" s="267" t="s">
        <v>1</v>
      </c>
      <c r="BB3" s="269"/>
      <c r="BC3" s="267" t="s">
        <v>142</v>
      </c>
      <c r="BD3" s="268"/>
      <c r="BE3" s="268"/>
      <c r="BF3" s="269"/>
      <c r="BG3" s="8"/>
      <c r="BH3" s="9"/>
      <c r="BI3" s="267" t="s">
        <v>143</v>
      </c>
      <c r="BJ3" s="268"/>
      <c r="BK3" s="268"/>
      <c r="BL3" s="268"/>
      <c r="BM3" s="268"/>
      <c r="BN3" s="269"/>
      <c r="BO3" s="8"/>
      <c r="BP3" s="9"/>
      <c r="BQ3" s="267" t="s">
        <v>137</v>
      </c>
      <c r="BR3" s="269"/>
      <c r="BS3" s="267" t="s">
        <v>138</v>
      </c>
      <c r="BT3" s="268"/>
      <c r="BU3" s="268"/>
      <c r="BV3" s="269"/>
      <c r="BW3" s="8"/>
      <c r="BX3" s="9"/>
      <c r="BY3" s="267" t="s">
        <v>154</v>
      </c>
      <c r="BZ3" s="268"/>
      <c r="CA3" s="268"/>
      <c r="CB3" s="268"/>
      <c r="CC3" s="268"/>
      <c r="CD3" s="269"/>
      <c r="CE3" s="8"/>
      <c r="CF3" s="9"/>
      <c r="CG3" s="267" t="s">
        <v>1</v>
      </c>
      <c r="CH3" s="269"/>
      <c r="CI3" s="267" t="s">
        <v>142</v>
      </c>
      <c r="CJ3" s="268"/>
      <c r="CK3" s="268"/>
      <c r="CL3" s="269"/>
      <c r="CM3" s="8"/>
      <c r="CN3" s="9"/>
      <c r="CO3" s="267" t="s">
        <v>143</v>
      </c>
      <c r="CP3" s="268"/>
      <c r="CQ3" s="268"/>
      <c r="CR3" s="268"/>
      <c r="CS3" s="268"/>
      <c r="CT3" s="269"/>
      <c r="CU3" s="8"/>
      <c r="CV3" s="9"/>
      <c r="CW3" s="267" t="s">
        <v>137</v>
      </c>
      <c r="CX3" s="269"/>
      <c r="CY3" s="267" t="s">
        <v>138</v>
      </c>
      <c r="CZ3" s="268"/>
      <c r="DA3" s="268"/>
      <c r="DB3" s="269"/>
      <c r="DC3" s="8"/>
      <c r="DD3" s="9"/>
      <c r="DE3" s="267" t="s">
        <v>154</v>
      </c>
      <c r="DF3" s="268"/>
      <c r="DG3" s="268"/>
      <c r="DH3" s="268"/>
      <c r="DI3" s="268"/>
      <c r="DJ3" s="269"/>
      <c r="DK3" s="8"/>
      <c r="DL3" s="9"/>
      <c r="DM3" s="267" t="s">
        <v>1</v>
      </c>
      <c r="DN3" s="269"/>
      <c r="DO3" s="267" t="s">
        <v>142</v>
      </c>
      <c r="DP3" s="268"/>
      <c r="DQ3" s="268"/>
      <c r="DR3" s="269"/>
      <c r="DS3" s="8"/>
      <c r="DT3" s="9"/>
      <c r="DU3" s="267" t="s">
        <v>143</v>
      </c>
      <c r="DV3" s="268"/>
      <c r="DW3" s="268"/>
      <c r="DX3" s="268"/>
      <c r="DY3" s="268"/>
      <c r="DZ3" s="269"/>
      <c r="EA3" s="21"/>
      <c r="EB3" s="12"/>
      <c r="EC3" s="12"/>
    </row>
    <row r="4" spans="2:133" ht="19.5" thickBot="1">
      <c r="B4" s="19"/>
      <c r="C4" s="19"/>
      <c r="D4" s="19"/>
      <c r="E4" s="40">
        <v>2029</v>
      </c>
      <c r="F4" s="41">
        <v>2019</v>
      </c>
      <c r="G4" s="41" t="s">
        <v>9</v>
      </c>
      <c r="H4" s="41" t="s">
        <v>10</v>
      </c>
      <c r="I4" s="41" t="s">
        <v>11</v>
      </c>
      <c r="J4" s="41" t="s">
        <v>12</v>
      </c>
      <c r="K4" s="42"/>
      <c r="L4" s="42"/>
      <c r="M4" s="43" t="s">
        <v>3</v>
      </c>
      <c r="N4" s="44" t="s">
        <v>4</v>
      </c>
      <c r="O4" s="41" t="s">
        <v>5</v>
      </c>
      <c r="P4" s="41" t="s">
        <v>6</v>
      </c>
      <c r="Q4" s="41" t="s">
        <v>7</v>
      </c>
      <c r="R4" s="41" t="s">
        <v>8</v>
      </c>
      <c r="S4" s="42"/>
      <c r="T4" s="42"/>
      <c r="U4" s="40">
        <v>2027</v>
      </c>
      <c r="V4" s="41">
        <v>2017</v>
      </c>
      <c r="W4" s="41" t="s">
        <v>9</v>
      </c>
      <c r="X4" s="41" t="s">
        <v>10</v>
      </c>
      <c r="Y4" s="41" t="s">
        <v>11</v>
      </c>
      <c r="Z4" s="41" t="s">
        <v>12</v>
      </c>
      <c r="AA4" s="42"/>
      <c r="AB4" s="42"/>
      <c r="AC4" s="43" t="s">
        <v>3</v>
      </c>
      <c r="AD4" s="44" t="s">
        <v>4</v>
      </c>
      <c r="AE4" s="41" t="s">
        <v>5</v>
      </c>
      <c r="AF4" s="41" t="s">
        <v>6</v>
      </c>
      <c r="AG4" s="41" t="s">
        <v>7</v>
      </c>
      <c r="AH4" s="41" t="s">
        <v>8</v>
      </c>
      <c r="AI4" s="42"/>
      <c r="AJ4" s="42"/>
      <c r="AK4" s="40">
        <v>2029</v>
      </c>
      <c r="AL4" s="41">
        <v>2019</v>
      </c>
      <c r="AM4" s="41" t="s">
        <v>9</v>
      </c>
      <c r="AN4" s="41" t="s">
        <v>10</v>
      </c>
      <c r="AO4" s="41" t="s">
        <v>11</v>
      </c>
      <c r="AP4" s="41" t="s">
        <v>12</v>
      </c>
      <c r="AQ4" s="42"/>
      <c r="AR4" s="42"/>
      <c r="AS4" s="43" t="s">
        <v>3</v>
      </c>
      <c r="AT4" s="44" t="s">
        <v>4</v>
      </c>
      <c r="AU4" s="41" t="s">
        <v>5</v>
      </c>
      <c r="AV4" s="41" t="s">
        <v>6</v>
      </c>
      <c r="AW4" s="41" t="s">
        <v>7</v>
      </c>
      <c r="AX4" s="41" t="s">
        <v>8</v>
      </c>
      <c r="AY4" s="42"/>
      <c r="AZ4" s="42"/>
      <c r="BA4" s="40">
        <v>2027</v>
      </c>
      <c r="BB4" s="41">
        <v>2017</v>
      </c>
      <c r="BC4" s="41" t="s">
        <v>9</v>
      </c>
      <c r="BD4" s="41" t="s">
        <v>10</v>
      </c>
      <c r="BE4" s="41" t="s">
        <v>11</v>
      </c>
      <c r="BF4" s="41" t="s">
        <v>12</v>
      </c>
      <c r="BG4" s="42"/>
      <c r="BH4" s="42"/>
      <c r="BI4" s="43" t="s">
        <v>3</v>
      </c>
      <c r="BJ4" s="44" t="s">
        <v>4</v>
      </c>
      <c r="BK4" s="41" t="s">
        <v>5</v>
      </c>
      <c r="BL4" s="41" t="s">
        <v>6</v>
      </c>
      <c r="BM4" s="41" t="s">
        <v>7</v>
      </c>
      <c r="BN4" s="41" t="s">
        <v>8</v>
      </c>
      <c r="BO4" s="42"/>
      <c r="BP4" s="42"/>
      <c r="BQ4" s="40">
        <v>2029</v>
      </c>
      <c r="BR4" s="41">
        <v>2019</v>
      </c>
      <c r="BS4" s="41" t="s">
        <v>9</v>
      </c>
      <c r="BT4" s="41" t="s">
        <v>10</v>
      </c>
      <c r="BU4" s="41" t="s">
        <v>11</v>
      </c>
      <c r="BV4" s="41" t="s">
        <v>12</v>
      </c>
      <c r="BW4" s="42"/>
      <c r="BX4" s="42"/>
      <c r="BY4" s="43" t="s">
        <v>3</v>
      </c>
      <c r="BZ4" s="44" t="s">
        <v>4</v>
      </c>
      <c r="CA4" s="41" t="s">
        <v>5</v>
      </c>
      <c r="CB4" s="41" t="s">
        <v>6</v>
      </c>
      <c r="CC4" s="41" t="s">
        <v>7</v>
      </c>
      <c r="CD4" s="41" t="s">
        <v>8</v>
      </c>
      <c r="CE4" s="42"/>
      <c r="CF4" s="42"/>
      <c r="CG4" s="40">
        <v>2027</v>
      </c>
      <c r="CH4" s="41">
        <v>2017</v>
      </c>
      <c r="CI4" s="41" t="s">
        <v>9</v>
      </c>
      <c r="CJ4" s="41" t="s">
        <v>10</v>
      </c>
      <c r="CK4" s="41" t="s">
        <v>11</v>
      </c>
      <c r="CL4" s="41" t="s">
        <v>12</v>
      </c>
      <c r="CM4" s="42"/>
      <c r="CN4" s="42"/>
      <c r="CO4" s="43" t="s">
        <v>3</v>
      </c>
      <c r="CP4" s="44" t="s">
        <v>4</v>
      </c>
      <c r="CQ4" s="41" t="s">
        <v>5</v>
      </c>
      <c r="CR4" s="41" t="s">
        <v>6</v>
      </c>
      <c r="CS4" s="41" t="s">
        <v>7</v>
      </c>
      <c r="CT4" s="41" t="s">
        <v>8</v>
      </c>
      <c r="CU4" s="42"/>
      <c r="CV4" s="42"/>
      <c r="CW4" s="160">
        <v>2029</v>
      </c>
      <c r="CX4" s="161">
        <v>2019</v>
      </c>
      <c r="CY4" s="161" t="s">
        <v>9</v>
      </c>
      <c r="CZ4" s="161" t="s">
        <v>10</v>
      </c>
      <c r="DA4" s="161" t="s">
        <v>11</v>
      </c>
      <c r="DB4" s="161" t="s">
        <v>12</v>
      </c>
      <c r="DC4" s="81"/>
      <c r="DD4" s="81"/>
      <c r="DE4" s="162" t="s">
        <v>3</v>
      </c>
      <c r="DF4" s="163" t="s">
        <v>4</v>
      </c>
      <c r="DG4" s="161" t="s">
        <v>5</v>
      </c>
      <c r="DH4" s="161" t="s">
        <v>6</v>
      </c>
      <c r="DI4" s="161" t="s">
        <v>7</v>
      </c>
      <c r="DJ4" s="161" t="s">
        <v>8</v>
      </c>
      <c r="DK4" s="81"/>
      <c r="DL4" s="81"/>
      <c r="DM4" s="160">
        <v>2027</v>
      </c>
      <c r="DN4" s="161">
        <v>2017</v>
      </c>
      <c r="DO4" s="161" t="s">
        <v>9</v>
      </c>
      <c r="DP4" s="161" t="s">
        <v>10</v>
      </c>
      <c r="DQ4" s="161" t="s">
        <v>11</v>
      </c>
      <c r="DR4" s="161" t="s">
        <v>12</v>
      </c>
      <c r="DS4" s="81"/>
      <c r="DT4" s="81"/>
      <c r="DU4" s="162" t="s">
        <v>3</v>
      </c>
      <c r="DV4" s="163" t="s">
        <v>4</v>
      </c>
      <c r="DW4" s="161" t="s">
        <v>5</v>
      </c>
      <c r="DX4" s="161" t="s">
        <v>6</v>
      </c>
      <c r="DY4" s="161" t="s">
        <v>7</v>
      </c>
      <c r="DZ4" s="161" t="s">
        <v>8</v>
      </c>
      <c r="EA4" s="81"/>
      <c r="EB4" s="81"/>
      <c r="EC4" s="4"/>
    </row>
    <row r="5" spans="2:100" s="81" customFormat="1" ht="16.5" thickBot="1">
      <c r="B5" s="80"/>
      <c r="C5" s="80"/>
      <c r="D5" s="80"/>
      <c r="E5" s="42"/>
      <c r="F5" s="42"/>
      <c r="G5" s="42"/>
      <c r="H5" s="42"/>
      <c r="I5" s="42"/>
      <c r="J5" s="42"/>
      <c r="K5" s="60"/>
      <c r="L5" s="61"/>
      <c r="M5" s="42"/>
      <c r="N5" s="42"/>
      <c r="O5" s="42"/>
      <c r="P5" s="42"/>
      <c r="Q5" s="42"/>
      <c r="R5" s="42"/>
      <c r="S5" s="60"/>
      <c r="T5" s="61"/>
      <c r="U5" s="42"/>
      <c r="V5" s="42"/>
      <c r="W5" s="42"/>
      <c r="X5" s="42"/>
      <c r="Y5" s="42"/>
      <c r="Z5" s="42"/>
      <c r="AA5" s="60"/>
      <c r="AB5" s="61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</row>
    <row r="6" spans="1:133" ht="15.75">
      <c r="A6" s="221" t="s">
        <v>56</v>
      </c>
      <c r="B6" s="73" t="s">
        <v>144</v>
      </c>
      <c r="C6" s="73" t="s">
        <v>0</v>
      </c>
      <c r="D6" s="74" t="s">
        <v>112</v>
      </c>
      <c r="E6" s="133">
        <v>21.469317960337296</v>
      </c>
      <c r="F6" s="134">
        <v>21.50576046606717</v>
      </c>
      <c r="G6" s="134">
        <v>25.826782358883655</v>
      </c>
      <c r="H6" s="134">
        <v>21.520639694606732</v>
      </c>
      <c r="I6" s="134">
        <v>17.272763672674593</v>
      </c>
      <c r="J6" s="135">
        <v>9.652965858757064</v>
      </c>
      <c r="K6" s="77"/>
      <c r="L6" s="78"/>
      <c r="M6" s="133">
        <v>4.448258213763436</v>
      </c>
      <c r="N6" s="134">
        <v>7.622096646548916</v>
      </c>
      <c r="O6" s="134">
        <v>14.496898321753418</v>
      </c>
      <c r="P6" s="134">
        <v>13.146667890638506</v>
      </c>
      <c r="Q6" s="134">
        <v>11.519879812875063</v>
      </c>
      <c r="R6" s="135">
        <v>7.707814801958902</v>
      </c>
      <c r="S6" s="77"/>
      <c r="T6" s="78"/>
      <c r="U6" s="133">
        <v>20.027044790512274</v>
      </c>
      <c r="V6" s="134">
        <v>20.084578821802026</v>
      </c>
      <c r="W6" s="134">
        <v>24.26266316870386</v>
      </c>
      <c r="X6" s="134">
        <v>19.84696370754275</v>
      </c>
      <c r="Y6" s="134">
        <v>15.748189347981565</v>
      </c>
      <c r="Z6" s="135">
        <v>8.512195319458588</v>
      </c>
      <c r="AA6" s="77"/>
      <c r="AB6" s="78"/>
      <c r="AC6" s="133">
        <v>4.203240302790955</v>
      </c>
      <c r="AD6" s="134">
        <v>7.212534950063749</v>
      </c>
      <c r="AE6" s="134">
        <v>13.984442420762754</v>
      </c>
      <c r="AF6" s="134">
        <v>12.480429626801119</v>
      </c>
      <c r="AG6" s="134">
        <v>10.798200405219117</v>
      </c>
      <c r="AH6" s="135">
        <v>6.997242555599205</v>
      </c>
      <c r="AI6"/>
      <c r="AJ6"/>
      <c r="AK6" s="11"/>
      <c r="AL6" s="11"/>
      <c r="AM6" s="11"/>
      <c r="AN6" s="11"/>
      <c r="AO6" s="11"/>
      <c r="AP6" s="11"/>
      <c r="AQ6" s="3"/>
      <c r="AR6" s="6"/>
      <c r="AS6" s="11"/>
      <c r="AT6" s="11"/>
      <c r="AU6" s="11"/>
      <c r="AV6" s="11"/>
      <c r="AW6" s="11"/>
      <c r="AX6" s="11"/>
      <c r="AY6" s="3"/>
      <c r="AZ6" s="6"/>
      <c r="BA6" s="11"/>
      <c r="BB6" s="11"/>
      <c r="BC6" s="11"/>
      <c r="BD6" s="11"/>
      <c r="BE6" s="11"/>
      <c r="BF6" s="11"/>
      <c r="BG6" s="3"/>
      <c r="BH6" s="6"/>
      <c r="BI6" s="11"/>
      <c r="BJ6" s="11"/>
      <c r="BK6" s="11"/>
      <c r="BL6" s="11"/>
      <c r="BM6" s="11"/>
      <c r="BN6" s="11"/>
      <c r="BO6" s="3"/>
      <c r="BP6" s="6"/>
      <c r="BQ6" s="11"/>
      <c r="BR6" s="11"/>
      <c r="BS6" s="11"/>
      <c r="BT6" s="11"/>
      <c r="BU6" s="11"/>
      <c r="BV6" s="11"/>
      <c r="BW6" s="3"/>
      <c r="BX6" s="6"/>
      <c r="BY6" s="11"/>
      <c r="BZ6" s="11"/>
      <c r="CA6" s="11"/>
      <c r="CB6" s="11"/>
      <c r="CC6" s="11"/>
      <c r="CD6" s="11"/>
      <c r="CE6" s="3"/>
      <c r="CF6" s="6"/>
      <c r="CG6" s="11"/>
      <c r="CH6" s="11"/>
      <c r="CI6" s="11"/>
      <c r="CJ6" s="11"/>
      <c r="CK6" s="11"/>
      <c r="CL6" s="11"/>
      <c r="CM6" s="3"/>
      <c r="CN6" s="6"/>
      <c r="CO6" s="11"/>
      <c r="CP6" s="11"/>
      <c r="CQ6" s="11"/>
      <c r="CR6" s="11"/>
      <c r="CS6" s="11"/>
      <c r="CT6" s="11"/>
      <c r="CU6" s="3"/>
      <c r="CV6" s="6"/>
      <c r="CW6" s="11"/>
      <c r="CX6" s="11"/>
      <c r="CY6" s="11"/>
      <c r="CZ6" s="11"/>
      <c r="DA6" s="11"/>
      <c r="DB6" s="11"/>
      <c r="DC6" s="3"/>
      <c r="DD6" s="6"/>
      <c r="DE6" s="11"/>
      <c r="DF6" s="11"/>
      <c r="DG6" s="11"/>
      <c r="DH6" s="11"/>
      <c r="DI6" s="11"/>
      <c r="DJ6" s="11"/>
      <c r="DK6" s="3"/>
      <c r="DL6" s="6"/>
      <c r="DM6" s="11"/>
      <c r="DN6" s="11"/>
      <c r="DO6" s="11"/>
      <c r="DP6" s="11"/>
      <c r="DQ6" s="11"/>
      <c r="DR6" s="11"/>
      <c r="DS6" s="3"/>
      <c r="DT6" s="6"/>
      <c r="DU6" s="11"/>
      <c r="DV6" s="11"/>
      <c r="DW6" s="11"/>
      <c r="DX6" s="11"/>
      <c r="DY6" s="11"/>
      <c r="DZ6" s="11"/>
      <c r="EA6" s="3"/>
      <c r="EB6" s="6"/>
      <c r="EC6" s="6"/>
    </row>
    <row r="7" spans="2:133" ht="15.75">
      <c r="B7" s="46"/>
      <c r="C7" s="46"/>
      <c r="D7" s="62" t="s">
        <v>113</v>
      </c>
      <c r="E7" s="136">
        <v>24.077093747589725</v>
      </c>
      <c r="F7" s="137">
        <v>23.3066771900507</v>
      </c>
      <c r="G7" s="137">
        <v>27.199485595472687</v>
      </c>
      <c r="H7" s="137">
        <v>22.568342761544915</v>
      </c>
      <c r="I7" s="137">
        <v>18.036007557223254</v>
      </c>
      <c r="J7" s="138">
        <v>10.003575952420707</v>
      </c>
      <c r="K7" s="63"/>
      <c r="L7" s="64"/>
      <c r="M7" s="136">
        <v>4.746537912948379</v>
      </c>
      <c r="N7" s="137">
        <v>7.931782724711566</v>
      </c>
      <c r="O7" s="137">
        <v>14.797634592245096</v>
      </c>
      <c r="P7" s="137">
        <v>13.425846626661105</v>
      </c>
      <c r="Q7" s="137">
        <v>11.766764643024965</v>
      </c>
      <c r="R7" s="138">
        <v>7.872987576995986</v>
      </c>
      <c r="S7" s="63"/>
      <c r="T7" s="64"/>
      <c r="U7" s="136">
        <v>22.332830589954515</v>
      </c>
      <c r="V7" s="137">
        <v>21.569087405023808</v>
      </c>
      <c r="W7" s="137">
        <v>25.326688426196895</v>
      </c>
      <c r="X7" s="137">
        <v>20.6067186686476</v>
      </c>
      <c r="Y7" s="137">
        <v>16.26657569080918</v>
      </c>
      <c r="Z7" s="138">
        <v>8.705856477042973</v>
      </c>
      <c r="AA7" s="63"/>
      <c r="AB7" s="64"/>
      <c r="AC7" s="136">
        <v>4.468884233868973</v>
      </c>
      <c r="AD7" s="137">
        <v>7.46986034947452</v>
      </c>
      <c r="AE7" s="137">
        <v>14.221994886569611</v>
      </c>
      <c r="AF7" s="137">
        <v>12.685746903886933</v>
      </c>
      <c r="AG7" s="137">
        <v>10.966655967094031</v>
      </c>
      <c r="AH7" s="138">
        <v>7.087343337402724</v>
      </c>
      <c r="AI7"/>
      <c r="AJ7"/>
      <c r="AK7" s="11"/>
      <c r="AL7" s="11"/>
      <c r="AM7" s="11"/>
      <c r="AN7" s="11"/>
      <c r="AO7" s="11"/>
      <c r="AP7" s="11"/>
      <c r="AQ7" s="3"/>
      <c r="AR7" s="6"/>
      <c r="AS7" s="11"/>
      <c r="AT7" s="11"/>
      <c r="AU7" s="11"/>
      <c r="AV7" s="11"/>
      <c r="AW7" s="11"/>
      <c r="AX7" s="11"/>
      <c r="AY7" s="3"/>
      <c r="AZ7" s="6"/>
      <c r="BA7" s="11"/>
      <c r="BB7" s="11"/>
      <c r="BC7" s="11"/>
      <c r="BD7" s="11"/>
      <c r="BE7" s="11"/>
      <c r="BF7" s="11"/>
      <c r="BG7" s="3"/>
      <c r="BH7" s="6"/>
      <c r="BI7" s="11"/>
      <c r="BJ7" s="11"/>
      <c r="BK7" s="11"/>
      <c r="BL7" s="11"/>
      <c r="BM7" s="11"/>
      <c r="BN7" s="11"/>
      <c r="BO7" s="3"/>
      <c r="BP7" s="6"/>
      <c r="BQ7" s="11"/>
      <c r="BR7" s="11"/>
      <c r="BS7" s="11"/>
      <c r="BT7" s="11"/>
      <c r="BU7" s="11"/>
      <c r="BV7" s="11"/>
      <c r="BW7" s="3"/>
      <c r="BX7" s="6"/>
      <c r="BY7" s="11"/>
      <c r="BZ7" s="11"/>
      <c r="CA7" s="11"/>
      <c r="CB7" s="11"/>
      <c r="CC7" s="11"/>
      <c r="CD7" s="11"/>
      <c r="CE7" s="3"/>
      <c r="CF7" s="6"/>
      <c r="CG7" s="11"/>
      <c r="CH7" s="11"/>
      <c r="CI7" s="11"/>
      <c r="CJ7" s="11"/>
      <c r="CK7" s="11"/>
      <c r="CL7" s="11"/>
      <c r="CM7" s="3"/>
      <c r="CN7" s="6"/>
      <c r="CO7" s="11"/>
      <c r="CP7" s="11"/>
      <c r="CQ7" s="11"/>
      <c r="CR7" s="11"/>
      <c r="CS7" s="11"/>
      <c r="CT7" s="11"/>
      <c r="CU7" s="3"/>
      <c r="CV7" s="6"/>
      <c r="CW7" s="11"/>
      <c r="CX7" s="11"/>
      <c r="CY7" s="11"/>
      <c r="CZ7" s="11"/>
      <c r="DA7" s="11"/>
      <c r="DB7" s="11"/>
      <c r="DC7" s="3"/>
      <c r="DD7" s="6"/>
      <c r="DE7" s="11"/>
      <c r="DF7" s="11"/>
      <c r="DG7" s="11"/>
      <c r="DH7" s="11"/>
      <c r="DI7" s="11"/>
      <c r="DJ7" s="11"/>
      <c r="DK7" s="3"/>
      <c r="DL7" s="6"/>
      <c r="DM7" s="11"/>
      <c r="DN7" s="11"/>
      <c r="DO7" s="11"/>
      <c r="DP7" s="11"/>
      <c r="DQ7" s="11"/>
      <c r="DR7" s="11"/>
      <c r="DS7" s="3"/>
      <c r="DT7" s="6"/>
      <c r="DU7" s="11"/>
      <c r="DV7" s="11"/>
      <c r="DW7" s="11"/>
      <c r="DX7" s="11"/>
      <c r="DY7" s="11"/>
      <c r="DZ7" s="11"/>
      <c r="EA7" s="3"/>
      <c r="EB7" s="6"/>
      <c r="EC7" s="6"/>
    </row>
    <row r="8" spans="2:133" ht="15.75">
      <c r="B8" s="46"/>
      <c r="C8" s="46"/>
      <c r="D8" s="62" t="s">
        <v>114</v>
      </c>
      <c r="E8" s="136">
        <v>27.063140634502016</v>
      </c>
      <c r="F8" s="137">
        <v>25.380841449799643</v>
      </c>
      <c r="G8" s="137">
        <v>28.778909288397383</v>
      </c>
      <c r="H8" s="137">
        <v>23.76947614201751</v>
      </c>
      <c r="I8" s="137">
        <v>18.905109651001077</v>
      </c>
      <c r="J8" s="138">
        <v>10.393821632555087</v>
      </c>
      <c r="K8" s="63"/>
      <c r="L8" s="64"/>
      <c r="M8" s="136">
        <v>5.050757260975081</v>
      </c>
      <c r="N8" s="137">
        <v>8.257566355111205</v>
      </c>
      <c r="O8" s="137">
        <v>15.117810392938791</v>
      </c>
      <c r="P8" s="137">
        <v>13.72569035197789</v>
      </c>
      <c r="Q8" s="137">
        <v>12.033183489708254</v>
      </c>
      <c r="R8" s="138">
        <v>8.050798554434033</v>
      </c>
      <c r="S8" s="63"/>
      <c r="T8" s="64"/>
      <c r="U8" s="136">
        <v>25.028168955013573</v>
      </c>
      <c r="V8" s="137">
        <v>23.302636736155314</v>
      </c>
      <c r="W8" s="137">
        <v>26.563066122178192</v>
      </c>
      <c r="X8" s="137">
        <v>21.483163937552398</v>
      </c>
      <c r="Y8" s="137">
        <v>16.85788248324908</v>
      </c>
      <c r="Z8" s="138">
        <v>8.920160151960161</v>
      </c>
      <c r="AA8" s="63"/>
      <c r="AB8" s="64"/>
      <c r="AC8" s="136">
        <v>4.746393838736328</v>
      </c>
      <c r="AD8" s="137">
        <v>7.7458056780880975</v>
      </c>
      <c r="AE8" s="137">
        <v>14.478919529540187</v>
      </c>
      <c r="AF8" s="137">
        <v>12.908964058941386</v>
      </c>
      <c r="AG8" s="137">
        <v>11.149835397329081</v>
      </c>
      <c r="AH8" s="138">
        <v>7.184293429453019</v>
      </c>
      <c r="AI8"/>
      <c r="AJ8"/>
      <c r="AK8" s="11"/>
      <c r="AL8" s="11"/>
      <c r="AM8" s="11"/>
      <c r="AN8" s="11"/>
      <c r="AO8" s="11"/>
      <c r="AP8" s="11"/>
      <c r="AQ8" s="3"/>
      <c r="AR8" s="6"/>
      <c r="AS8" s="11"/>
      <c r="AT8" s="11"/>
      <c r="AU8" s="11"/>
      <c r="AV8" s="11"/>
      <c r="AW8" s="11"/>
      <c r="AX8" s="11"/>
      <c r="AY8" s="3"/>
      <c r="AZ8" s="6"/>
      <c r="BA8" s="11"/>
      <c r="BB8" s="11"/>
      <c r="BC8" s="11"/>
      <c r="BD8" s="11"/>
      <c r="BE8" s="11"/>
      <c r="BF8" s="11"/>
      <c r="BG8" s="3"/>
      <c r="BH8" s="6"/>
      <c r="BI8" s="11"/>
      <c r="BJ8" s="11"/>
      <c r="BK8" s="11"/>
      <c r="BL8" s="11"/>
      <c r="BM8" s="11"/>
      <c r="BN8" s="11"/>
      <c r="BO8" s="3"/>
      <c r="BP8" s="6"/>
      <c r="BQ8" s="11"/>
      <c r="BR8" s="11"/>
      <c r="BS8" s="11"/>
      <c r="BT8" s="11"/>
      <c r="BU8" s="11"/>
      <c r="BV8" s="11"/>
      <c r="BW8" s="3"/>
      <c r="BX8" s="6"/>
      <c r="BY8" s="11"/>
      <c r="BZ8" s="11"/>
      <c r="CA8" s="11"/>
      <c r="CB8" s="11"/>
      <c r="CC8" s="11"/>
      <c r="CD8" s="11"/>
      <c r="CE8" s="3"/>
      <c r="CF8" s="6"/>
      <c r="CG8" s="11"/>
      <c r="CH8" s="11"/>
      <c r="CI8" s="11"/>
      <c r="CJ8" s="11"/>
      <c r="CK8" s="11"/>
      <c r="CL8" s="11"/>
      <c r="CM8" s="3"/>
      <c r="CN8" s="6"/>
      <c r="CO8" s="11"/>
      <c r="CP8" s="11"/>
      <c r="CQ8" s="11"/>
      <c r="CR8" s="11"/>
      <c r="CS8" s="11"/>
      <c r="CT8" s="11"/>
      <c r="CU8" s="3"/>
      <c r="CV8" s="6"/>
      <c r="CW8" s="11"/>
      <c r="CX8" s="11"/>
      <c r="CY8" s="11"/>
      <c r="CZ8" s="11"/>
      <c r="DA8" s="11"/>
      <c r="DB8" s="11"/>
      <c r="DC8" s="3"/>
      <c r="DD8" s="6"/>
      <c r="DE8" s="11"/>
      <c r="DF8" s="11"/>
      <c r="DG8" s="11"/>
      <c r="DH8" s="11"/>
      <c r="DI8" s="11"/>
      <c r="DJ8" s="11"/>
      <c r="DK8" s="3"/>
      <c r="DL8" s="6"/>
      <c r="DM8" s="11"/>
      <c r="DN8" s="11"/>
      <c r="DO8" s="11"/>
      <c r="DP8" s="11"/>
      <c r="DQ8" s="11"/>
      <c r="DR8" s="11"/>
      <c r="DS8" s="3"/>
      <c r="DT8" s="6"/>
      <c r="DU8" s="11"/>
      <c r="DV8" s="11"/>
      <c r="DW8" s="11"/>
      <c r="DX8" s="11"/>
      <c r="DY8" s="11"/>
      <c r="DZ8" s="11"/>
      <c r="EA8" s="3"/>
      <c r="EB8" s="6"/>
      <c r="EC8" s="6"/>
    </row>
    <row r="9" spans="2:133" ht="16.5" thickBot="1">
      <c r="B9" s="46"/>
      <c r="C9" s="46"/>
      <c r="D9" s="62" t="s">
        <v>115</v>
      </c>
      <c r="E9" s="139">
        <v>30.304608375647963</v>
      </c>
      <c r="F9" s="140">
        <v>27.695056617436936</v>
      </c>
      <c r="G9" s="140">
        <v>30.554666212131657</v>
      </c>
      <c r="H9" s="140">
        <v>25.124515214581535</v>
      </c>
      <c r="I9" s="140">
        <v>19.884608739869837</v>
      </c>
      <c r="J9" s="141">
        <v>10.827094848485872</v>
      </c>
      <c r="K9" s="63"/>
      <c r="L9" s="64"/>
      <c r="M9" s="139">
        <v>5.3485872949945925</v>
      </c>
      <c r="N9" s="140">
        <v>8.591013085710765</v>
      </c>
      <c r="O9" s="140">
        <v>15.451497932728563</v>
      </c>
      <c r="P9" s="140">
        <v>14.042694597979954</v>
      </c>
      <c r="Q9" s="140">
        <v>12.31757289245788</v>
      </c>
      <c r="R9" s="141">
        <v>8.241520365819731</v>
      </c>
      <c r="S9" s="63"/>
      <c r="T9" s="64"/>
      <c r="U9" s="139">
        <v>28.040039554620495</v>
      </c>
      <c r="V9" s="140">
        <v>25.27804994030685</v>
      </c>
      <c r="W9" s="140">
        <v>27.975613036794098</v>
      </c>
      <c r="X9" s="140">
        <v>22.483326805500123</v>
      </c>
      <c r="Y9" s="140">
        <v>17.52825426367196</v>
      </c>
      <c r="Z9" s="141">
        <v>9.157199354136017</v>
      </c>
      <c r="AA9" s="63"/>
      <c r="AB9" s="64"/>
      <c r="AC9" s="139">
        <v>5.026166994390068</v>
      </c>
      <c r="AD9" s="140">
        <v>8.03524879133517</v>
      </c>
      <c r="AE9" s="140">
        <v>14.752253289635446</v>
      </c>
      <c r="AF9" s="140">
        <v>13.14886924799385</v>
      </c>
      <c r="AG9" s="140">
        <v>11.347569529819005</v>
      </c>
      <c r="AH9" s="141">
        <v>7.288441021235532</v>
      </c>
      <c r="AI9"/>
      <c r="AJ9"/>
      <c r="AK9" s="11"/>
      <c r="AL9" s="11"/>
      <c r="AM9" s="11"/>
      <c r="AN9" s="11"/>
      <c r="AO9" s="11"/>
      <c r="AP9" s="11"/>
      <c r="AQ9" s="3"/>
      <c r="AR9" s="6"/>
      <c r="AS9" s="11"/>
      <c r="AT9" s="11"/>
      <c r="AU9" s="11"/>
      <c r="AV9" s="11"/>
      <c r="AW9" s="11"/>
      <c r="AX9" s="11"/>
      <c r="AY9" s="3"/>
      <c r="AZ9" s="6"/>
      <c r="BA9" s="11"/>
      <c r="BB9" s="11"/>
      <c r="BC9" s="11"/>
      <c r="BD9" s="11"/>
      <c r="BE9" s="11"/>
      <c r="BF9" s="11"/>
      <c r="BG9" s="3"/>
      <c r="BH9" s="6"/>
      <c r="BI9" s="11"/>
      <c r="BJ9" s="11"/>
      <c r="BK9" s="11"/>
      <c r="BL9" s="11"/>
      <c r="BM9" s="11"/>
      <c r="BN9" s="11"/>
      <c r="BO9" s="3"/>
      <c r="BP9" s="6"/>
      <c r="BQ9" s="11"/>
      <c r="BR9" s="11"/>
      <c r="BS9" s="11"/>
      <c r="BT9" s="11"/>
      <c r="BU9" s="11"/>
      <c r="BV9" s="11"/>
      <c r="BW9" s="3"/>
      <c r="BX9" s="6"/>
      <c r="BY9" s="11"/>
      <c r="BZ9" s="11"/>
      <c r="CA9" s="11"/>
      <c r="CB9" s="11"/>
      <c r="CC9" s="11"/>
      <c r="CD9" s="11"/>
      <c r="CE9" s="3"/>
      <c r="CF9" s="6"/>
      <c r="CG9" s="11"/>
      <c r="CH9" s="11"/>
      <c r="CI9" s="11"/>
      <c r="CJ9" s="11"/>
      <c r="CK9" s="11"/>
      <c r="CL9" s="11"/>
      <c r="CM9" s="3"/>
      <c r="CN9" s="6"/>
      <c r="CO9" s="11"/>
      <c r="CP9" s="11"/>
      <c r="CQ9" s="11"/>
      <c r="CR9" s="11"/>
      <c r="CS9" s="11"/>
      <c r="CT9" s="11"/>
      <c r="CU9" s="3"/>
      <c r="CV9" s="6"/>
      <c r="CW9" s="11"/>
      <c r="CX9" s="11"/>
      <c r="CY9" s="11"/>
      <c r="CZ9" s="11"/>
      <c r="DA9" s="11"/>
      <c r="DB9" s="11"/>
      <c r="DC9" s="3"/>
      <c r="DD9" s="6"/>
      <c r="DE9" s="11"/>
      <c r="DF9" s="11"/>
      <c r="DG9" s="11"/>
      <c r="DH9" s="11"/>
      <c r="DI9" s="11"/>
      <c r="DJ9" s="11"/>
      <c r="DK9" s="3"/>
      <c r="DL9" s="6"/>
      <c r="DM9" s="11"/>
      <c r="DN9" s="11"/>
      <c r="DO9" s="11"/>
      <c r="DP9" s="11"/>
      <c r="DQ9" s="11"/>
      <c r="DR9" s="11"/>
      <c r="DS9" s="3"/>
      <c r="DT9" s="6"/>
      <c r="DU9" s="11"/>
      <c r="DV9" s="11"/>
      <c r="DW9" s="11"/>
      <c r="DX9" s="11"/>
      <c r="DY9" s="11"/>
      <c r="DZ9" s="11"/>
      <c r="EA9" s="3"/>
      <c r="EB9" s="6"/>
      <c r="EC9" s="6"/>
    </row>
    <row r="10" spans="2:100" s="81" customFormat="1" ht="16.5" thickBot="1">
      <c r="B10" s="46"/>
      <c r="C10" s="46"/>
      <c r="D10" s="46"/>
      <c r="E10" s="42"/>
      <c r="F10" s="42"/>
      <c r="G10" s="42"/>
      <c r="H10" s="42"/>
      <c r="I10" s="42"/>
      <c r="J10" s="42"/>
      <c r="K10" s="60"/>
      <c r="L10" s="61"/>
      <c r="M10" s="42"/>
      <c r="N10" s="42"/>
      <c r="O10" s="42"/>
      <c r="P10" s="42"/>
      <c r="Q10" s="42"/>
      <c r="R10" s="42"/>
      <c r="S10" s="60"/>
      <c r="T10" s="61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/>
      <c r="AJ10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2:133" ht="15.75">
      <c r="B11" s="46"/>
      <c r="C11" s="46" t="s">
        <v>2</v>
      </c>
      <c r="D11" s="62" t="s">
        <v>112</v>
      </c>
      <c r="E11" s="142">
        <v>23.351818270402443</v>
      </c>
      <c r="F11" s="143">
        <v>23.3273554573476</v>
      </c>
      <c r="G11" s="143">
        <v>27.810922329905193</v>
      </c>
      <c r="H11" s="143">
        <v>23.231761450168516</v>
      </c>
      <c r="I11" s="143">
        <v>18.770000882085693</v>
      </c>
      <c r="J11" s="144">
        <v>10.759528310386253</v>
      </c>
      <c r="K11" s="63"/>
      <c r="L11" s="64"/>
      <c r="M11" s="142">
        <v>4.87314102569097</v>
      </c>
      <c r="N11" s="143">
        <v>8.185289935390804</v>
      </c>
      <c r="O11" s="143">
        <v>15.126626360623725</v>
      </c>
      <c r="P11" s="143">
        <v>13.778264987825205</v>
      </c>
      <c r="Q11" s="143">
        <v>12.169017231115168</v>
      </c>
      <c r="R11" s="144">
        <v>8.368629403867466</v>
      </c>
      <c r="S11" s="63"/>
      <c r="T11" s="64"/>
      <c r="U11" s="142">
        <v>22.34760387616065</v>
      </c>
      <c r="V11" s="143">
        <v>22.318299343387494</v>
      </c>
      <c r="W11" s="143">
        <v>26.678164688198933</v>
      </c>
      <c r="X11" s="143">
        <v>22.069305728536257</v>
      </c>
      <c r="Y11" s="143">
        <v>17.658684680713687</v>
      </c>
      <c r="Z11" s="144">
        <v>9.950646005163906</v>
      </c>
      <c r="AA11" s="63"/>
      <c r="AB11" s="64"/>
      <c r="AC11" s="142">
        <v>4.702242014636061</v>
      </c>
      <c r="AD11" s="143">
        <v>7.913397514629411</v>
      </c>
      <c r="AE11" s="143">
        <v>14.77479452130894</v>
      </c>
      <c r="AF11" s="143">
        <v>13.33669610588021</v>
      </c>
      <c r="AG11" s="143">
        <v>11.660489229566863</v>
      </c>
      <c r="AH11" s="144">
        <v>7.877034374883968</v>
      </c>
      <c r="AI11"/>
      <c r="AJ11"/>
      <c r="AK11" s="226"/>
      <c r="AL11" s="11"/>
      <c r="AM11" s="11"/>
      <c r="AN11" s="11"/>
      <c r="AO11" s="11"/>
      <c r="AP11" s="11"/>
      <c r="AQ11" s="3"/>
      <c r="AR11" s="6"/>
      <c r="AS11" s="11"/>
      <c r="AT11" s="11"/>
      <c r="AU11" s="11"/>
      <c r="AV11" s="11"/>
      <c r="AW11" s="11"/>
      <c r="AX11" s="11"/>
      <c r="AY11" s="3"/>
      <c r="AZ11" s="6"/>
      <c r="BA11" s="11"/>
      <c r="BB11" s="11"/>
      <c r="BC11" s="11"/>
      <c r="BD11" s="11"/>
      <c r="BE11" s="11"/>
      <c r="BF11" s="11"/>
      <c r="BG11" s="3"/>
      <c r="BH11" s="6"/>
      <c r="BI11" s="11"/>
      <c r="BJ11" s="11"/>
      <c r="BK11" s="11"/>
      <c r="BL11" s="11"/>
      <c r="BM11" s="11"/>
      <c r="BN11" s="11"/>
      <c r="BO11" s="3"/>
      <c r="BP11" s="6"/>
      <c r="BQ11" s="11"/>
      <c r="BR11" s="11"/>
      <c r="BS11" s="11"/>
      <c r="BT11" s="11"/>
      <c r="BU11" s="11"/>
      <c r="BV11" s="11"/>
      <c r="BW11" s="3"/>
      <c r="BX11" s="6"/>
      <c r="BY11" s="11"/>
      <c r="BZ11" s="11"/>
      <c r="CA11" s="11"/>
      <c r="CB11" s="11"/>
      <c r="CC11" s="11"/>
      <c r="CD11" s="11"/>
      <c r="CE11" s="3"/>
      <c r="CF11" s="6"/>
      <c r="CG11" s="11"/>
      <c r="CH11" s="11"/>
      <c r="CI11" s="11"/>
      <c r="CJ11" s="11"/>
      <c r="CK11" s="11"/>
      <c r="CL11" s="11"/>
      <c r="CM11" s="3"/>
      <c r="CN11" s="6"/>
      <c r="CO11" s="11"/>
      <c r="CP11" s="11"/>
      <c r="CQ11" s="11"/>
      <c r="CR11" s="11"/>
      <c r="CS11" s="11"/>
      <c r="CT11" s="11"/>
      <c r="CU11" s="3"/>
      <c r="CV11" s="6"/>
      <c r="CW11" s="11"/>
      <c r="CX11" s="11"/>
      <c r="CY11" s="11"/>
      <c r="CZ11" s="11"/>
      <c r="DA11" s="11"/>
      <c r="DB11" s="11"/>
      <c r="DC11" s="3"/>
      <c r="DD11" s="6"/>
      <c r="DE11" s="11"/>
      <c r="DF11" s="11"/>
      <c r="DG11" s="11"/>
      <c r="DH11" s="11"/>
      <c r="DI11" s="11"/>
      <c r="DJ11" s="11"/>
      <c r="DK11" s="3"/>
      <c r="DL11" s="6"/>
      <c r="DM11" s="11"/>
      <c r="DN11" s="11"/>
      <c r="DO11" s="11"/>
      <c r="DP11" s="11"/>
      <c r="DQ11" s="11"/>
      <c r="DR11" s="11"/>
      <c r="DS11" s="3"/>
      <c r="DT11" s="6"/>
      <c r="DU11" s="11"/>
      <c r="DV11" s="11"/>
      <c r="DW11" s="11"/>
      <c r="DX11" s="11"/>
      <c r="DY11" s="11"/>
      <c r="DZ11" s="11"/>
      <c r="EA11" s="3"/>
      <c r="EB11" s="6"/>
      <c r="EC11" s="6"/>
    </row>
    <row r="12" spans="2:133" ht="15.75">
      <c r="B12" s="46"/>
      <c r="C12" s="46"/>
      <c r="D12" s="62" t="s">
        <v>113</v>
      </c>
      <c r="E12" s="145">
        <v>25.961571244344896</v>
      </c>
      <c r="F12" s="146">
        <v>25.179317764667918</v>
      </c>
      <c r="G12" s="146">
        <v>29.263998306289643</v>
      </c>
      <c r="H12" s="146">
        <v>24.355751279879353</v>
      </c>
      <c r="I12" s="146">
        <v>19.60243117630696</v>
      </c>
      <c r="J12" s="147">
        <v>11.155823682447783</v>
      </c>
      <c r="K12" s="63"/>
      <c r="L12" s="64"/>
      <c r="M12" s="145">
        <v>5.153037437637718</v>
      </c>
      <c r="N12" s="146">
        <v>8.488605406502042</v>
      </c>
      <c r="O12" s="146">
        <v>15.427634061102765</v>
      </c>
      <c r="P12" s="146">
        <v>14.063660590318941</v>
      </c>
      <c r="Q12" s="146">
        <v>12.427202985629414</v>
      </c>
      <c r="R12" s="147">
        <v>8.54964935336198</v>
      </c>
      <c r="S12" s="63"/>
      <c r="T12" s="64"/>
      <c r="U12" s="145">
        <v>24.725933121748827</v>
      </c>
      <c r="V12" s="146">
        <v>23.913410688805932</v>
      </c>
      <c r="W12" s="146">
        <v>27.87053187381732</v>
      </c>
      <c r="X12" s="146">
        <v>22.946774679405074</v>
      </c>
      <c r="Y12" s="146">
        <v>18.272153633597036</v>
      </c>
      <c r="Z12" s="147">
        <v>10.19776832780992</v>
      </c>
      <c r="AA12" s="63"/>
      <c r="AB12" s="64"/>
      <c r="AC12" s="145">
        <v>4.957664183066787</v>
      </c>
      <c r="AD12" s="146">
        <v>8.175333270531961</v>
      </c>
      <c r="AE12" s="146">
        <v>15.02355410196361</v>
      </c>
      <c r="AF12" s="146">
        <v>13.559773262294243</v>
      </c>
      <c r="AG12" s="146">
        <v>11.849694613008058</v>
      </c>
      <c r="AH12" s="147">
        <v>7.987606283665998</v>
      </c>
      <c r="AI12"/>
      <c r="AJ12"/>
      <c r="AK12" s="11"/>
      <c r="AL12" s="11"/>
      <c r="AM12" s="11"/>
      <c r="AN12" s="11"/>
      <c r="AO12" s="11"/>
      <c r="AP12" s="11"/>
      <c r="AQ12" s="3"/>
      <c r="AR12" s="6"/>
      <c r="AS12" s="11"/>
      <c r="AT12" s="11"/>
      <c r="AU12" s="11"/>
      <c r="AV12" s="11"/>
      <c r="AW12" s="11"/>
      <c r="AX12" s="11"/>
      <c r="AY12" s="3"/>
      <c r="AZ12" s="6"/>
      <c r="BA12" s="11"/>
      <c r="BB12" s="11"/>
      <c r="BC12" s="11"/>
      <c r="BD12" s="11"/>
      <c r="BE12" s="11"/>
      <c r="BF12" s="11"/>
      <c r="BG12" s="3"/>
      <c r="BH12" s="6"/>
      <c r="BI12" s="11"/>
      <c r="BJ12" s="11"/>
      <c r="BK12" s="11"/>
      <c r="BL12" s="11"/>
      <c r="BM12" s="11"/>
      <c r="BN12" s="11"/>
      <c r="BO12" s="3"/>
      <c r="BP12" s="6"/>
      <c r="BQ12" s="11"/>
      <c r="BR12" s="11"/>
      <c r="BS12" s="11"/>
      <c r="BT12" s="11"/>
      <c r="BU12" s="11"/>
      <c r="BV12" s="11"/>
      <c r="BW12" s="3"/>
      <c r="BX12" s="6"/>
      <c r="BY12" s="11"/>
      <c r="BZ12" s="11"/>
      <c r="CA12" s="11"/>
      <c r="CB12" s="11"/>
      <c r="CC12" s="11"/>
      <c r="CD12" s="11"/>
      <c r="CE12" s="3"/>
      <c r="CF12" s="6"/>
      <c r="CG12" s="11"/>
      <c r="CH12" s="11"/>
      <c r="CI12" s="11"/>
      <c r="CJ12" s="11"/>
      <c r="CK12" s="11"/>
      <c r="CL12" s="11"/>
      <c r="CM12" s="3"/>
      <c r="CN12" s="6"/>
      <c r="CO12" s="11"/>
      <c r="CP12" s="11"/>
      <c r="CQ12" s="11"/>
      <c r="CR12" s="11"/>
      <c r="CS12" s="11"/>
      <c r="CT12" s="11"/>
      <c r="CU12" s="3"/>
      <c r="CV12" s="6"/>
      <c r="CW12" s="11"/>
      <c r="CX12" s="11"/>
      <c r="CY12" s="11"/>
      <c r="CZ12" s="11"/>
      <c r="DA12" s="11"/>
      <c r="DB12" s="11"/>
      <c r="DC12" s="3"/>
      <c r="DD12" s="6"/>
      <c r="DE12" s="11"/>
      <c r="DF12" s="11"/>
      <c r="DG12" s="11"/>
      <c r="DH12" s="11"/>
      <c r="DI12" s="11"/>
      <c r="DJ12" s="11"/>
      <c r="DK12" s="3"/>
      <c r="DL12" s="6"/>
      <c r="DM12" s="11"/>
      <c r="DN12" s="11"/>
      <c r="DO12" s="11"/>
      <c r="DP12" s="11"/>
      <c r="DQ12" s="11"/>
      <c r="DR12" s="11"/>
      <c r="DS12" s="3"/>
      <c r="DT12" s="6"/>
      <c r="DU12" s="11"/>
      <c r="DV12" s="11"/>
      <c r="DW12" s="11"/>
      <c r="DX12" s="11"/>
      <c r="DY12" s="11"/>
      <c r="DZ12" s="11"/>
      <c r="EA12" s="3"/>
      <c r="EB12" s="6"/>
      <c r="EC12" s="6"/>
    </row>
    <row r="13" spans="2:133" ht="15.75">
      <c r="B13" s="46"/>
      <c r="C13" s="46"/>
      <c r="D13" s="62" t="s">
        <v>114</v>
      </c>
      <c r="E13" s="145">
        <v>28.87810339304487</v>
      </c>
      <c r="F13" s="146">
        <v>27.269581942448685</v>
      </c>
      <c r="G13" s="146">
        <v>30.906801933917297</v>
      </c>
      <c r="H13" s="146">
        <v>25.625288294484594</v>
      </c>
      <c r="I13" s="146">
        <v>20.538900091912307</v>
      </c>
      <c r="J13" s="147">
        <v>11.594025838404749</v>
      </c>
      <c r="K13" s="63"/>
      <c r="L13" s="64"/>
      <c r="M13" s="145">
        <v>5.432989700889687</v>
      </c>
      <c r="N13" s="146">
        <v>8.802436356653862</v>
      </c>
      <c r="O13" s="146">
        <v>15.743391102998453</v>
      </c>
      <c r="P13" s="146">
        <v>14.366254662724407</v>
      </c>
      <c r="Q13" s="146">
        <v>12.702835299141295</v>
      </c>
      <c r="R13" s="147">
        <v>8.743330004946698</v>
      </c>
      <c r="S13" s="63"/>
      <c r="T13" s="64"/>
      <c r="U13" s="145">
        <v>27.421459412396068</v>
      </c>
      <c r="V13" s="146">
        <v>25.731280254278758</v>
      </c>
      <c r="W13" s="146">
        <v>29.227901201108732</v>
      </c>
      <c r="X13" s="146">
        <v>23.941716207922184</v>
      </c>
      <c r="Y13" s="146">
        <v>18.962644784390232</v>
      </c>
      <c r="Z13" s="147">
        <v>10.469470866532289</v>
      </c>
      <c r="AA13" s="63"/>
      <c r="AB13" s="64"/>
      <c r="AC13" s="145">
        <v>5.218086962266707</v>
      </c>
      <c r="AD13" s="146">
        <v>8.45065195883537</v>
      </c>
      <c r="AE13" s="146">
        <v>15.287954220461609</v>
      </c>
      <c r="AF13" s="146">
        <v>13.798667323914955</v>
      </c>
      <c r="AG13" s="146">
        <v>12.052980868522562</v>
      </c>
      <c r="AH13" s="147">
        <v>8.105855123607414</v>
      </c>
      <c r="AI13"/>
      <c r="AJ13"/>
      <c r="AK13" s="11"/>
      <c r="AL13" s="11"/>
      <c r="AM13" s="11"/>
      <c r="AN13" s="11"/>
      <c r="AO13" s="11"/>
      <c r="AP13" s="11"/>
      <c r="AQ13" s="3"/>
      <c r="AR13" s="6"/>
      <c r="AS13" s="11"/>
      <c r="AT13" s="11"/>
      <c r="AU13" s="11"/>
      <c r="AV13" s="11"/>
      <c r="AW13" s="11"/>
      <c r="AX13" s="11"/>
      <c r="AY13" s="3"/>
      <c r="AZ13" s="6"/>
      <c r="BA13" s="11"/>
      <c r="BB13" s="11"/>
      <c r="BC13" s="11"/>
      <c r="BD13" s="11"/>
      <c r="BE13" s="11"/>
      <c r="BF13" s="11"/>
      <c r="BG13" s="3"/>
      <c r="BH13" s="6"/>
      <c r="BI13" s="11"/>
      <c r="BJ13" s="11"/>
      <c r="BK13" s="11"/>
      <c r="BL13" s="11"/>
      <c r="BM13" s="11"/>
      <c r="BN13" s="11"/>
      <c r="BO13" s="3"/>
      <c r="BP13" s="6"/>
      <c r="BQ13" s="11"/>
      <c r="BR13" s="11"/>
      <c r="BS13" s="11"/>
      <c r="BT13" s="11"/>
      <c r="BU13" s="11"/>
      <c r="BV13" s="11"/>
      <c r="BW13" s="3"/>
      <c r="BX13" s="6"/>
      <c r="BY13" s="11"/>
      <c r="BZ13" s="11"/>
      <c r="CA13" s="11"/>
      <c r="CB13" s="11"/>
      <c r="CC13" s="11"/>
      <c r="CD13" s="11"/>
      <c r="CE13" s="3"/>
      <c r="CF13" s="6"/>
      <c r="CG13" s="11"/>
      <c r="CH13" s="11"/>
      <c r="CI13" s="11"/>
      <c r="CJ13" s="11"/>
      <c r="CK13" s="11"/>
      <c r="CL13" s="11"/>
      <c r="CM13" s="3"/>
      <c r="CN13" s="6"/>
      <c r="CO13" s="11"/>
      <c r="CP13" s="11"/>
      <c r="CQ13" s="11"/>
      <c r="CR13" s="11"/>
      <c r="CS13" s="11"/>
      <c r="CT13" s="11"/>
      <c r="CU13" s="3"/>
      <c r="CV13" s="6"/>
      <c r="CW13" s="11"/>
      <c r="CX13" s="11"/>
      <c r="CY13" s="11"/>
      <c r="CZ13" s="11"/>
      <c r="DA13" s="11"/>
      <c r="DB13" s="11"/>
      <c r="DC13" s="3"/>
      <c r="DD13" s="6"/>
      <c r="DE13" s="11"/>
      <c r="DF13" s="11"/>
      <c r="DG13" s="11"/>
      <c r="DH13" s="11"/>
      <c r="DI13" s="11"/>
      <c r="DJ13" s="11"/>
      <c r="DK13" s="3"/>
      <c r="DL13" s="6"/>
      <c r="DM13" s="11"/>
      <c r="DN13" s="11"/>
      <c r="DO13" s="11"/>
      <c r="DP13" s="11"/>
      <c r="DQ13" s="11"/>
      <c r="DR13" s="11"/>
      <c r="DS13" s="3"/>
      <c r="DT13" s="6"/>
      <c r="DU13" s="11"/>
      <c r="DV13" s="11"/>
      <c r="DW13" s="11"/>
      <c r="DX13" s="11"/>
      <c r="DY13" s="11"/>
      <c r="DZ13" s="11"/>
      <c r="EA13" s="3"/>
      <c r="EB13" s="6"/>
      <c r="EC13" s="6"/>
    </row>
    <row r="14" spans="1:133" ht="16.5" thickBot="1">
      <c r="A14" s="222"/>
      <c r="B14" s="66"/>
      <c r="C14" s="66"/>
      <c r="D14" s="67" t="s">
        <v>115</v>
      </c>
      <c r="E14" s="148">
        <v>31.978264381128916</v>
      </c>
      <c r="F14" s="149">
        <v>29.557475254951264</v>
      </c>
      <c r="G14" s="149">
        <v>32.72239557185744</v>
      </c>
      <c r="H14" s="149">
        <v>27.03638529638394</v>
      </c>
      <c r="I14" s="149">
        <v>21.58142675003136</v>
      </c>
      <c r="J14" s="150">
        <v>12.0772197830859</v>
      </c>
      <c r="K14" s="68"/>
      <c r="L14" s="69"/>
      <c r="M14" s="148">
        <v>5.701942128020561</v>
      </c>
      <c r="N14" s="149">
        <v>9.118421562568237</v>
      </c>
      <c r="O14" s="149">
        <v>16.06765382014695</v>
      </c>
      <c r="P14" s="149">
        <v>14.682038619975707</v>
      </c>
      <c r="Q14" s="149">
        <v>12.993850898503087</v>
      </c>
      <c r="R14" s="150">
        <v>8.949755686479543</v>
      </c>
      <c r="S14" s="68"/>
      <c r="T14" s="69"/>
      <c r="U14" s="148">
        <v>30.34454591849485</v>
      </c>
      <c r="V14" s="149">
        <v>27.751121003605665</v>
      </c>
      <c r="W14" s="149">
        <v>30.745493129977266</v>
      </c>
      <c r="X14" s="149">
        <v>25.056396430052757</v>
      </c>
      <c r="Y14" s="149">
        <v>19.734292623902956</v>
      </c>
      <c r="Z14" s="150">
        <v>10.767882602302306</v>
      </c>
      <c r="AA14" s="68"/>
      <c r="AB14" s="69"/>
      <c r="AC14" s="148">
        <v>5.474144246946277</v>
      </c>
      <c r="AD14" s="149">
        <v>8.73341243559542</v>
      </c>
      <c r="AE14" s="149">
        <v>15.564112678845738</v>
      </c>
      <c r="AF14" s="149">
        <v>14.051335581131882</v>
      </c>
      <c r="AG14" s="149">
        <v>12.269623260341156</v>
      </c>
      <c r="AH14" s="150">
        <v>8.232043072456268</v>
      </c>
      <c r="AI14"/>
      <c r="AJ14"/>
      <c r="AK14" s="11"/>
      <c r="AL14" s="11"/>
      <c r="AM14" s="11"/>
      <c r="AN14" s="11"/>
      <c r="AO14" s="11"/>
      <c r="AP14" s="11"/>
      <c r="AQ14" s="3"/>
      <c r="AR14" s="6"/>
      <c r="AS14" s="11"/>
      <c r="AT14" s="11"/>
      <c r="AU14" s="11"/>
      <c r="AV14" s="11"/>
      <c r="AW14" s="11"/>
      <c r="AX14" s="11"/>
      <c r="AY14" s="3"/>
      <c r="AZ14" s="6"/>
      <c r="BA14" s="11"/>
      <c r="BB14" s="11"/>
      <c r="BC14" s="11"/>
      <c r="BD14" s="11"/>
      <c r="BE14" s="11"/>
      <c r="BF14" s="11"/>
      <c r="BG14" s="3"/>
      <c r="BH14" s="6"/>
      <c r="BI14" s="11"/>
      <c r="BJ14" s="11"/>
      <c r="BK14" s="11"/>
      <c r="BL14" s="11"/>
      <c r="BM14" s="11"/>
      <c r="BN14" s="11"/>
      <c r="BO14" s="3"/>
      <c r="BP14" s="6"/>
      <c r="BQ14" s="11"/>
      <c r="BR14" s="11"/>
      <c r="BS14" s="11"/>
      <c r="BT14" s="11"/>
      <c r="BU14" s="11"/>
      <c r="BV14" s="11"/>
      <c r="BW14" s="3"/>
      <c r="BX14" s="6"/>
      <c r="BY14" s="11"/>
      <c r="BZ14" s="11"/>
      <c r="CA14" s="11"/>
      <c r="CB14" s="11"/>
      <c r="CC14" s="11"/>
      <c r="CD14" s="11"/>
      <c r="CE14" s="3"/>
      <c r="CF14" s="6"/>
      <c r="CG14" s="11"/>
      <c r="CH14" s="11"/>
      <c r="CI14" s="11"/>
      <c r="CJ14" s="11"/>
      <c r="CK14" s="11"/>
      <c r="CL14" s="11"/>
      <c r="CM14" s="3"/>
      <c r="CN14" s="6"/>
      <c r="CO14" s="11"/>
      <c r="CP14" s="11"/>
      <c r="CQ14" s="11"/>
      <c r="CR14" s="11"/>
      <c r="CS14" s="11"/>
      <c r="CT14" s="11"/>
      <c r="CU14" s="3"/>
      <c r="CV14" s="6"/>
      <c r="CW14" s="11"/>
      <c r="CX14" s="11"/>
      <c r="CY14" s="11"/>
      <c r="CZ14" s="11"/>
      <c r="DA14" s="11"/>
      <c r="DB14" s="11"/>
      <c r="DC14" s="3"/>
      <c r="DD14" s="6"/>
      <c r="DE14" s="11"/>
      <c r="DF14" s="11"/>
      <c r="DG14" s="11"/>
      <c r="DH14" s="11"/>
      <c r="DI14" s="11"/>
      <c r="DJ14" s="11"/>
      <c r="DK14" s="3"/>
      <c r="DL14" s="6"/>
      <c r="DM14" s="11"/>
      <c r="DN14" s="11"/>
      <c r="DO14" s="11"/>
      <c r="DP14" s="11"/>
      <c r="DQ14" s="11"/>
      <c r="DR14" s="11"/>
      <c r="DS14" s="3"/>
      <c r="DT14" s="6"/>
      <c r="DU14" s="11"/>
      <c r="DV14" s="11"/>
      <c r="DW14" s="11"/>
      <c r="DX14" s="11"/>
      <c r="DY14" s="11"/>
      <c r="DZ14" s="11"/>
      <c r="EA14" s="3"/>
      <c r="EB14" s="6"/>
      <c r="EC14" s="6"/>
    </row>
    <row r="15" spans="2:4" ht="15" customHeight="1" thickBot="1">
      <c r="B15" s="46"/>
      <c r="C15" s="46"/>
      <c r="D15" s="46"/>
    </row>
    <row r="16" spans="2:133" s="72" customFormat="1" ht="31.5" thickBot="1">
      <c r="B16" s="70" t="s">
        <v>145</v>
      </c>
      <c r="C16" s="70"/>
      <c r="D16" s="70"/>
      <c r="E16" s="295">
        <v>0</v>
      </c>
      <c r="F16" s="296"/>
      <c r="G16" s="296"/>
      <c r="H16" s="296"/>
      <c r="I16" s="296"/>
      <c r="J16" s="296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8"/>
      <c r="AK16" s="299">
        <v>0.01</v>
      </c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1"/>
      <c r="BQ16" s="302">
        <v>0.02</v>
      </c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4"/>
      <c r="CW16" s="305">
        <v>0.03</v>
      </c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7"/>
      <c r="EC16" s="71"/>
    </row>
    <row r="17" spans="2:133" ht="18" customHeight="1" thickBot="1">
      <c r="B17" s="46"/>
      <c r="C17" s="46"/>
      <c r="D17" s="66"/>
      <c r="E17" s="15"/>
      <c r="F17" s="13"/>
      <c r="G17" s="13"/>
      <c r="H17" s="13"/>
      <c r="I17" s="13"/>
      <c r="J17" s="13"/>
      <c r="K17" s="10"/>
      <c r="L17" s="10"/>
      <c r="M17" s="14"/>
      <c r="N17" s="14"/>
      <c r="O17" s="14"/>
      <c r="P17" s="14"/>
      <c r="Q17" s="14"/>
      <c r="R17" s="14"/>
      <c r="S17" s="10"/>
      <c r="T17" s="10"/>
      <c r="U17" s="14"/>
      <c r="V17" s="14"/>
      <c r="W17" s="14"/>
      <c r="X17" s="14"/>
      <c r="Y17" s="14"/>
      <c r="Z17" s="14"/>
      <c r="AA17" s="10"/>
      <c r="AB17" s="10"/>
      <c r="AC17" s="14"/>
      <c r="AD17" s="14"/>
      <c r="AE17" s="14"/>
      <c r="AF17" s="14"/>
      <c r="AG17" s="14"/>
      <c r="AH17" s="14"/>
      <c r="AI17" s="10"/>
      <c r="AJ17" s="13"/>
      <c r="AK17" s="16"/>
      <c r="AL17" s="14"/>
      <c r="AM17" s="14"/>
      <c r="AN17" s="14"/>
      <c r="AO17" s="14"/>
      <c r="AP17" s="14"/>
      <c r="AQ17" s="10"/>
      <c r="AR17" s="10"/>
      <c r="AS17" s="14"/>
      <c r="AT17" s="14"/>
      <c r="AU17" s="14"/>
      <c r="AV17" s="14"/>
      <c r="AW17" s="14"/>
      <c r="AX17" s="14"/>
      <c r="AY17" s="10"/>
      <c r="AZ17" s="10"/>
      <c r="BA17" s="14"/>
      <c r="BB17" s="14"/>
      <c r="BC17" s="14"/>
      <c r="BD17" s="14"/>
      <c r="BE17" s="14"/>
      <c r="BF17" s="14"/>
      <c r="BG17" s="10"/>
      <c r="BH17" s="10"/>
      <c r="BI17" s="14"/>
      <c r="BJ17" s="14"/>
      <c r="BK17" s="14"/>
      <c r="BL17" s="14"/>
      <c r="BM17" s="14"/>
      <c r="BN17" s="14"/>
      <c r="BO17" s="10"/>
      <c r="BP17" s="13"/>
      <c r="BQ17" s="16"/>
      <c r="BR17" s="14"/>
      <c r="BS17" s="14"/>
      <c r="BT17" s="14"/>
      <c r="BU17" s="14"/>
      <c r="BV17" s="14"/>
      <c r="BW17" s="10"/>
      <c r="BX17" s="10"/>
      <c r="BY17" s="14"/>
      <c r="BZ17" s="14"/>
      <c r="CA17" s="14"/>
      <c r="CB17" s="14"/>
      <c r="CC17" s="14"/>
      <c r="CD17" s="14"/>
      <c r="CE17" s="10"/>
      <c r="CF17" s="10"/>
      <c r="CG17" s="14"/>
      <c r="CH17" s="14"/>
      <c r="CI17" s="14"/>
      <c r="CJ17" s="14"/>
      <c r="CK17" s="14"/>
      <c r="CL17" s="14"/>
      <c r="CM17" s="10"/>
      <c r="CN17" s="10"/>
      <c r="CO17" s="14"/>
      <c r="CP17" s="14"/>
      <c r="CQ17" s="14"/>
      <c r="CR17" s="14"/>
      <c r="CS17" s="14"/>
      <c r="CT17" s="14"/>
      <c r="CU17" s="10"/>
      <c r="CV17" s="13"/>
      <c r="CW17" s="159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</row>
    <row r="18" spans="1:133" ht="15.75">
      <c r="A18" s="221" t="s">
        <v>57</v>
      </c>
      <c r="B18" s="73" t="s">
        <v>153</v>
      </c>
      <c r="C18" s="73" t="s">
        <v>0</v>
      </c>
      <c r="D18" s="74" t="s">
        <v>118</v>
      </c>
      <c r="E18" s="133">
        <v>16.3526381063319</v>
      </c>
      <c r="F18" s="134">
        <v>17.609452668393857</v>
      </c>
      <c r="G18" s="134">
        <v>22.567935319786628</v>
      </c>
      <c r="H18" s="134">
        <v>18.86654307796319</v>
      </c>
      <c r="I18" s="134">
        <v>15.181811021280154</v>
      </c>
      <c r="J18" s="135">
        <v>8.522740448869044</v>
      </c>
      <c r="K18" s="77"/>
      <c r="L18" s="78"/>
      <c r="M18" s="133">
        <v>3.6684966729580113</v>
      </c>
      <c r="N18" s="134">
        <v>6.746071265191801</v>
      </c>
      <c r="O18" s="134">
        <v>13.601969551781506</v>
      </c>
      <c r="P18" s="134">
        <v>12.275184144269993</v>
      </c>
      <c r="Q18" s="134">
        <v>10.69966884522627</v>
      </c>
      <c r="R18" s="135">
        <v>7.0909243741229435</v>
      </c>
      <c r="S18" s="77"/>
      <c r="T18" s="78"/>
      <c r="U18" s="133">
        <v>15.524501025085833</v>
      </c>
      <c r="V18" s="134">
        <v>16.812014485078436</v>
      </c>
      <c r="W18" s="134">
        <v>21.684633971939768</v>
      </c>
      <c r="X18" s="134">
        <v>17.85391434886092</v>
      </c>
      <c r="Y18" s="134">
        <v>14.277905439982685</v>
      </c>
      <c r="Z18" s="135">
        <v>7.8779172462593525</v>
      </c>
      <c r="AA18" s="77"/>
      <c r="AB18" s="78"/>
      <c r="AC18" s="133">
        <v>3.518650602941303</v>
      </c>
      <c r="AD18" s="134">
        <v>6.481663889664219</v>
      </c>
      <c r="AE18" s="134">
        <v>13.27023926457601</v>
      </c>
      <c r="AF18" s="134">
        <v>11.8204337698603</v>
      </c>
      <c r="AG18" s="134">
        <v>10.222651677749461</v>
      </c>
      <c r="AH18" s="135">
        <v>6.659850997182616</v>
      </c>
      <c r="AI18" s="63"/>
      <c r="AJ18" s="64"/>
      <c r="AK18" s="133">
        <v>18.11086246883504</v>
      </c>
      <c r="AL18" s="134">
        <v>18.824604111772985</v>
      </c>
      <c r="AM18" s="134">
        <v>23.49033177061987</v>
      </c>
      <c r="AN18" s="134">
        <v>19.572032107786967</v>
      </c>
      <c r="AO18" s="134">
        <v>15.69922971712101</v>
      </c>
      <c r="AP18" s="135">
        <v>8.770063445976028</v>
      </c>
      <c r="AQ18" s="77"/>
      <c r="AR18" s="78"/>
      <c r="AS18" s="133">
        <v>3.9353137758807053</v>
      </c>
      <c r="AT18" s="134">
        <v>7.006930054091243</v>
      </c>
      <c r="AU18" s="134">
        <v>13.848140204689706</v>
      </c>
      <c r="AV18" s="134">
        <v>12.49777012312432</v>
      </c>
      <c r="AW18" s="134">
        <v>10.892606132721184</v>
      </c>
      <c r="AX18" s="135">
        <v>7.219002697869833</v>
      </c>
      <c r="AY18" s="77"/>
      <c r="AZ18" s="78"/>
      <c r="BA18" s="133">
        <v>17.056817992356148</v>
      </c>
      <c r="BB18" s="134">
        <v>17.801932654046656</v>
      </c>
      <c r="BC18" s="134">
        <v>22.394377961683436</v>
      </c>
      <c r="BD18" s="134">
        <v>18.363627378950756</v>
      </c>
      <c r="BE18" s="134">
        <v>14.631612047830544</v>
      </c>
      <c r="BF18" s="135">
        <v>8.018602670159018</v>
      </c>
      <c r="BG18" s="77"/>
      <c r="BH18" s="78"/>
      <c r="BI18" s="133">
        <v>3.747413599979749</v>
      </c>
      <c r="BJ18" s="134">
        <v>6.691326337522331</v>
      </c>
      <c r="BK18" s="134">
        <v>13.45905019884376</v>
      </c>
      <c r="BL18" s="134">
        <v>11.98008067783574</v>
      </c>
      <c r="BM18" s="134">
        <v>10.35242372634056</v>
      </c>
      <c r="BN18" s="135">
        <v>6.730510761919915</v>
      </c>
      <c r="BO18" s="63"/>
      <c r="BP18" s="64"/>
      <c r="BQ18" s="133">
        <v>20.172738197403394</v>
      </c>
      <c r="BR18" s="134">
        <v>20.237234537422022</v>
      </c>
      <c r="BS18" s="134">
        <v>24.556100524796438</v>
      </c>
      <c r="BT18" s="134">
        <v>20.38126373409098</v>
      </c>
      <c r="BU18" s="134">
        <v>16.28692469451377</v>
      </c>
      <c r="BV18" s="135">
        <v>9.04362662366358</v>
      </c>
      <c r="BW18" s="77"/>
      <c r="BX18" s="78"/>
      <c r="BY18" s="133">
        <v>4.218377016327272</v>
      </c>
      <c r="BZ18" s="134">
        <v>7.288301052893253</v>
      </c>
      <c r="CA18" s="134">
        <v>14.1152623484946</v>
      </c>
      <c r="CB18" s="134">
        <v>12.740119381960564</v>
      </c>
      <c r="CC18" s="134">
        <v>11.102626605915772</v>
      </c>
      <c r="CD18" s="135">
        <v>7.357007369857172</v>
      </c>
      <c r="CE18" s="77"/>
      <c r="CF18" s="78"/>
      <c r="CG18" s="133">
        <v>18.865536760435095</v>
      </c>
      <c r="CH18" s="134">
        <v>18.957147775181056</v>
      </c>
      <c r="CI18" s="134">
        <v>23.216143113130563</v>
      </c>
      <c r="CJ18" s="134">
        <v>18.94829142185332</v>
      </c>
      <c r="CK18" s="134">
        <v>15.032184118360819</v>
      </c>
      <c r="CL18" s="135">
        <v>8.173018916281793</v>
      </c>
      <c r="CM18" s="77"/>
      <c r="CN18" s="78"/>
      <c r="CO18" s="133">
        <v>3.993276255428168</v>
      </c>
      <c r="CP18" s="134">
        <v>6.91978225727274</v>
      </c>
      <c r="CQ18" s="134">
        <v>13.665577963882297</v>
      </c>
      <c r="CR18" s="134">
        <v>12.154864704521525</v>
      </c>
      <c r="CS18" s="134">
        <v>10.494000451411646</v>
      </c>
      <c r="CT18" s="135">
        <v>6.806384002688164</v>
      </c>
      <c r="CU18" s="63"/>
      <c r="CV18" s="64"/>
      <c r="CW18" s="133">
        <v>22.558110732729812</v>
      </c>
      <c r="CX18" s="134">
        <v>21.867874308526265</v>
      </c>
      <c r="CY18" s="134">
        <v>25.7816205917211</v>
      </c>
      <c r="CZ18" s="134">
        <v>21.30658881990453</v>
      </c>
      <c r="DA18" s="134">
        <v>16.953337332347473</v>
      </c>
      <c r="DB18" s="135">
        <v>9.346340228935011</v>
      </c>
      <c r="DC18" s="77"/>
      <c r="DD18" s="78"/>
      <c r="DE18" s="133">
        <v>4.514029616767897</v>
      </c>
      <c r="DF18" s="134">
        <v>7.588716320235966</v>
      </c>
      <c r="DG18" s="134">
        <v>14.402810994303554</v>
      </c>
      <c r="DH18" s="134">
        <v>13.002419339606387</v>
      </c>
      <c r="DI18" s="134">
        <v>11.330317030630011</v>
      </c>
      <c r="DJ18" s="135">
        <v>7.50554954666053</v>
      </c>
      <c r="DK18" s="77"/>
      <c r="DL18" s="78"/>
      <c r="DM18" s="133">
        <v>20.987249028121745</v>
      </c>
      <c r="DN18" s="134">
        <v>20.302157775186338</v>
      </c>
      <c r="DO18" s="134">
        <v>24.16639373133343</v>
      </c>
      <c r="DP18" s="134">
        <v>19.618685390286217</v>
      </c>
      <c r="DQ18" s="134">
        <v>15.485998942123018</v>
      </c>
      <c r="DR18" s="135">
        <v>8.34272702616733</v>
      </c>
      <c r="DS18" s="77"/>
      <c r="DT18" s="78"/>
      <c r="DU18" s="133">
        <v>4.254767142568889</v>
      </c>
      <c r="DV18" s="134">
        <v>7.167144479981341</v>
      </c>
      <c r="DW18" s="134">
        <v>13.89039149952801</v>
      </c>
      <c r="DX18" s="134">
        <v>12.345579397459774</v>
      </c>
      <c r="DY18" s="134">
        <v>10.648139266120378</v>
      </c>
      <c r="DZ18" s="135">
        <v>6.88785420018936</v>
      </c>
      <c r="EA18" s="63"/>
      <c r="EB18" s="64"/>
      <c r="EC18" s="6"/>
    </row>
    <row r="19" spans="2:133" ht="15.75">
      <c r="B19" s="46"/>
      <c r="C19" s="46"/>
      <c r="D19" s="62" t="s">
        <v>119</v>
      </c>
      <c r="E19" s="136">
        <v>18.68677382085649</v>
      </c>
      <c r="F19" s="137">
        <v>19.396362802558176</v>
      </c>
      <c r="G19" s="137">
        <v>24.068165212856602</v>
      </c>
      <c r="H19" s="137">
        <v>20.09081387354806</v>
      </c>
      <c r="I19" s="137">
        <v>16.14902404680261</v>
      </c>
      <c r="J19" s="138">
        <v>9.049593220022507</v>
      </c>
      <c r="K19" s="63"/>
      <c r="L19" s="64"/>
      <c r="M19" s="136">
        <v>4.051006754980569</v>
      </c>
      <c r="N19" s="137">
        <v>7.171929945180799</v>
      </c>
      <c r="O19" s="137">
        <v>14.035119965599657</v>
      </c>
      <c r="P19" s="137">
        <v>12.694915589264333</v>
      </c>
      <c r="Q19" s="137">
        <v>11.093189195874135</v>
      </c>
      <c r="R19" s="138">
        <v>7.385585635045711</v>
      </c>
      <c r="S19" s="63"/>
      <c r="T19" s="64"/>
      <c r="U19" s="136">
        <v>17.577732893585154</v>
      </c>
      <c r="V19" s="137">
        <v>18.314255868204345</v>
      </c>
      <c r="W19" s="137">
        <v>22.872554301128815</v>
      </c>
      <c r="X19" s="137">
        <v>18.77498723869407</v>
      </c>
      <c r="Y19" s="137">
        <v>14.960048922985541</v>
      </c>
      <c r="Z19" s="138">
        <v>8.175208666888947</v>
      </c>
      <c r="AA19" s="63"/>
      <c r="AB19" s="64"/>
      <c r="AC19" s="136">
        <v>3.8520060782805996</v>
      </c>
      <c r="AD19" s="137">
        <v>6.8347722710972905</v>
      </c>
      <c r="AE19" s="137">
        <v>13.613982746634463</v>
      </c>
      <c r="AF19" s="137">
        <v>12.136893161569116</v>
      </c>
      <c r="AG19" s="137">
        <v>10.497957120759894</v>
      </c>
      <c r="AH19" s="138">
        <v>6.8210764031732305</v>
      </c>
      <c r="AI19" s="63"/>
      <c r="AJ19" s="64"/>
      <c r="AK19" s="136">
        <v>20.811385860394648</v>
      </c>
      <c r="AL19" s="137">
        <v>20.86487481310999</v>
      </c>
      <c r="AM19" s="137">
        <v>25.185739946611083</v>
      </c>
      <c r="AN19" s="137">
        <v>20.945178896301027</v>
      </c>
      <c r="AO19" s="137">
        <v>16.773854178933583</v>
      </c>
      <c r="AP19" s="138">
        <v>9.342608196240446</v>
      </c>
      <c r="AQ19" s="63"/>
      <c r="AR19" s="64"/>
      <c r="AS19" s="136">
        <v>4.334223763911985</v>
      </c>
      <c r="AT19" s="137">
        <v>7.456662527140211</v>
      </c>
      <c r="AU19" s="137">
        <v>14.307495983407625</v>
      </c>
      <c r="AV19" s="137">
        <v>12.94431801924101</v>
      </c>
      <c r="AW19" s="137">
        <v>11.311423804770596</v>
      </c>
      <c r="AX19" s="138">
        <v>7.530848419475615</v>
      </c>
      <c r="AY19" s="63"/>
      <c r="AZ19" s="64"/>
      <c r="BA19" s="136">
        <v>19.440380736498167</v>
      </c>
      <c r="BB19" s="137">
        <v>19.51683054843389</v>
      </c>
      <c r="BC19" s="137">
        <v>23.735281912546508</v>
      </c>
      <c r="BD19" s="137">
        <v>19.393259009706238</v>
      </c>
      <c r="BE19" s="137">
        <v>15.385734695258565</v>
      </c>
      <c r="BF19" s="138">
        <v>8.33946173948529</v>
      </c>
      <c r="BG19" s="63"/>
      <c r="BH19" s="64"/>
      <c r="BI19" s="136">
        <v>4.099025220934279</v>
      </c>
      <c r="BJ19" s="137">
        <v>7.06712185128641</v>
      </c>
      <c r="BK19" s="137">
        <v>13.825728128423611</v>
      </c>
      <c r="BL19" s="137">
        <v>12.317835755106014</v>
      </c>
      <c r="BM19" s="137">
        <v>10.645657804349325</v>
      </c>
      <c r="BN19" s="138">
        <v>6.900710996687131</v>
      </c>
      <c r="BO19" s="63"/>
      <c r="BP19" s="64"/>
      <c r="BQ19" s="136">
        <v>23.29184247855862</v>
      </c>
      <c r="BR19" s="137">
        <v>22.57143665481204</v>
      </c>
      <c r="BS19" s="137">
        <v>26.47826256787495</v>
      </c>
      <c r="BT19" s="137">
        <v>21.926921006844964</v>
      </c>
      <c r="BU19" s="137">
        <v>17.485330465643138</v>
      </c>
      <c r="BV19" s="138">
        <v>9.66780990894551</v>
      </c>
      <c r="BW19" s="63"/>
      <c r="BX19" s="64"/>
      <c r="BY19" s="136">
        <v>4.630597927939707</v>
      </c>
      <c r="BZ19" s="137">
        <v>7.761183987281339</v>
      </c>
      <c r="CA19" s="137">
        <v>14.601151468118246</v>
      </c>
      <c r="CB19" s="137">
        <v>13.214617731914577</v>
      </c>
      <c r="CC19" s="137">
        <v>11.548310361396293</v>
      </c>
      <c r="CD19" s="138">
        <v>7.687379622064799</v>
      </c>
      <c r="CE19" s="63"/>
      <c r="CF19" s="64"/>
      <c r="CG19" s="136">
        <v>21.64306621135278</v>
      </c>
      <c r="CH19" s="137">
        <v>20.9256129311973</v>
      </c>
      <c r="CI19" s="137">
        <v>24.738285342453235</v>
      </c>
      <c r="CJ19" s="137">
        <v>20.105470220226238</v>
      </c>
      <c r="CK19" s="137">
        <v>15.869915826472695</v>
      </c>
      <c r="CL19" s="138">
        <v>8.520487728388803</v>
      </c>
      <c r="CM19" s="63"/>
      <c r="CN19" s="64"/>
      <c r="CO19" s="136">
        <v>4.362215075918667</v>
      </c>
      <c r="CP19" s="137">
        <v>7.319142031584673</v>
      </c>
      <c r="CQ19" s="137">
        <v>14.056610631353205</v>
      </c>
      <c r="CR19" s="137">
        <v>12.515578280826835</v>
      </c>
      <c r="CS19" s="137">
        <v>10.806701582787365</v>
      </c>
      <c r="CT19" s="138">
        <v>6.98633354501309</v>
      </c>
      <c r="CU19" s="63"/>
      <c r="CV19" s="64"/>
      <c r="CW19" s="136">
        <v>26.09459862001394</v>
      </c>
      <c r="CX19" s="137">
        <v>24.51852504409413</v>
      </c>
      <c r="CY19" s="137">
        <v>27.95378996386661</v>
      </c>
      <c r="CZ19" s="137">
        <v>23.045109158934928</v>
      </c>
      <c r="DA19" s="137">
        <v>18.29112128495973</v>
      </c>
      <c r="DB19" s="138">
        <v>10.028451524066236</v>
      </c>
      <c r="DC19" s="63"/>
      <c r="DD19" s="64"/>
      <c r="DE19" s="136">
        <v>4.9320472071431585</v>
      </c>
      <c r="DF19" s="137">
        <v>8.080873872383872</v>
      </c>
      <c r="DG19" s="137">
        <v>14.913239540362621</v>
      </c>
      <c r="DH19" s="137">
        <v>13.50449271763868</v>
      </c>
      <c r="DI19" s="137">
        <v>11.803601292208986</v>
      </c>
      <c r="DJ19" s="138">
        <v>7.855683253126335</v>
      </c>
      <c r="DK19" s="63"/>
      <c r="DL19" s="64"/>
      <c r="DM19" s="136">
        <v>24.18562876599931</v>
      </c>
      <c r="DN19" s="137">
        <v>22.556114011199078</v>
      </c>
      <c r="DO19" s="137">
        <v>25.89503499025384</v>
      </c>
      <c r="DP19" s="137">
        <v>20.921963288562555</v>
      </c>
      <c r="DQ19" s="137">
        <v>16.419353112872923</v>
      </c>
      <c r="DR19" s="138">
        <v>8.720121930178598</v>
      </c>
      <c r="DS19" s="63"/>
      <c r="DT19" s="64"/>
      <c r="DU19" s="136">
        <v>4.636352465658715</v>
      </c>
      <c r="DV19" s="137">
        <v>7.588768415178009</v>
      </c>
      <c r="DW19" s="137">
        <v>14.305800263763649</v>
      </c>
      <c r="DX19" s="137">
        <v>12.730163239224023</v>
      </c>
      <c r="DY19" s="137">
        <v>10.981522462026499</v>
      </c>
      <c r="DZ19" s="138">
        <v>7.078328396621296</v>
      </c>
      <c r="EA19" s="63"/>
      <c r="EB19" s="64"/>
      <c r="EC19" s="6"/>
    </row>
    <row r="20" spans="2:133" ht="15.75">
      <c r="B20" s="46"/>
      <c r="C20" s="46"/>
      <c r="D20" s="62" t="s">
        <v>120</v>
      </c>
      <c r="E20" s="136">
        <v>24.953436985296936</v>
      </c>
      <c r="F20" s="137">
        <v>24.095681882389158</v>
      </c>
      <c r="G20" s="137">
        <v>27.960754934391797</v>
      </c>
      <c r="H20" s="137">
        <v>23.241774056465058</v>
      </c>
      <c r="I20" s="137">
        <v>18.61280775596465</v>
      </c>
      <c r="J20" s="138">
        <v>10.356891898638658</v>
      </c>
      <c r="K20" s="63"/>
      <c r="L20" s="64"/>
      <c r="M20" s="136">
        <v>4.863192213546513</v>
      </c>
      <c r="N20" s="137">
        <v>8.101818603465409</v>
      </c>
      <c r="O20" s="137">
        <v>14.993471101638994</v>
      </c>
      <c r="P20" s="137">
        <v>13.63714998032212</v>
      </c>
      <c r="Q20" s="137">
        <v>11.986537935218156</v>
      </c>
      <c r="R20" s="138">
        <v>8.062994552811212</v>
      </c>
      <c r="S20" s="63"/>
      <c r="T20" s="64"/>
      <c r="U20" s="136">
        <v>23.080413262251007</v>
      </c>
      <c r="V20" s="137">
        <v>22.24496648041247</v>
      </c>
      <c r="W20" s="137">
        <v>25.939767145686872</v>
      </c>
      <c r="X20" s="137">
        <v>21.127802650122337</v>
      </c>
      <c r="Y20" s="137">
        <v>16.679472767293472</v>
      </c>
      <c r="Z20" s="138">
        <v>8.900133881905283</v>
      </c>
      <c r="AA20" s="63"/>
      <c r="AB20" s="64"/>
      <c r="AC20" s="136">
        <v>4.5755741957618135</v>
      </c>
      <c r="AD20" s="137">
        <v>7.619984524448137</v>
      </c>
      <c r="AE20" s="137">
        <v>14.38713140797479</v>
      </c>
      <c r="AF20" s="137">
        <v>12.85654037225796</v>
      </c>
      <c r="AG20" s="137">
        <v>11.128375201338295</v>
      </c>
      <c r="AH20" s="138">
        <v>7.191155652248358</v>
      </c>
      <c r="AI20" s="63"/>
      <c r="AJ20" s="64"/>
      <c r="AK20" s="136">
        <v>28.211846588567063</v>
      </c>
      <c r="AL20" s="137">
        <v>26.34424103239081</v>
      </c>
      <c r="AM20" s="137">
        <v>29.676086096641832</v>
      </c>
      <c r="AN20" s="137">
        <v>24.547470410893908</v>
      </c>
      <c r="AO20" s="137">
        <v>19.55920552643905</v>
      </c>
      <c r="AP20" s="138">
        <v>10.78181832802444</v>
      </c>
      <c r="AQ20" s="63"/>
      <c r="AR20" s="64"/>
      <c r="AS20" s="136">
        <v>5.17270417167626</v>
      </c>
      <c r="AT20" s="137">
        <v>8.435955078879145</v>
      </c>
      <c r="AU20" s="137">
        <v>15.323763534564119</v>
      </c>
      <c r="AV20" s="137">
        <v>13.948714196208346</v>
      </c>
      <c r="AW20" s="137">
        <v>12.265563108473275</v>
      </c>
      <c r="AX20" s="138">
        <v>8.251305249046306</v>
      </c>
      <c r="AY20" s="63"/>
      <c r="AZ20" s="64"/>
      <c r="BA20" s="136">
        <v>25.991265495055828</v>
      </c>
      <c r="BB20" s="137">
        <v>24.112576756988165</v>
      </c>
      <c r="BC20" s="137">
        <v>27.275643962832987</v>
      </c>
      <c r="BD20" s="137">
        <v>22.0767994034342</v>
      </c>
      <c r="BE20" s="137">
        <v>17.320295740937397</v>
      </c>
      <c r="BF20" s="138">
        <v>9.131278023543933</v>
      </c>
      <c r="BG20" s="63"/>
      <c r="BH20" s="64"/>
      <c r="BI20" s="136">
        <v>4.858266974191483</v>
      </c>
      <c r="BJ20" s="137">
        <v>7.903751411340685</v>
      </c>
      <c r="BK20" s="137">
        <v>14.653098279727292</v>
      </c>
      <c r="BL20" s="137">
        <v>13.08947310181601</v>
      </c>
      <c r="BM20" s="137">
        <v>11.32080311920973</v>
      </c>
      <c r="BN20" s="138">
        <v>7.2935349731813774</v>
      </c>
      <c r="BO20" s="63"/>
      <c r="BP20" s="64"/>
      <c r="BQ20" s="136">
        <v>31.77797053765164</v>
      </c>
      <c r="BR20" s="137">
        <v>28.87261678230962</v>
      </c>
      <c r="BS20" s="137">
        <v>31.61854897260772</v>
      </c>
      <c r="BT20" s="137">
        <v>26.030032581660237</v>
      </c>
      <c r="BU20" s="137">
        <v>20.631918249279927</v>
      </c>
      <c r="BV20" s="138">
        <v>11.255558677885917</v>
      </c>
      <c r="BW20" s="63"/>
      <c r="BX20" s="64"/>
      <c r="BY20" s="136">
        <v>5.47541264178077</v>
      </c>
      <c r="BZ20" s="137">
        <v>8.77795019351004</v>
      </c>
      <c r="CA20" s="137">
        <v>15.668097303730177</v>
      </c>
      <c r="CB20" s="137">
        <v>14.27828041012694</v>
      </c>
      <c r="CC20" s="137">
        <v>12.56362639116025</v>
      </c>
      <c r="CD20" s="138">
        <v>8.453506763550639</v>
      </c>
      <c r="CE20" s="63"/>
      <c r="CF20" s="64"/>
      <c r="CG20" s="136">
        <v>29.273077726473254</v>
      </c>
      <c r="CH20" s="137">
        <v>26.25835729052257</v>
      </c>
      <c r="CI20" s="137">
        <v>28.813411241459203</v>
      </c>
      <c r="CJ20" s="137">
        <v>23.167010824768994</v>
      </c>
      <c r="CK20" s="137">
        <v>18.051027312082052</v>
      </c>
      <c r="CL20" s="138">
        <v>9.387964783454482</v>
      </c>
      <c r="CM20" s="63"/>
      <c r="CN20" s="64"/>
      <c r="CO20" s="136">
        <v>5.143345044439001</v>
      </c>
      <c r="CP20" s="137">
        <v>8.201705605856297</v>
      </c>
      <c r="CQ20" s="137">
        <v>14.936402531644843</v>
      </c>
      <c r="CR20" s="137">
        <v>13.34016096441135</v>
      </c>
      <c r="CS20" s="137">
        <v>11.52882796978395</v>
      </c>
      <c r="CT20" s="138">
        <v>7.40368186313926</v>
      </c>
      <c r="CU20" s="63"/>
      <c r="CV20" s="64"/>
      <c r="CW20" s="136">
        <v>35.400514165252346</v>
      </c>
      <c r="CX20" s="137">
        <v>31.583088388122192</v>
      </c>
      <c r="CY20" s="137">
        <v>33.740491384541635</v>
      </c>
      <c r="CZ20" s="137">
        <v>27.67039097782349</v>
      </c>
      <c r="DA20" s="137">
        <v>21.826978020074254</v>
      </c>
      <c r="DB20" s="138">
        <v>11.780978514804723</v>
      </c>
      <c r="DC20" s="63"/>
      <c r="DD20" s="64"/>
      <c r="DE20" s="136">
        <v>5.756836310253717</v>
      </c>
      <c r="DF20" s="137">
        <v>9.11564449764697</v>
      </c>
      <c r="DG20" s="137">
        <v>16.01697654691434</v>
      </c>
      <c r="DH20" s="137">
        <v>14.619457596340116</v>
      </c>
      <c r="DI20" s="137">
        <v>12.877215549319127</v>
      </c>
      <c r="DJ20" s="138">
        <v>8.669428402017687</v>
      </c>
      <c r="DK20" s="63"/>
      <c r="DL20" s="64"/>
      <c r="DM20" s="136">
        <v>32.72819868260099</v>
      </c>
      <c r="DN20" s="137">
        <v>28.626103309928332</v>
      </c>
      <c r="DO20" s="137">
        <v>30.53295343946819</v>
      </c>
      <c r="DP20" s="137">
        <v>24.395300317495476</v>
      </c>
      <c r="DQ20" s="137">
        <v>18.87449516941505</v>
      </c>
      <c r="DR20" s="138">
        <v>9.672384438837438</v>
      </c>
      <c r="DS20" s="63"/>
      <c r="DT20" s="64"/>
      <c r="DU20" s="136">
        <v>5.417591476412894</v>
      </c>
      <c r="DV20" s="137">
        <v>8.50503426480998</v>
      </c>
      <c r="DW20" s="137">
        <v>15.231158213500327</v>
      </c>
      <c r="DX20" s="137">
        <v>13.605467752527677</v>
      </c>
      <c r="DY20" s="137">
        <v>11.751248716743357</v>
      </c>
      <c r="DZ20" s="138">
        <v>7.521836677769512</v>
      </c>
      <c r="EA20" s="63"/>
      <c r="EB20" s="64"/>
      <c r="EC20" s="6"/>
    </row>
    <row r="21" spans="2:133" ht="16.5" thickBot="1">
      <c r="B21" s="46"/>
      <c r="C21" s="46"/>
      <c r="D21" s="62" t="s">
        <v>121</v>
      </c>
      <c r="E21" s="139">
        <v>29.723604891630714</v>
      </c>
      <c r="F21" s="140">
        <v>27.49480675344834</v>
      </c>
      <c r="G21" s="140">
        <v>30.700740102440978</v>
      </c>
      <c r="H21" s="140">
        <v>25.414785613063025</v>
      </c>
      <c r="I21" s="140">
        <v>20.27544144790917</v>
      </c>
      <c r="J21" s="141">
        <v>11.199948901770982</v>
      </c>
      <c r="K21" s="63"/>
      <c r="L21" s="64"/>
      <c r="M21" s="139">
        <v>5.3016345740195066</v>
      </c>
      <c r="N21" s="140">
        <v>8.619464873105564</v>
      </c>
      <c r="O21" s="140">
        <v>15.534192873623827</v>
      </c>
      <c r="P21" s="140">
        <v>14.176201323179278</v>
      </c>
      <c r="Q21" s="140">
        <v>12.502864368947908</v>
      </c>
      <c r="R21" s="141">
        <v>8.458470236929466</v>
      </c>
      <c r="S21" s="63"/>
      <c r="T21" s="64"/>
      <c r="U21" s="139">
        <v>27.132312450151527</v>
      </c>
      <c r="V21" s="140">
        <v>25.019320255667008</v>
      </c>
      <c r="W21" s="140">
        <v>28.055036416962867</v>
      </c>
      <c r="X21" s="140">
        <v>22.71720846411959</v>
      </c>
      <c r="Y21" s="140">
        <v>17.81532383393037</v>
      </c>
      <c r="Z21" s="141">
        <v>9.356058709510533</v>
      </c>
      <c r="AA21" s="63"/>
      <c r="AB21" s="64"/>
      <c r="AC21" s="139">
        <v>4.973403754693657</v>
      </c>
      <c r="AD21" s="140">
        <v>8.064108355442967</v>
      </c>
      <c r="AE21" s="140">
        <v>14.829706108730448</v>
      </c>
      <c r="AF21" s="140">
        <v>13.272811517721882</v>
      </c>
      <c r="AG21" s="140">
        <v>11.495308203250618</v>
      </c>
      <c r="AH21" s="141">
        <v>7.406537100154032</v>
      </c>
      <c r="AI21" s="63"/>
      <c r="AJ21" s="64"/>
      <c r="AK21" s="139">
        <v>33.80578610423188</v>
      </c>
      <c r="AL21" s="140">
        <v>30.33805403497746</v>
      </c>
      <c r="AM21" s="140">
        <v>32.877253677785106</v>
      </c>
      <c r="AN21" s="140">
        <v>27.069306984651583</v>
      </c>
      <c r="AO21" s="140">
        <v>21.469099338208885</v>
      </c>
      <c r="AP21" s="141">
        <v>11.723121152259754</v>
      </c>
      <c r="AQ21" s="63"/>
      <c r="AR21" s="64"/>
      <c r="AS21" s="139">
        <v>5.612277751481789</v>
      </c>
      <c r="AT21" s="140">
        <v>8.973192085105572</v>
      </c>
      <c r="AU21" s="140">
        <v>15.892197983570318</v>
      </c>
      <c r="AV21" s="140">
        <v>14.52104704919517</v>
      </c>
      <c r="AW21" s="140">
        <v>12.816923404607909</v>
      </c>
      <c r="AX21" s="141">
        <v>8.673621392982371</v>
      </c>
      <c r="AY21" s="63"/>
      <c r="AZ21" s="64"/>
      <c r="BA21" s="139">
        <v>30.74237868414717</v>
      </c>
      <c r="BB21" s="140">
        <v>27.3793948953371</v>
      </c>
      <c r="BC21" s="140">
        <v>29.749467629854003</v>
      </c>
      <c r="BD21" s="140">
        <v>23.91865891311966</v>
      </c>
      <c r="BE21" s="140">
        <v>18.619459601436507</v>
      </c>
      <c r="BF21" s="141">
        <v>9.635869277250846</v>
      </c>
      <c r="BG21" s="63"/>
      <c r="BH21" s="64"/>
      <c r="BI21" s="139">
        <v>5.2647937085996075</v>
      </c>
      <c r="BJ21" s="140">
        <v>8.37215983574399</v>
      </c>
      <c r="BK21" s="140">
        <v>15.124610002282612</v>
      </c>
      <c r="BL21" s="140">
        <v>13.535781089538045</v>
      </c>
      <c r="BM21" s="140">
        <v>11.714903418700109</v>
      </c>
      <c r="BN21" s="141">
        <v>7.523346092524809</v>
      </c>
      <c r="BO21" s="63"/>
      <c r="BP21" s="64"/>
      <c r="BQ21" s="139">
        <v>37.91193601984933</v>
      </c>
      <c r="BR21" s="140">
        <v>33.376593613569824</v>
      </c>
      <c r="BS21" s="140">
        <v>35.25336725410285</v>
      </c>
      <c r="BT21" s="140">
        <v>28.902214072817205</v>
      </c>
      <c r="BU21" s="140">
        <v>22.8023009472642</v>
      </c>
      <c r="BV21" s="141">
        <v>12.305390559421966</v>
      </c>
      <c r="BW21" s="63"/>
      <c r="BX21" s="64"/>
      <c r="BY21" s="139">
        <v>5.898038588639507</v>
      </c>
      <c r="BZ21" s="140">
        <v>9.320286951409987</v>
      </c>
      <c r="CA21" s="140">
        <v>16.253319260923515</v>
      </c>
      <c r="CB21" s="140">
        <v>14.877016790559605</v>
      </c>
      <c r="CC21" s="140">
        <v>13.146834458872464</v>
      </c>
      <c r="CD21" s="141">
        <v>8.903443132962316</v>
      </c>
      <c r="CE21" s="63"/>
      <c r="CF21" s="64"/>
      <c r="CG21" s="139">
        <v>34.4778533303195</v>
      </c>
      <c r="CH21" s="140">
        <v>29.968159585992478</v>
      </c>
      <c r="CI21" s="140">
        <v>31.64035122208555</v>
      </c>
      <c r="CJ21" s="140">
        <v>25.27335118961879</v>
      </c>
      <c r="CK21" s="140">
        <v>19.527963213562376</v>
      </c>
      <c r="CL21" s="141">
        <v>9.946990640282884</v>
      </c>
      <c r="CM21" s="63"/>
      <c r="CN21" s="64"/>
      <c r="CO21" s="139">
        <v>5.542053816201732</v>
      </c>
      <c r="CP21" s="140">
        <v>8.684030723371274</v>
      </c>
      <c r="CQ21" s="140">
        <v>15.430378074795351</v>
      </c>
      <c r="CR21" s="140">
        <v>13.813606694553165</v>
      </c>
      <c r="CS21" s="140">
        <v>11.949602412776175</v>
      </c>
      <c r="CT21" s="141">
        <v>7.648778803350409</v>
      </c>
      <c r="CU21" s="63"/>
      <c r="CV21" s="64"/>
      <c r="CW21" s="139">
        <v>41.72798958387098</v>
      </c>
      <c r="CX21" s="140">
        <v>36.440228249417636</v>
      </c>
      <c r="CY21" s="140">
        <v>37.72875473179389</v>
      </c>
      <c r="CZ21" s="140">
        <v>30.861262365975396</v>
      </c>
      <c r="DA21" s="140">
        <v>24.25390520234655</v>
      </c>
      <c r="DB21" s="141">
        <v>12.947553148011055</v>
      </c>
      <c r="DC21" s="63"/>
      <c r="DD21" s="64"/>
      <c r="DE21" s="139">
        <v>6.147941610824786</v>
      </c>
      <c r="DF21" s="140">
        <v>9.647406951509359</v>
      </c>
      <c r="DG21" s="140">
        <v>16.60551922069212</v>
      </c>
      <c r="DH21" s="140">
        <v>15.234807434965632</v>
      </c>
      <c r="DI21" s="140">
        <v>13.486642787925867</v>
      </c>
      <c r="DJ21" s="141">
        <v>9.147006675590172</v>
      </c>
      <c r="DK21" s="63"/>
      <c r="DL21" s="64"/>
      <c r="DM21" s="139">
        <v>38.05306908498623</v>
      </c>
      <c r="DN21" s="140">
        <v>32.65938761367552</v>
      </c>
      <c r="DO21" s="140">
        <v>33.66492501491062</v>
      </c>
      <c r="DP21" s="140">
        <v>26.7559589838684</v>
      </c>
      <c r="DQ21" s="140">
        <v>20.534512319153315</v>
      </c>
      <c r="DR21" s="141">
        <v>10.291166032694456</v>
      </c>
      <c r="DS21" s="63"/>
      <c r="DT21" s="64"/>
      <c r="DU21" s="139">
        <v>5.79280802294575</v>
      </c>
      <c r="DV21" s="140">
        <v>8.988172027256473</v>
      </c>
      <c r="DW21" s="140">
        <v>15.73807346508011</v>
      </c>
      <c r="DX21" s="140">
        <v>14.100644344542994</v>
      </c>
      <c r="DY21" s="140">
        <v>12.196620964907433</v>
      </c>
      <c r="DZ21" s="141">
        <v>7.782835839594681</v>
      </c>
      <c r="EA21" s="63"/>
      <c r="EB21" s="64"/>
      <c r="EC21" s="6"/>
    </row>
    <row r="22" spans="2:132" ht="16.5" thickBot="1">
      <c r="B22" s="46"/>
      <c r="C22" s="46"/>
      <c r="D22" s="46"/>
      <c r="E22" s="65"/>
      <c r="F22" s="65"/>
      <c r="G22" s="65"/>
      <c r="H22" s="65"/>
      <c r="I22" s="65"/>
      <c r="J22" s="65"/>
      <c r="K22" s="60"/>
      <c r="L22" s="61"/>
      <c r="M22" s="65"/>
      <c r="N22" s="65"/>
      <c r="O22" s="65"/>
      <c r="P22" s="65"/>
      <c r="Q22" s="65"/>
      <c r="R22" s="65"/>
      <c r="S22" s="60"/>
      <c r="T22" s="61"/>
      <c r="U22" s="65"/>
      <c r="V22" s="65"/>
      <c r="W22" s="65"/>
      <c r="X22" s="65"/>
      <c r="Y22" s="65"/>
      <c r="Z22" s="65"/>
      <c r="AA22" s="60"/>
      <c r="AB22" s="61"/>
      <c r="AC22" s="65"/>
      <c r="AD22" s="65"/>
      <c r="AE22" s="65"/>
      <c r="AF22" s="65"/>
      <c r="AG22" s="65"/>
      <c r="AH22" s="65"/>
      <c r="AI22" s="60"/>
      <c r="AJ22" s="61"/>
      <c r="AK22" s="65"/>
      <c r="AL22" s="65"/>
      <c r="AM22" s="65"/>
      <c r="AN22" s="65"/>
      <c r="AO22" s="65"/>
      <c r="AP22" s="65"/>
      <c r="AQ22" s="60"/>
      <c r="AR22" s="61"/>
      <c r="AS22" s="65"/>
      <c r="AT22" s="65"/>
      <c r="AU22" s="65"/>
      <c r="AV22" s="65"/>
      <c r="AW22" s="65"/>
      <c r="AX22" s="65"/>
      <c r="AY22" s="60"/>
      <c r="AZ22" s="61"/>
      <c r="BA22" s="65"/>
      <c r="BB22" s="65"/>
      <c r="BC22" s="65"/>
      <c r="BD22" s="65"/>
      <c r="BE22" s="65"/>
      <c r="BF22" s="65"/>
      <c r="BG22" s="60"/>
      <c r="BH22" s="61"/>
      <c r="BI22" s="65"/>
      <c r="BJ22" s="65"/>
      <c r="BK22" s="65"/>
      <c r="BL22" s="65"/>
      <c r="BM22" s="65"/>
      <c r="BN22" s="65"/>
      <c r="BO22" s="60"/>
      <c r="BP22" s="61"/>
      <c r="BQ22" s="65"/>
      <c r="BR22" s="65"/>
      <c r="BS22" s="65"/>
      <c r="BT22" s="65"/>
      <c r="BU22" s="65"/>
      <c r="BV22" s="65"/>
      <c r="BW22" s="60"/>
      <c r="BX22" s="61"/>
      <c r="BY22" s="65"/>
      <c r="BZ22" s="65"/>
      <c r="CA22" s="65"/>
      <c r="CB22" s="65"/>
      <c r="CC22" s="65"/>
      <c r="CD22" s="65"/>
      <c r="CE22" s="60"/>
      <c r="CF22" s="61"/>
      <c r="CG22" s="65"/>
      <c r="CH22" s="65"/>
      <c r="CI22" s="65"/>
      <c r="CJ22" s="65"/>
      <c r="CK22" s="65"/>
      <c r="CL22" s="65"/>
      <c r="CM22" s="60"/>
      <c r="CN22" s="61"/>
      <c r="CO22" s="65"/>
      <c r="CP22" s="65"/>
      <c r="CQ22" s="65"/>
      <c r="CR22" s="65"/>
      <c r="CS22" s="65"/>
      <c r="CT22" s="65"/>
      <c r="CU22" s="60"/>
      <c r="CV22" s="61"/>
      <c r="CW22" s="65"/>
      <c r="CX22" s="65"/>
      <c r="CY22" s="65"/>
      <c r="CZ22" s="65"/>
      <c r="DA22" s="65"/>
      <c r="DB22" s="65"/>
      <c r="DC22" s="60"/>
      <c r="DD22" s="61"/>
      <c r="DE22" s="65"/>
      <c r="DF22" s="65"/>
      <c r="DG22" s="65"/>
      <c r="DH22" s="65"/>
      <c r="DI22" s="65"/>
      <c r="DJ22" s="65"/>
      <c r="DK22" s="60"/>
      <c r="DL22" s="61"/>
      <c r="DM22" s="65"/>
      <c r="DN22" s="65"/>
      <c r="DO22" s="65"/>
      <c r="DP22" s="65"/>
      <c r="DQ22" s="65"/>
      <c r="DR22" s="65"/>
      <c r="DS22" s="60"/>
      <c r="DT22" s="61"/>
      <c r="DU22" s="65"/>
      <c r="DV22" s="65"/>
      <c r="DW22" s="65"/>
      <c r="DX22" s="65"/>
      <c r="DY22" s="65"/>
      <c r="DZ22" s="65"/>
      <c r="EA22" s="60"/>
      <c r="EB22" s="61"/>
    </row>
    <row r="23" spans="2:133" ht="15.75">
      <c r="B23" s="46"/>
      <c r="C23" s="46" t="s">
        <v>2</v>
      </c>
      <c r="D23" s="62" t="s">
        <v>118</v>
      </c>
      <c r="E23" s="142">
        <v>18.161125098197548</v>
      </c>
      <c r="F23" s="143">
        <v>19.32850017419145</v>
      </c>
      <c r="G23" s="143">
        <v>24.428670635273917</v>
      </c>
      <c r="H23" s="143">
        <v>20.452996967975913</v>
      </c>
      <c r="I23" s="143">
        <v>16.561208036505583</v>
      </c>
      <c r="J23" s="144">
        <v>9.540190577382601</v>
      </c>
      <c r="K23" s="63"/>
      <c r="L23" s="64"/>
      <c r="M23" s="142">
        <v>4.148088473124654</v>
      </c>
      <c r="N23" s="143">
        <v>7.352339523518425</v>
      </c>
      <c r="O23" s="143">
        <v>14.26364297559462</v>
      </c>
      <c r="P23" s="143">
        <v>12.92113023947215</v>
      </c>
      <c r="Q23" s="143">
        <v>11.348575728725102</v>
      </c>
      <c r="R23" s="144">
        <v>7.730156751069929</v>
      </c>
      <c r="S23" s="63"/>
      <c r="T23" s="64"/>
      <c r="U23" s="142">
        <v>17.655964058348815</v>
      </c>
      <c r="V23" s="143">
        <v>18.847738194736635</v>
      </c>
      <c r="W23" s="143">
        <v>23.877582432793506</v>
      </c>
      <c r="X23" s="143">
        <v>19.86524743164075</v>
      </c>
      <c r="Y23" s="143">
        <v>16.007155033835794</v>
      </c>
      <c r="Z23" s="144">
        <v>9.193695117993807</v>
      </c>
      <c r="AA23" s="63"/>
      <c r="AB23" s="64"/>
      <c r="AC23" s="142">
        <v>4.052513684052425</v>
      </c>
      <c r="AD23" s="143">
        <v>7.198460942731454</v>
      </c>
      <c r="AE23" s="143">
        <v>14.061409997328212</v>
      </c>
      <c r="AF23" s="143">
        <v>12.66066155003977</v>
      </c>
      <c r="AG23" s="143">
        <v>11.055733966360505</v>
      </c>
      <c r="AH23" s="144">
        <v>7.49459796365365</v>
      </c>
      <c r="AI23" s="63"/>
      <c r="AJ23" s="64"/>
      <c r="AK23" s="142">
        <v>19.995881651762396</v>
      </c>
      <c r="AL23" s="143">
        <v>20.627030084512832</v>
      </c>
      <c r="AM23" s="143">
        <v>25.442492855889327</v>
      </c>
      <c r="AN23" s="143">
        <v>21.23676499642799</v>
      </c>
      <c r="AO23" s="143">
        <v>17.143881179686616</v>
      </c>
      <c r="AP23" s="144">
        <v>9.82635719694262</v>
      </c>
      <c r="AQ23" s="63"/>
      <c r="AR23" s="64"/>
      <c r="AS23" s="142">
        <v>4.407282328093192</v>
      </c>
      <c r="AT23" s="143">
        <v>7.616489927911956</v>
      </c>
      <c r="AU23" s="143">
        <v>14.518117004201537</v>
      </c>
      <c r="AV23" s="143">
        <v>13.155842894371807</v>
      </c>
      <c r="AW23" s="143">
        <v>11.55633687425524</v>
      </c>
      <c r="AX23" s="144">
        <v>7.873709765781031</v>
      </c>
      <c r="AY23" s="63"/>
      <c r="AZ23" s="64"/>
      <c r="BA23" s="142">
        <v>19.30995384188546</v>
      </c>
      <c r="BB23" s="143">
        <v>19.956749949387103</v>
      </c>
      <c r="BC23" s="143">
        <v>24.705393083770346</v>
      </c>
      <c r="BD23" s="143">
        <v>20.477001303109546</v>
      </c>
      <c r="BE23" s="143">
        <v>16.440103205764427</v>
      </c>
      <c r="BF23" s="144">
        <v>9.3771444903333</v>
      </c>
      <c r="BG23" s="63"/>
      <c r="BH23" s="64"/>
      <c r="BI23" s="142">
        <v>4.281429064833559</v>
      </c>
      <c r="BJ23" s="143">
        <v>7.420125009734066</v>
      </c>
      <c r="BK23" s="143">
        <v>14.266385566623276</v>
      </c>
      <c r="BL23" s="143">
        <v>12.840415282893888</v>
      </c>
      <c r="BM23" s="143">
        <v>11.206270983850272</v>
      </c>
      <c r="BN23" s="144">
        <v>7.583218369328042</v>
      </c>
      <c r="BO23" s="63"/>
      <c r="BP23" s="64"/>
      <c r="BQ23" s="142">
        <v>22.10745392037023</v>
      </c>
      <c r="BR23" s="143">
        <v>22.11289757319117</v>
      </c>
      <c r="BS23" s="143">
        <v>26.597695502568527</v>
      </c>
      <c r="BT23" s="143">
        <v>22.124870852074004</v>
      </c>
      <c r="BU23" s="143">
        <v>17.79895824021415</v>
      </c>
      <c r="BV23" s="144">
        <v>10.141047083652982</v>
      </c>
      <c r="BW23" s="63"/>
      <c r="BX23" s="64"/>
      <c r="BY23" s="142">
        <v>4.678263555556323</v>
      </c>
      <c r="BZ23" s="143">
        <v>7.897776089173736</v>
      </c>
      <c r="CA23" s="143">
        <v>14.790997920149263</v>
      </c>
      <c r="CB23" s="143">
        <v>13.408680297702372</v>
      </c>
      <c r="CC23" s="143">
        <v>11.780429508677415</v>
      </c>
      <c r="CD23" s="144">
        <v>8.027550325366175</v>
      </c>
      <c r="CE23" s="63"/>
      <c r="CF23" s="64"/>
      <c r="CG23" s="142">
        <v>21.225834422258597</v>
      </c>
      <c r="CH23" s="143">
        <v>21.230670895579014</v>
      </c>
      <c r="CI23" s="143">
        <v>25.650596775326967</v>
      </c>
      <c r="CJ23" s="143">
        <v>21.17005569156091</v>
      </c>
      <c r="CK23" s="143">
        <v>16.92549647905317</v>
      </c>
      <c r="CL23" s="144">
        <v>9.57745764758711</v>
      </c>
      <c r="CM23" s="63"/>
      <c r="CN23" s="64"/>
      <c r="CO23" s="142">
        <v>4.523701452677616</v>
      </c>
      <c r="CP23" s="143">
        <v>7.658441867903577</v>
      </c>
      <c r="CQ23" s="143">
        <v>14.487857358962614</v>
      </c>
      <c r="CR23" s="143">
        <v>13.035016018905655</v>
      </c>
      <c r="CS23" s="143">
        <v>11.36897135197928</v>
      </c>
      <c r="CT23" s="144">
        <v>7.677900714203409</v>
      </c>
      <c r="CU23" s="63"/>
      <c r="CV23" s="64"/>
      <c r="CW23" s="142">
        <v>24.488898580609497</v>
      </c>
      <c r="CX23" s="143">
        <v>23.79374354439017</v>
      </c>
      <c r="CY23" s="143">
        <v>27.9033237445243</v>
      </c>
      <c r="CZ23" s="143">
        <v>23.125695047789634</v>
      </c>
      <c r="DA23" s="143">
        <v>18.53305019609627</v>
      </c>
      <c r="DB23" s="144">
        <v>10.487042016474103</v>
      </c>
      <c r="DC23" s="63"/>
      <c r="DD23" s="64"/>
      <c r="DE23" s="142">
        <v>4.955778178336355</v>
      </c>
      <c r="DF23" s="143">
        <v>8.19325984974786</v>
      </c>
      <c r="DG23" s="143">
        <v>15.080545298720011</v>
      </c>
      <c r="DH23" s="143">
        <v>13.678926968575997</v>
      </c>
      <c r="DI23" s="143">
        <v>12.020854133132941</v>
      </c>
      <c r="DJ23" s="144">
        <v>8.19215855777119</v>
      </c>
      <c r="DK23" s="63"/>
      <c r="DL23" s="64"/>
      <c r="DM23" s="142">
        <v>23.410082587929168</v>
      </c>
      <c r="DN23" s="143">
        <v>22.681770913300554</v>
      </c>
      <c r="DO23" s="143">
        <v>26.72369914883735</v>
      </c>
      <c r="DP23" s="143">
        <v>21.95248478136531</v>
      </c>
      <c r="DQ23" s="143">
        <v>17.468791689586443</v>
      </c>
      <c r="DR23" s="144">
        <v>9.796311687002472</v>
      </c>
      <c r="DS23" s="63"/>
      <c r="DT23" s="64"/>
      <c r="DU23" s="142">
        <v>4.775714088327403</v>
      </c>
      <c r="DV23" s="143">
        <v>7.91188494341389</v>
      </c>
      <c r="DW23" s="143">
        <v>14.725193729162724</v>
      </c>
      <c r="DX23" s="143">
        <v>13.244473011819728</v>
      </c>
      <c r="DY23" s="143">
        <v>11.544177095725264</v>
      </c>
      <c r="DZ23" s="144">
        <v>7.778997041888078</v>
      </c>
      <c r="EA23" s="63"/>
      <c r="EB23" s="64"/>
      <c r="EC23" s="6"/>
    </row>
    <row r="24" spans="2:133" ht="15.75">
      <c r="B24" s="46"/>
      <c r="C24" s="46"/>
      <c r="D24" s="62" t="s">
        <v>119</v>
      </c>
      <c r="E24" s="145">
        <v>20.54312984351288</v>
      </c>
      <c r="F24" s="146">
        <v>21.17098056439829</v>
      </c>
      <c r="G24" s="146">
        <v>25.991243195210025</v>
      </c>
      <c r="H24" s="146">
        <v>21.738814123359003</v>
      </c>
      <c r="I24" s="146">
        <v>17.58558238714281</v>
      </c>
      <c r="J24" s="147">
        <v>10.109346307714866</v>
      </c>
      <c r="K24" s="63"/>
      <c r="L24" s="64"/>
      <c r="M24" s="145">
        <v>4.505753830320387</v>
      </c>
      <c r="N24" s="146">
        <v>7.758935551104152</v>
      </c>
      <c r="O24" s="146">
        <v>14.682788372251945</v>
      </c>
      <c r="P24" s="146">
        <v>13.33529730336907</v>
      </c>
      <c r="Q24" s="146">
        <v>11.743327922360427</v>
      </c>
      <c r="R24" s="147">
        <v>8.035655640372152</v>
      </c>
      <c r="S24" s="63"/>
      <c r="T24" s="64"/>
      <c r="U24" s="145">
        <v>19.80765223859771</v>
      </c>
      <c r="V24" s="146">
        <v>20.44734609137217</v>
      </c>
      <c r="W24" s="146">
        <v>25.17194513478585</v>
      </c>
      <c r="X24" s="146">
        <v>20.88639539377044</v>
      </c>
      <c r="Y24" s="146">
        <v>16.774754624731315</v>
      </c>
      <c r="Z24" s="147">
        <v>9.548607294751365</v>
      </c>
      <c r="AA24" s="63"/>
      <c r="AB24" s="64"/>
      <c r="AC24" s="145">
        <v>4.370871589567906</v>
      </c>
      <c r="AD24" s="146">
        <v>7.54542115744461</v>
      </c>
      <c r="AE24" s="146">
        <v>14.406039514229782</v>
      </c>
      <c r="AF24" s="146">
        <v>12.985887782825321</v>
      </c>
      <c r="AG24" s="146">
        <v>11.345767681457785</v>
      </c>
      <c r="AH24" s="147">
        <v>7.677559315503387</v>
      </c>
      <c r="AI24" s="63"/>
      <c r="AJ24" s="64"/>
      <c r="AK24" s="145">
        <v>22.71703924084773</v>
      </c>
      <c r="AL24" s="146">
        <v>22.711584009995093</v>
      </c>
      <c r="AM24" s="146">
        <v>27.19735321215822</v>
      </c>
      <c r="AN24" s="146">
        <v>22.671811769318822</v>
      </c>
      <c r="AO24" s="146">
        <v>18.27810192043582</v>
      </c>
      <c r="AP24" s="147">
        <v>10.444398663309057</v>
      </c>
      <c r="AQ24" s="63"/>
      <c r="AR24" s="64"/>
      <c r="AS24" s="145">
        <v>4.77632926085395</v>
      </c>
      <c r="AT24" s="146">
        <v>8.042657809895799</v>
      </c>
      <c r="AU24" s="146">
        <v>14.959965397564078</v>
      </c>
      <c r="AV24" s="146">
        <v>13.594307872527333</v>
      </c>
      <c r="AW24" s="146">
        <v>11.974941326408453</v>
      </c>
      <c r="AX24" s="147">
        <v>8.196643069320581</v>
      </c>
      <c r="AY24" s="63"/>
      <c r="AZ24" s="64"/>
      <c r="BA24" s="145">
        <v>21.778092496638056</v>
      </c>
      <c r="BB24" s="146">
        <v>21.768893392822587</v>
      </c>
      <c r="BC24" s="146">
        <v>26.15939021797806</v>
      </c>
      <c r="BD24" s="146">
        <v>21.61481974011973</v>
      </c>
      <c r="BE24" s="146">
        <v>17.287271865653604</v>
      </c>
      <c r="BF24" s="147">
        <v>9.760490712732238</v>
      </c>
      <c r="BG24" s="63"/>
      <c r="BH24" s="64"/>
      <c r="BI24" s="145">
        <v>4.613560727984478</v>
      </c>
      <c r="BJ24" s="146">
        <v>7.786759933505136</v>
      </c>
      <c r="BK24" s="146">
        <v>14.632022570812495</v>
      </c>
      <c r="BL24" s="146">
        <v>13.18614520130765</v>
      </c>
      <c r="BM24" s="146">
        <v>11.514420399270806</v>
      </c>
      <c r="BN24" s="147">
        <v>7.776364669263853</v>
      </c>
      <c r="BO24" s="63"/>
      <c r="BP24" s="64"/>
      <c r="BQ24" s="145">
        <v>25.19419396860008</v>
      </c>
      <c r="BR24" s="146">
        <v>24.467295540780206</v>
      </c>
      <c r="BS24" s="146">
        <v>28.569022666032904</v>
      </c>
      <c r="BT24" s="146">
        <v>23.728721430188934</v>
      </c>
      <c r="BU24" s="146">
        <v>19.05755012738463</v>
      </c>
      <c r="BV24" s="147">
        <v>10.813910772835008</v>
      </c>
      <c r="BW24" s="63"/>
      <c r="BX24" s="64"/>
      <c r="BY24" s="145">
        <v>5.054280413710004</v>
      </c>
      <c r="BZ24" s="146">
        <v>8.341377128193566</v>
      </c>
      <c r="CA24" s="146">
        <v>15.254629084493546</v>
      </c>
      <c r="CB24" s="146">
        <v>13.871591537083624</v>
      </c>
      <c r="CC24" s="146">
        <v>12.223777445731207</v>
      </c>
      <c r="CD24" s="147">
        <v>8.369103053586523</v>
      </c>
      <c r="CE24" s="63"/>
      <c r="CF24" s="64"/>
      <c r="CG24" s="145">
        <v>24.045573650977392</v>
      </c>
      <c r="CH24" s="146">
        <v>23.2844416834759</v>
      </c>
      <c r="CI24" s="146">
        <v>27.286894759583706</v>
      </c>
      <c r="CJ24" s="146">
        <v>22.44117638608206</v>
      </c>
      <c r="CK24" s="146">
        <v>17.863283828985548</v>
      </c>
      <c r="CL24" s="147">
        <v>9.992646248641137</v>
      </c>
      <c r="CM24" s="63"/>
      <c r="CN24" s="64"/>
      <c r="CO24" s="145">
        <v>4.866729042327878</v>
      </c>
      <c r="CP24" s="146">
        <v>8.043981875764118</v>
      </c>
      <c r="CQ24" s="146">
        <v>14.87465845907456</v>
      </c>
      <c r="CR24" s="146">
        <v>13.402056028765685</v>
      </c>
      <c r="CS24" s="146">
        <v>11.69631744995948</v>
      </c>
      <c r="CT24" s="147">
        <v>7.882004383751185</v>
      </c>
      <c r="CU24" s="63"/>
      <c r="CV24" s="64"/>
      <c r="CW24" s="145">
        <v>27.922944614815645</v>
      </c>
      <c r="CX24" s="146">
        <v>26.428772953549792</v>
      </c>
      <c r="CY24" s="146">
        <v>30.106701845777145</v>
      </c>
      <c r="CZ24" s="146">
        <v>24.914172292351857</v>
      </c>
      <c r="DA24" s="146">
        <v>19.929392202790634</v>
      </c>
      <c r="DB24" s="147">
        <v>11.22093850724199</v>
      </c>
      <c r="DC24" s="63"/>
      <c r="DD24" s="64"/>
      <c r="DE24" s="145">
        <v>5.331219992311974</v>
      </c>
      <c r="DF24" s="146">
        <v>8.649614629870696</v>
      </c>
      <c r="DG24" s="146">
        <v>15.563044511693699</v>
      </c>
      <c r="DH24" s="146">
        <v>14.165047211623222</v>
      </c>
      <c r="DI24" s="146">
        <v>12.489011390096874</v>
      </c>
      <c r="DJ24" s="147">
        <v>8.553381610807406</v>
      </c>
      <c r="DK24" s="63"/>
      <c r="DL24" s="64"/>
      <c r="DM24" s="145">
        <v>26.581123677689725</v>
      </c>
      <c r="DN24" s="146">
        <v>24.995379912328886</v>
      </c>
      <c r="DO24" s="146">
        <v>28.560379710306385</v>
      </c>
      <c r="DP24" s="146">
        <v>23.372099620289642</v>
      </c>
      <c r="DQ24" s="146">
        <v>18.508158691851598</v>
      </c>
      <c r="DR24" s="147">
        <v>10.247002190581238</v>
      </c>
      <c r="DS24" s="63"/>
      <c r="DT24" s="64"/>
      <c r="DU24" s="145">
        <v>5.123866917699164</v>
      </c>
      <c r="DV24" s="146">
        <v>8.31359982210959</v>
      </c>
      <c r="DW24" s="146">
        <v>15.131946430452881</v>
      </c>
      <c r="DX24" s="146">
        <v>13.6328087130229</v>
      </c>
      <c r="DY24" s="146">
        <v>11.89139792010317</v>
      </c>
      <c r="DZ24" s="147">
        <v>7.994808801777882</v>
      </c>
      <c r="EA24" s="63"/>
      <c r="EB24" s="64"/>
      <c r="EC24" s="6"/>
    </row>
    <row r="25" spans="2:133" ht="15.75">
      <c r="B25" s="46"/>
      <c r="C25" s="46"/>
      <c r="D25" s="62" t="s">
        <v>120</v>
      </c>
      <c r="E25" s="145">
        <v>26.83849677654266</v>
      </c>
      <c r="F25" s="146">
        <v>25.95674440375958</v>
      </c>
      <c r="G25" s="146">
        <v>30.00747287368758</v>
      </c>
      <c r="H25" s="146">
        <v>25.020375777089956</v>
      </c>
      <c r="I25" s="146">
        <v>20.176960685686495</v>
      </c>
      <c r="J25" s="147">
        <v>11.516739213056841</v>
      </c>
      <c r="K25" s="63"/>
      <c r="L25" s="64"/>
      <c r="M25" s="145">
        <v>5.253707923852692</v>
      </c>
      <c r="N25" s="146">
        <v>8.63658962469103</v>
      </c>
      <c r="O25" s="146">
        <v>15.60110617887029</v>
      </c>
      <c r="P25" s="146">
        <v>14.256502907379653</v>
      </c>
      <c r="Q25" s="146">
        <v>12.632282079536681</v>
      </c>
      <c r="R25" s="147">
        <v>8.734581690443445</v>
      </c>
      <c r="S25" s="63"/>
      <c r="T25" s="64"/>
      <c r="U25" s="145">
        <v>25.482861786712075</v>
      </c>
      <c r="V25" s="146">
        <v>24.585680576619843</v>
      </c>
      <c r="W25" s="146">
        <v>28.48614871973635</v>
      </c>
      <c r="X25" s="146">
        <v>23.477010761314446</v>
      </c>
      <c r="Y25" s="146">
        <v>18.700381778643596</v>
      </c>
      <c r="Z25" s="147">
        <v>10.413495069590892</v>
      </c>
      <c r="AA25" s="63"/>
      <c r="AB25" s="64"/>
      <c r="AC25" s="145">
        <v>5.04963841129265</v>
      </c>
      <c r="AD25" s="146">
        <v>8.306961970098426</v>
      </c>
      <c r="AE25" s="146">
        <v>15.172785218107279</v>
      </c>
      <c r="AF25" s="146">
        <v>13.718372063764855</v>
      </c>
      <c r="AG25" s="146">
        <v>12.004906947492461</v>
      </c>
      <c r="AH25" s="147">
        <v>8.096180273720588</v>
      </c>
      <c r="AI25" s="63"/>
      <c r="AJ25" s="64"/>
      <c r="AK25" s="145">
        <v>30.037907654555404</v>
      </c>
      <c r="AL25" s="146">
        <v>28.22771732610297</v>
      </c>
      <c r="AM25" s="146">
        <v>31.791183832936696</v>
      </c>
      <c r="AN25" s="146">
        <v>26.398230711989115</v>
      </c>
      <c r="AO25" s="146">
        <v>21.193764316698253</v>
      </c>
      <c r="AP25" s="147">
        <v>11.991830983464295</v>
      </c>
      <c r="AQ25" s="63"/>
      <c r="AR25" s="64"/>
      <c r="AS25" s="145">
        <v>5.539441070750198</v>
      </c>
      <c r="AT25" s="146">
        <v>8.958574583161857</v>
      </c>
      <c r="AU25" s="146">
        <v>15.926517440655731</v>
      </c>
      <c r="AV25" s="146">
        <v>14.570231544506305</v>
      </c>
      <c r="AW25" s="146">
        <v>12.919982289385883</v>
      </c>
      <c r="AX25" s="147">
        <v>8.938750421734728</v>
      </c>
      <c r="AY25" s="63"/>
      <c r="AZ25" s="64"/>
      <c r="BA25" s="145">
        <v>28.408575500885295</v>
      </c>
      <c r="BB25" s="146">
        <v>26.546644197415166</v>
      </c>
      <c r="BC25" s="146">
        <v>29.951181373251067</v>
      </c>
      <c r="BD25" s="146">
        <v>24.551266948881434</v>
      </c>
      <c r="BE25" s="146">
        <v>19.44581156778618</v>
      </c>
      <c r="BF25" s="147">
        <v>10.705306797279583</v>
      </c>
      <c r="BG25" s="63"/>
      <c r="BH25" s="64"/>
      <c r="BI25" s="145">
        <v>5.315453550676988</v>
      </c>
      <c r="BJ25" s="146">
        <v>8.589806006689315</v>
      </c>
      <c r="BK25" s="146">
        <v>15.44588236450472</v>
      </c>
      <c r="BL25" s="146">
        <v>13.966721884382146</v>
      </c>
      <c r="BM25" s="146">
        <v>12.217457327470788</v>
      </c>
      <c r="BN25" s="147">
        <v>8.2204440304241</v>
      </c>
      <c r="BO25" s="63"/>
      <c r="BP25" s="64"/>
      <c r="BQ25" s="145">
        <v>33.46578911927661</v>
      </c>
      <c r="BR25" s="146">
        <v>30.7332541036489</v>
      </c>
      <c r="BS25" s="146">
        <v>33.777196764574335</v>
      </c>
      <c r="BT25" s="146">
        <v>27.94006131449032</v>
      </c>
      <c r="BU25" s="146">
        <v>22.332468968657544</v>
      </c>
      <c r="BV25" s="147">
        <v>12.517955263994718</v>
      </c>
      <c r="BW25" s="63"/>
      <c r="BX25" s="64"/>
      <c r="BY25" s="145">
        <v>5.8137447259374</v>
      </c>
      <c r="BZ25" s="146">
        <v>9.282873092403433</v>
      </c>
      <c r="CA25" s="146">
        <v>16.260891431365014</v>
      </c>
      <c r="CB25" s="146">
        <v>14.897889461607681</v>
      </c>
      <c r="CC25" s="146">
        <v>13.224025973373722</v>
      </c>
      <c r="CD25" s="147">
        <v>9.15661169761026</v>
      </c>
      <c r="CE25" s="63"/>
      <c r="CF25" s="64"/>
      <c r="CG25" s="145">
        <v>31.607053751965694</v>
      </c>
      <c r="CH25" s="146">
        <v>28.742921519321943</v>
      </c>
      <c r="CI25" s="146">
        <v>31.601290989233583</v>
      </c>
      <c r="CJ25" s="146">
        <v>25.762812214624194</v>
      </c>
      <c r="CK25" s="146">
        <v>20.283688176521554</v>
      </c>
      <c r="CL25" s="147">
        <v>11.02708581879101</v>
      </c>
      <c r="CM25" s="63"/>
      <c r="CN25" s="64"/>
      <c r="CO25" s="145">
        <v>5.576880854110437</v>
      </c>
      <c r="CP25" s="146">
        <v>8.880610995716362</v>
      </c>
      <c r="CQ25" s="146">
        <v>15.73148935890493</v>
      </c>
      <c r="CR25" s="146">
        <v>14.229761439788804</v>
      </c>
      <c r="CS25" s="146">
        <v>12.444315051240508</v>
      </c>
      <c r="CT25" s="147">
        <v>8.353251693267646</v>
      </c>
      <c r="CU25" s="63"/>
      <c r="CV25" s="64"/>
      <c r="CW25" s="145">
        <v>36.89012098428545</v>
      </c>
      <c r="CX25" s="146">
        <v>33.37422078106566</v>
      </c>
      <c r="CY25" s="146">
        <v>35.91290547144766</v>
      </c>
      <c r="CZ25" s="146">
        <v>29.62232246220001</v>
      </c>
      <c r="DA25" s="146">
        <v>23.586055912094317</v>
      </c>
      <c r="DB25" s="147">
        <v>13.097441853649729</v>
      </c>
      <c r="DC25" s="63"/>
      <c r="DD25" s="64"/>
      <c r="DE25" s="145">
        <v>6.064456393714635</v>
      </c>
      <c r="DF25" s="146">
        <v>9.59829947431928</v>
      </c>
      <c r="DG25" s="146">
        <v>16.595052704370385</v>
      </c>
      <c r="DH25" s="146">
        <v>15.23293167871517</v>
      </c>
      <c r="DI25" s="146">
        <v>13.540519280584471</v>
      </c>
      <c r="DJ25" s="147">
        <v>9.387763962996758</v>
      </c>
      <c r="DK25" s="63"/>
      <c r="DL25" s="64"/>
      <c r="DM25" s="145">
        <v>34.885575421914176</v>
      </c>
      <c r="DN25" s="146">
        <v>31.10781251238814</v>
      </c>
      <c r="DO25" s="146">
        <v>33.40707925968535</v>
      </c>
      <c r="DP25" s="146">
        <v>27.102359799081235</v>
      </c>
      <c r="DQ25" s="146">
        <v>21.213836038324402</v>
      </c>
      <c r="DR25" s="147">
        <v>11.380913392829495</v>
      </c>
      <c r="DS25" s="63"/>
      <c r="DT25" s="64"/>
      <c r="DU25" s="145">
        <v>5.822491787083645</v>
      </c>
      <c r="DV25" s="146">
        <v>9.170599468245427</v>
      </c>
      <c r="DW25" s="146">
        <v>16.023240441221773</v>
      </c>
      <c r="DX25" s="146">
        <v>14.503638362921011</v>
      </c>
      <c r="DY25" s="146">
        <v>12.683678917407416</v>
      </c>
      <c r="DZ25" s="147">
        <v>8.494708871716172</v>
      </c>
      <c r="EA25" s="63"/>
      <c r="EB25" s="64"/>
      <c r="EC25" s="6"/>
    </row>
    <row r="26" spans="1:133" ht="16.5" thickBot="1">
      <c r="A26" s="222"/>
      <c r="B26" s="66"/>
      <c r="C26" s="66"/>
      <c r="D26" s="75" t="s">
        <v>121</v>
      </c>
      <c r="E26" s="148">
        <v>31.60918943613052</v>
      </c>
      <c r="F26" s="149">
        <v>29.402638571496045</v>
      </c>
      <c r="G26" s="149">
        <v>32.825119392679085</v>
      </c>
      <c r="H26" s="149">
        <v>27.275272536444728</v>
      </c>
      <c r="I26" s="149">
        <v>21.920264906569614</v>
      </c>
      <c r="J26" s="150">
        <v>12.423348388871906</v>
      </c>
      <c r="K26" s="63"/>
      <c r="L26" s="64"/>
      <c r="M26" s="148">
        <v>5.654819617470084</v>
      </c>
      <c r="N26" s="149">
        <v>9.121978954790668</v>
      </c>
      <c r="O26" s="149">
        <v>16.116032548381316</v>
      </c>
      <c r="P26" s="149">
        <v>14.780107519590729</v>
      </c>
      <c r="Q26" s="149">
        <v>13.143020981299914</v>
      </c>
      <c r="R26" s="150">
        <v>9.141171574088554</v>
      </c>
      <c r="S26" s="63"/>
      <c r="T26" s="64"/>
      <c r="U26" s="148">
        <v>29.608122455226685</v>
      </c>
      <c r="V26" s="149">
        <v>27.481974193236532</v>
      </c>
      <c r="W26" s="149">
        <v>30.75835358239417</v>
      </c>
      <c r="X26" s="149">
        <v>25.21943186835024</v>
      </c>
      <c r="Y26" s="149">
        <v>19.96920782661656</v>
      </c>
      <c r="Z26" s="150">
        <v>10.958055562646447</v>
      </c>
      <c r="AA26" s="63"/>
      <c r="AB26" s="64"/>
      <c r="AC26" s="148">
        <v>5.417596972542254</v>
      </c>
      <c r="AD26" s="149">
        <v>8.732918284780764</v>
      </c>
      <c r="AE26" s="149">
        <v>15.60748035464814</v>
      </c>
      <c r="AF26" s="149">
        <v>14.138478281323389</v>
      </c>
      <c r="AG26" s="149">
        <v>12.386031604881651</v>
      </c>
      <c r="AH26" s="150">
        <v>8.339227965190716</v>
      </c>
      <c r="AI26" s="63"/>
      <c r="AJ26" s="64"/>
      <c r="AK26" s="148">
        <v>35.55720550190769</v>
      </c>
      <c r="AL26" s="149">
        <v>32.230503972036246</v>
      </c>
      <c r="AM26" s="149">
        <v>35.05337289917776</v>
      </c>
      <c r="AN26" s="149">
        <v>28.995811854982456</v>
      </c>
      <c r="AO26" s="149">
        <v>23.185476583533365</v>
      </c>
      <c r="AP26" s="150">
        <v>13.002434579626676</v>
      </c>
      <c r="AQ26" s="63"/>
      <c r="AR26" s="64"/>
      <c r="AS26" s="148">
        <v>5.937471249508174</v>
      </c>
      <c r="AT26" s="149">
        <v>9.45788512096977</v>
      </c>
      <c r="AU26" s="149">
        <v>16.463710324907343</v>
      </c>
      <c r="AV26" s="149">
        <v>15.122552032435241</v>
      </c>
      <c r="AW26" s="149">
        <v>13.462606501906071</v>
      </c>
      <c r="AX26" s="150">
        <v>9.372066360696163</v>
      </c>
      <c r="AY26" s="63"/>
      <c r="AZ26" s="64"/>
      <c r="BA26" s="148">
        <v>33.13347747119337</v>
      </c>
      <c r="BB26" s="149">
        <v>29.89921257004044</v>
      </c>
      <c r="BC26" s="149">
        <v>32.574793852942555</v>
      </c>
      <c r="BD26" s="149">
        <v>26.55159287383547</v>
      </c>
      <c r="BE26" s="149">
        <v>20.888391077715863</v>
      </c>
      <c r="BF26" s="150">
        <v>11.307554402742142</v>
      </c>
      <c r="BG26" s="63"/>
      <c r="BH26" s="64"/>
      <c r="BI26" s="148">
        <v>5.685167705926571</v>
      </c>
      <c r="BJ26" s="149">
        <v>9.033358811638244</v>
      </c>
      <c r="BK26" s="149">
        <v>15.904251964654579</v>
      </c>
      <c r="BL26" s="149">
        <v>14.413531607737964</v>
      </c>
      <c r="BM26" s="149">
        <v>12.624534655006231</v>
      </c>
      <c r="BN26" s="150">
        <v>8.47944215934957</v>
      </c>
      <c r="BO26" s="63"/>
      <c r="BP26" s="64"/>
      <c r="BQ26" s="148">
        <v>39.45543767458317</v>
      </c>
      <c r="BR26" s="149">
        <v>35.19894274850319</v>
      </c>
      <c r="BS26" s="149">
        <v>37.44641410491585</v>
      </c>
      <c r="BT26" s="149">
        <v>30.87460026474821</v>
      </c>
      <c r="BU26" s="149">
        <v>24.581567764090533</v>
      </c>
      <c r="BV26" s="150">
        <v>13.642455803357187</v>
      </c>
      <c r="BW26" s="63"/>
      <c r="BX26" s="64"/>
      <c r="BY26" s="148">
        <v>6.19282447141538</v>
      </c>
      <c r="BZ26" s="149">
        <v>9.782413374582712</v>
      </c>
      <c r="CA26" s="149">
        <v>16.809537833948998</v>
      </c>
      <c r="CB26" s="149">
        <v>15.471668875591856</v>
      </c>
      <c r="CC26" s="149">
        <v>13.794757983252413</v>
      </c>
      <c r="CD26" s="150">
        <v>9.617128247982384</v>
      </c>
      <c r="CE26" s="63"/>
      <c r="CF26" s="64"/>
      <c r="CG26" s="148">
        <v>36.67445944940098</v>
      </c>
      <c r="CH26" s="149">
        <v>32.481680111793246</v>
      </c>
      <c r="CI26" s="149">
        <v>34.55578617742518</v>
      </c>
      <c r="CJ26" s="149">
        <v>28.024197161776147</v>
      </c>
      <c r="CK26" s="149">
        <v>21.910738023539146</v>
      </c>
      <c r="CL26" s="150">
        <v>11.69311282411541</v>
      </c>
      <c r="CM26" s="63"/>
      <c r="CN26" s="64"/>
      <c r="CO26" s="148">
        <v>5.93337610259713</v>
      </c>
      <c r="CP26" s="149">
        <v>9.33101863133062</v>
      </c>
      <c r="CQ26" s="149">
        <v>16.20616954049998</v>
      </c>
      <c r="CR26" s="149">
        <v>14.699300664567012</v>
      </c>
      <c r="CS26" s="149">
        <v>12.876016399809176</v>
      </c>
      <c r="CT26" s="150">
        <v>8.628927718937987</v>
      </c>
      <c r="CU26" s="63"/>
      <c r="CV26" s="64"/>
      <c r="CW26" s="148">
        <v>43.02951758494195</v>
      </c>
      <c r="CX26" s="149">
        <v>38.14677179710912</v>
      </c>
      <c r="CY26" s="149">
        <v>39.9031992029323</v>
      </c>
      <c r="CZ26" s="149">
        <v>32.85598447785302</v>
      </c>
      <c r="DA26" s="149">
        <v>26.083945531464824</v>
      </c>
      <c r="DB26" s="150">
        <v>14.343260950354257</v>
      </c>
      <c r="DC26" s="63"/>
      <c r="DD26" s="64"/>
      <c r="DE26" s="148">
        <v>6.412511770727563</v>
      </c>
      <c r="DF26" s="149">
        <v>10.083948327848534</v>
      </c>
      <c r="DG26" s="149">
        <v>17.142469339680535</v>
      </c>
      <c r="DH26" s="149">
        <v>15.818451389685356</v>
      </c>
      <c r="DI26" s="149">
        <v>14.133333832611799</v>
      </c>
      <c r="DJ26" s="150">
        <v>9.875144750458464</v>
      </c>
      <c r="DK26" s="63"/>
      <c r="DL26" s="64"/>
      <c r="DM26" s="148">
        <v>39.98446917157598</v>
      </c>
      <c r="DN26" s="149">
        <v>35.10374044161949</v>
      </c>
      <c r="DO26" s="149">
        <v>36.63176256334439</v>
      </c>
      <c r="DP26" s="149">
        <v>29.605006178915506</v>
      </c>
      <c r="DQ26" s="149">
        <v>23.025632187049105</v>
      </c>
      <c r="DR26" s="150">
        <v>12.116039634499575</v>
      </c>
      <c r="DS26" s="63"/>
      <c r="DT26" s="64"/>
      <c r="DU26" s="148">
        <v>6.152778150668669</v>
      </c>
      <c r="DV26" s="149">
        <v>9.615469171816061</v>
      </c>
      <c r="DW26" s="149">
        <v>16.504511767588795</v>
      </c>
      <c r="DX26" s="149">
        <v>14.989709378404035</v>
      </c>
      <c r="DY26" s="149">
        <v>13.137101797120756</v>
      </c>
      <c r="DZ26" s="150">
        <v>8.787477288774241</v>
      </c>
      <c r="EA26" s="63"/>
      <c r="EB26" s="64"/>
      <c r="EC26" s="6"/>
    </row>
    <row r="27" spans="2:132" ht="16.5" thickBot="1">
      <c r="B27" s="46"/>
      <c r="C27" s="46"/>
      <c r="D27" s="46"/>
      <c r="E27" s="65"/>
      <c r="F27" s="65"/>
      <c r="G27" s="65"/>
      <c r="H27" s="65"/>
      <c r="I27" s="65"/>
      <c r="J27" s="65"/>
      <c r="K27" s="60"/>
      <c r="L27" s="61"/>
      <c r="M27" s="65"/>
      <c r="N27" s="65"/>
      <c r="O27" s="65"/>
      <c r="P27" s="65"/>
      <c r="Q27" s="65"/>
      <c r="R27" s="65"/>
      <c r="S27" s="60"/>
      <c r="T27" s="61"/>
      <c r="U27" s="65"/>
      <c r="V27" s="65"/>
      <c r="W27" s="65"/>
      <c r="X27" s="65"/>
      <c r="Y27" s="65"/>
      <c r="Z27" s="65"/>
      <c r="AA27" s="60"/>
      <c r="AB27" s="61"/>
      <c r="AC27" s="65"/>
      <c r="AD27" s="65"/>
      <c r="AE27" s="65"/>
      <c r="AF27" s="65"/>
      <c r="AG27" s="65"/>
      <c r="AH27" s="65"/>
      <c r="AI27" s="60"/>
      <c r="AJ27" s="61"/>
      <c r="AK27" s="65"/>
      <c r="AL27" s="65"/>
      <c r="AM27" s="65"/>
      <c r="AN27" s="65"/>
      <c r="AO27" s="65"/>
      <c r="AP27" s="65"/>
      <c r="AQ27" s="60"/>
      <c r="AR27" s="61"/>
      <c r="AS27" s="65"/>
      <c r="AT27" s="65"/>
      <c r="AU27" s="65"/>
      <c r="AV27" s="65"/>
      <c r="AW27" s="65"/>
      <c r="AX27" s="65"/>
      <c r="AY27" s="60"/>
      <c r="AZ27" s="61"/>
      <c r="BA27" s="65"/>
      <c r="BB27" s="65"/>
      <c r="BC27" s="65"/>
      <c r="BD27" s="65"/>
      <c r="BE27" s="65"/>
      <c r="BF27" s="65"/>
      <c r="BG27" s="60"/>
      <c r="BH27" s="61"/>
      <c r="BI27" s="65"/>
      <c r="BJ27" s="65"/>
      <c r="BK27" s="65"/>
      <c r="BL27" s="65"/>
      <c r="BM27" s="65"/>
      <c r="BN27" s="65"/>
      <c r="BO27" s="60"/>
      <c r="BP27" s="61"/>
      <c r="BQ27" s="65"/>
      <c r="BR27" s="65"/>
      <c r="BS27" s="65"/>
      <c r="BT27" s="65"/>
      <c r="BU27" s="65"/>
      <c r="BV27" s="65"/>
      <c r="BW27" s="60"/>
      <c r="BX27" s="61"/>
      <c r="BY27" s="65"/>
      <c r="BZ27" s="65"/>
      <c r="CA27" s="65"/>
      <c r="CB27" s="65"/>
      <c r="CC27" s="65"/>
      <c r="CD27" s="65"/>
      <c r="CE27" s="60"/>
      <c r="CF27" s="61"/>
      <c r="CG27" s="65"/>
      <c r="CH27" s="65"/>
      <c r="CI27" s="65"/>
      <c r="CJ27" s="65"/>
      <c r="CK27" s="65"/>
      <c r="CL27" s="65"/>
      <c r="CM27" s="60"/>
      <c r="CN27" s="61"/>
      <c r="CO27" s="65"/>
      <c r="CP27" s="65"/>
      <c r="CQ27" s="65"/>
      <c r="CR27" s="65"/>
      <c r="CS27" s="65"/>
      <c r="CT27" s="65"/>
      <c r="CU27" s="60"/>
      <c r="CV27" s="61"/>
      <c r="CW27" s="65"/>
      <c r="CX27" s="65"/>
      <c r="CY27" s="65"/>
      <c r="CZ27" s="65"/>
      <c r="DA27" s="65"/>
      <c r="DB27" s="65"/>
      <c r="DC27" s="60"/>
      <c r="DD27" s="61"/>
      <c r="DE27" s="65"/>
      <c r="DF27" s="65"/>
      <c r="DG27" s="65"/>
      <c r="DH27" s="65"/>
      <c r="DI27" s="65"/>
      <c r="DJ27" s="65"/>
      <c r="DK27" s="60"/>
      <c r="DL27" s="61"/>
      <c r="DM27" s="65"/>
      <c r="DN27" s="65"/>
      <c r="DO27" s="65"/>
      <c r="DP27" s="65"/>
      <c r="DQ27" s="65"/>
      <c r="DR27" s="65"/>
      <c r="DS27" s="60"/>
      <c r="DT27" s="61"/>
      <c r="DU27" s="65"/>
      <c r="DV27" s="65"/>
      <c r="DW27" s="65"/>
      <c r="DX27" s="65"/>
      <c r="DY27" s="65"/>
      <c r="DZ27" s="65"/>
      <c r="EA27" s="60"/>
      <c r="EB27" s="61"/>
    </row>
    <row r="28" spans="1:133" ht="15.75">
      <c r="A28" s="221" t="s">
        <v>58</v>
      </c>
      <c r="B28" s="73" t="s">
        <v>146</v>
      </c>
      <c r="C28" s="73" t="s">
        <v>0</v>
      </c>
      <c r="D28" s="73" t="s">
        <v>122</v>
      </c>
      <c r="E28" s="133">
        <v>20.14809684160995</v>
      </c>
      <c r="F28" s="134">
        <v>20.284473547486268</v>
      </c>
      <c r="G28" s="134">
        <v>24.69872840405444</v>
      </c>
      <c r="H28" s="134">
        <v>20.563353743321656</v>
      </c>
      <c r="I28" s="134">
        <v>16.49119995513444</v>
      </c>
      <c r="J28" s="135">
        <v>9.202150374163251</v>
      </c>
      <c r="K28" s="63"/>
      <c r="L28" s="64"/>
      <c r="M28" s="133">
        <v>4.217393051953174</v>
      </c>
      <c r="N28" s="134">
        <v>7.322488080684046</v>
      </c>
      <c r="O28" s="134">
        <v>14.171132874254063</v>
      </c>
      <c r="P28" s="134">
        <v>12.817015029156497</v>
      </c>
      <c r="Q28" s="134">
        <v>11.198812393909815</v>
      </c>
      <c r="R28" s="135">
        <v>7.4508009988238975</v>
      </c>
      <c r="S28" s="63"/>
      <c r="T28" s="64"/>
      <c r="U28" s="133">
        <v>18.836249626561443</v>
      </c>
      <c r="V28" s="134">
        <v>19.05022559219824</v>
      </c>
      <c r="W28" s="134">
        <v>23.39549880947898</v>
      </c>
      <c r="X28" s="134">
        <v>19.160360857562285</v>
      </c>
      <c r="Y28" s="134">
        <v>15.235317557798252</v>
      </c>
      <c r="Z28" s="135">
        <v>8.292271701532085</v>
      </c>
      <c r="AA28" s="63"/>
      <c r="AB28" s="64"/>
      <c r="AC28" s="133">
        <v>4.001667562565904</v>
      </c>
      <c r="AD28" s="134">
        <v>6.966098669708678</v>
      </c>
      <c r="AE28" s="134">
        <v>13.7337640342283</v>
      </c>
      <c r="AF28" s="134">
        <v>12.243273967780176</v>
      </c>
      <c r="AG28" s="134">
        <v>10.588722020966257</v>
      </c>
      <c r="AH28" s="135">
        <v>6.874955197492199</v>
      </c>
      <c r="AI28" s="63"/>
      <c r="AJ28" s="64"/>
      <c r="AK28" s="133">
        <v>22.68611292938461</v>
      </c>
      <c r="AL28" s="134">
        <v>22.003414737900897</v>
      </c>
      <c r="AM28" s="134">
        <v>25.991738140100946</v>
      </c>
      <c r="AN28" s="134">
        <v>21.54194213177673</v>
      </c>
      <c r="AO28" s="134">
        <v>17.19923341979677</v>
      </c>
      <c r="AP28" s="135">
        <v>9.525876638026801</v>
      </c>
      <c r="AQ28" s="63"/>
      <c r="AR28" s="64"/>
      <c r="AS28" s="133">
        <v>4.521184442352155</v>
      </c>
      <c r="AT28" s="134">
        <v>7.630736104811809</v>
      </c>
      <c r="AU28" s="134">
        <v>14.46641083587231</v>
      </c>
      <c r="AV28" s="134">
        <v>13.087314414438616</v>
      </c>
      <c r="AW28" s="134">
        <v>11.434872826195122</v>
      </c>
      <c r="AX28" s="135">
        <v>7.606398238817975</v>
      </c>
      <c r="AY28" s="63"/>
      <c r="AZ28" s="64"/>
      <c r="BA28" s="133">
        <v>21.060674792887585</v>
      </c>
      <c r="BB28" s="134">
        <v>20.45408451371949</v>
      </c>
      <c r="BC28" s="134">
        <v>24.392208053735256</v>
      </c>
      <c r="BD28" s="134">
        <v>19.868064940294843</v>
      </c>
      <c r="BE28" s="134">
        <v>15.717628173567007</v>
      </c>
      <c r="BF28" s="135">
        <v>8.474032772847774</v>
      </c>
      <c r="BG28" s="63"/>
      <c r="BH28" s="64"/>
      <c r="BI28" s="133">
        <v>4.268445788392828</v>
      </c>
      <c r="BJ28" s="134">
        <v>7.218485639257129</v>
      </c>
      <c r="BK28" s="134">
        <v>13.963951965145899</v>
      </c>
      <c r="BL28" s="134">
        <v>12.439951540022552</v>
      </c>
      <c r="BM28" s="134">
        <v>10.748971638482608</v>
      </c>
      <c r="BN28" s="135">
        <v>6.960568598578016</v>
      </c>
      <c r="BO28" s="63"/>
      <c r="BP28" s="64"/>
      <c r="BQ28" s="133">
        <v>25.65132835165592</v>
      </c>
      <c r="BR28" s="134">
        <v>24.015092017873034</v>
      </c>
      <c r="BS28" s="134">
        <v>27.49983361934254</v>
      </c>
      <c r="BT28" s="134">
        <v>22.67627764078207</v>
      </c>
      <c r="BU28" s="134">
        <v>18.012225350755518</v>
      </c>
      <c r="BV28" s="135">
        <v>9.887513836359268</v>
      </c>
      <c r="BW28" s="63"/>
      <c r="BX28" s="64"/>
      <c r="BY28" s="133">
        <v>4.835963766211556</v>
      </c>
      <c r="BZ28" s="134">
        <v>7.959379188199143</v>
      </c>
      <c r="CA28" s="134">
        <v>14.784528392197569</v>
      </c>
      <c r="CB28" s="134">
        <v>13.380525705962528</v>
      </c>
      <c r="CC28" s="134">
        <v>11.691608833368692</v>
      </c>
      <c r="CD28" s="135">
        <v>7.774529491167099</v>
      </c>
      <c r="CE28" s="63"/>
      <c r="CF28" s="64"/>
      <c r="CG28" s="133">
        <v>23.708774788572956</v>
      </c>
      <c r="CH28" s="134">
        <v>22.11609388269954</v>
      </c>
      <c r="CI28" s="134">
        <v>25.56340477679238</v>
      </c>
      <c r="CJ28" s="134">
        <v>20.6915091187529</v>
      </c>
      <c r="CK28" s="134">
        <v>16.27116790638276</v>
      </c>
      <c r="CL28" s="135">
        <v>8.675598739852111</v>
      </c>
      <c r="CM28" s="63"/>
      <c r="CN28" s="64"/>
      <c r="CO28" s="133">
        <v>4.551091559603303</v>
      </c>
      <c r="CP28" s="134">
        <v>7.492221143938448</v>
      </c>
      <c r="CQ28" s="134">
        <v>14.215318087388413</v>
      </c>
      <c r="CR28" s="134">
        <v>12.655412808048998</v>
      </c>
      <c r="CS28" s="134">
        <v>10.924214033597394</v>
      </c>
      <c r="CT28" s="135">
        <v>7.052888809052725</v>
      </c>
      <c r="CU28" s="63"/>
      <c r="CV28" s="64"/>
      <c r="CW28" s="133">
        <v>28.934767894517076</v>
      </c>
      <c r="CX28" s="134">
        <v>26.297918275864863</v>
      </c>
      <c r="CY28" s="134">
        <v>29.220491446227488</v>
      </c>
      <c r="CZ28" s="134">
        <v>23.97150859467499</v>
      </c>
      <c r="DA28" s="134">
        <v>18.937003795838187</v>
      </c>
      <c r="DB28" s="135">
        <v>10.290686293529275</v>
      </c>
      <c r="DC28" s="63"/>
      <c r="DD28" s="64"/>
      <c r="DE28" s="133">
        <v>5.149157090621376</v>
      </c>
      <c r="DF28" s="134">
        <v>8.300576811705314</v>
      </c>
      <c r="DG28" s="134">
        <v>15.120321923704331</v>
      </c>
      <c r="DH28" s="134">
        <v>13.693873952939573</v>
      </c>
      <c r="DI28" s="134">
        <v>11.968003667971974</v>
      </c>
      <c r="DJ28" s="135">
        <v>7.955614932889306</v>
      </c>
      <c r="DK28" s="63"/>
      <c r="DL28" s="64"/>
      <c r="DM28" s="133">
        <v>26.72468072130162</v>
      </c>
      <c r="DN28" s="134">
        <v>24.03878250706047</v>
      </c>
      <c r="DO28" s="134">
        <v>26.918229296249645</v>
      </c>
      <c r="DP28" s="134">
        <v>21.640257152480547</v>
      </c>
      <c r="DQ28" s="134">
        <v>16.90304065468198</v>
      </c>
      <c r="DR28" s="135">
        <v>8.899085849161004</v>
      </c>
      <c r="DS28" s="63"/>
      <c r="DT28" s="64"/>
      <c r="DU28" s="133">
        <v>4.840378246359454</v>
      </c>
      <c r="DV28" s="134">
        <v>7.782958491473381</v>
      </c>
      <c r="DW28" s="134">
        <v>14.48559492615263</v>
      </c>
      <c r="DX28" s="134">
        <v>12.888943371052395</v>
      </c>
      <c r="DY28" s="134">
        <v>11.114560598984584</v>
      </c>
      <c r="DZ28" s="135">
        <v>7.152298162296797</v>
      </c>
      <c r="EA28" s="3"/>
      <c r="EB28" s="6"/>
      <c r="EC28" s="6"/>
    </row>
    <row r="29" spans="2:133" ht="16.5" thickBot="1">
      <c r="B29" s="46"/>
      <c r="C29" s="46"/>
      <c r="D29" s="46" t="s">
        <v>123</v>
      </c>
      <c r="E29" s="139">
        <v>22.75849537450606</v>
      </c>
      <c r="F29" s="140">
        <v>22.711969445728077</v>
      </c>
      <c r="G29" s="140">
        <v>26.953737220823747</v>
      </c>
      <c r="H29" s="140">
        <v>22.486354189595076</v>
      </c>
      <c r="I29" s="140">
        <v>18.06853612988623</v>
      </c>
      <c r="J29" s="141">
        <v>10.118446603373323</v>
      </c>
      <c r="K29" s="63"/>
      <c r="L29" s="64"/>
      <c r="M29" s="139">
        <v>4.665420024395795</v>
      </c>
      <c r="N29" s="140">
        <v>7.908431427275339</v>
      </c>
      <c r="O29" s="140">
        <v>14.811871191151209</v>
      </c>
      <c r="P29" s="140">
        <v>13.469830434389689</v>
      </c>
      <c r="Q29" s="140">
        <v>11.838904195748453</v>
      </c>
      <c r="R29" s="141">
        <v>7.9689332195035165</v>
      </c>
      <c r="S29" s="63"/>
      <c r="T29" s="64"/>
      <c r="U29" s="139">
        <v>21.201366170242913</v>
      </c>
      <c r="V29" s="140">
        <v>21.12061521639515</v>
      </c>
      <c r="W29" s="140">
        <v>25.140584524906515</v>
      </c>
      <c r="X29" s="140">
        <v>20.547989122236277</v>
      </c>
      <c r="Y29" s="140">
        <v>16.274881306295764</v>
      </c>
      <c r="Z29" s="141">
        <v>8.739192466787848</v>
      </c>
      <c r="AA29" s="63"/>
      <c r="AB29" s="64"/>
      <c r="AC29" s="139">
        <v>4.396150355166829</v>
      </c>
      <c r="AD29" s="140">
        <v>7.452872796911872</v>
      </c>
      <c r="AE29" s="140">
        <v>14.231790866109534</v>
      </c>
      <c r="AF29" s="140">
        <v>12.71743327460059</v>
      </c>
      <c r="AG29" s="140">
        <v>11.009677961404783</v>
      </c>
      <c r="AH29" s="141">
        <v>7.12231083078635</v>
      </c>
      <c r="AI29" s="63"/>
      <c r="AJ29" s="64"/>
      <c r="AK29" s="139">
        <v>25.408286863361077</v>
      </c>
      <c r="AL29" s="140">
        <v>24.575678958556537</v>
      </c>
      <c r="AM29" s="140">
        <v>28.39302942722728</v>
      </c>
      <c r="AN29" s="140">
        <v>23.595150563041496</v>
      </c>
      <c r="AO29" s="140">
        <v>18.88297852806521</v>
      </c>
      <c r="AP29" s="141">
        <v>10.495738930497621</v>
      </c>
      <c r="AQ29" s="63"/>
      <c r="AR29" s="64"/>
      <c r="AS29" s="139">
        <v>4.955654671796251</v>
      </c>
      <c r="AT29" s="140">
        <v>8.216466471559047</v>
      </c>
      <c r="AU29" s="140">
        <v>15.115060275317722</v>
      </c>
      <c r="AV29" s="140">
        <v>13.755366837303262</v>
      </c>
      <c r="AW29" s="140">
        <v>12.094824720661233</v>
      </c>
      <c r="AX29" s="141">
        <v>8.143230853033847</v>
      </c>
      <c r="AY29" s="63"/>
      <c r="AZ29" s="64"/>
      <c r="BA29" s="139">
        <v>23.565457421149876</v>
      </c>
      <c r="BB29" s="140">
        <v>22.672583035572057</v>
      </c>
      <c r="BC29" s="140">
        <v>26.26441180233551</v>
      </c>
      <c r="BD29" s="140">
        <v>21.35612037099659</v>
      </c>
      <c r="BE29" s="140">
        <v>16.827915462491855</v>
      </c>
      <c r="BF29" s="141">
        <v>8.944806948855705</v>
      </c>
      <c r="BG29" s="63"/>
      <c r="BH29" s="64"/>
      <c r="BI29" s="139">
        <v>4.658396422727743</v>
      </c>
      <c r="BJ29" s="140">
        <v>7.712853297352844</v>
      </c>
      <c r="BK29" s="140">
        <v>14.474816602466516</v>
      </c>
      <c r="BL29" s="140">
        <v>12.930109022403801</v>
      </c>
      <c r="BM29" s="140">
        <v>11.185622219821973</v>
      </c>
      <c r="BN29" s="141">
        <v>7.216831616098385</v>
      </c>
      <c r="BO29" s="63"/>
      <c r="BP29" s="64"/>
      <c r="BQ29" s="139">
        <v>28.38718539338333</v>
      </c>
      <c r="BR29" s="140">
        <v>26.690254761924866</v>
      </c>
      <c r="BS29" s="140">
        <v>30.02785661980473</v>
      </c>
      <c r="BT29" s="140">
        <v>24.85293774065259</v>
      </c>
      <c r="BU29" s="140">
        <v>19.8028829722421</v>
      </c>
      <c r="BV29" s="141">
        <v>10.914161276636678</v>
      </c>
      <c r="BW29" s="63"/>
      <c r="BX29" s="64"/>
      <c r="BY29" s="139">
        <v>5.247304184062687</v>
      </c>
      <c r="BZ29" s="140">
        <v>8.536388915668978</v>
      </c>
      <c r="CA29" s="140">
        <v>15.434173626325506</v>
      </c>
      <c r="CB29" s="140">
        <v>14.059079321640526</v>
      </c>
      <c r="CC29" s="140">
        <v>12.368879670357432</v>
      </c>
      <c r="CD29" s="141">
        <v>8.330161587379486</v>
      </c>
      <c r="CE29" s="63"/>
      <c r="CF29" s="64"/>
      <c r="CG29" s="139">
        <v>26.281610191324763</v>
      </c>
      <c r="CH29" s="140">
        <v>24.46092945605272</v>
      </c>
      <c r="CI29" s="140">
        <v>27.556015501912324</v>
      </c>
      <c r="CJ29" s="140">
        <v>22.280472484006154</v>
      </c>
      <c r="CK29" s="140">
        <v>17.454903400356553</v>
      </c>
      <c r="CL29" s="141">
        <v>9.171847968378085</v>
      </c>
      <c r="CM29" s="63"/>
      <c r="CN29" s="64"/>
      <c r="CO29" s="139">
        <v>4.928645525033519</v>
      </c>
      <c r="CP29" s="140">
        <v>7.988542439158268</v>
      </c>
      <c r="CQ29" s="140">
        <v>14.735159030850381</v>
      </c>
      <c r="CR29" s="140">
        <v>13.159567425248094</v>
      </c>
      <c r="CS29" s="140">
        <v>11.375864025588937</v>
      </c>
      <c r="CT29" s="141">
        <v>7.3183164268131105</v>
      </c>
      <c r="CU29" s="63"/>
      <c r="CV29" s="64"/>
      <c r="CW29" s="139">
        <v>31.565970202549444</v>
      </c>
      <c r="CX29" s="140">
        <v>29.014275082611842</v>
      </c>
      <c r="CY29" s="140">
        <v>31.84161242204847</v>
      </c>
      <c r="CZ29" s="140">
        <v>26.256161306804128</v>
      </c>
      <c r="DA29" s="140">
        <v>20.830645548294882</v>
      </c>
      <c r="DB29" s="141">
        <v>11.376842588796313</v>
      </c>
      <c r="DC29" s="63"/>
      <c r="DD29" s="64"/>
      <c r="DE29" s="139">
        <v>5.528761119525449</v>
      </c>
      <c r="DF29" s="140">
        <v>8.859621460547375</v>
      </c>
      <c r="DG29" s="140">
        <v>15.762867407479325</v>
      </c>
      <c r="DH29" s="140">
        <v>14.376946814236183</v>
      </c>
      <c r="DI29" s="140">
        <v>12.659055525568284</v>
      </c>
      <c r="DJ29" s="141">
        <v>8.529850953684765</v>
      </c>
      <c r="DK29" s="63"/>
      <c r="DL29" s="64"/>
      <c r="DM29" s="139">
        <v>29.26596699512663</v>
      </c>
      <c r="DN29" s="140">
        <v>26.47079131051742</v>
      </c>
      <c r="DO29" s="140">
        <v>29.01464581886426</v>
      </c>
      <c r="DP29" s="140">
        <v>23.32573092492455</v>
      </c>
      <c r="DQ29" s="140">
        <v>18.161045729563135</v>
      </c>
      <c r="DR29" s="141">
        <v>9.422377809784335</v>
      </c>
      <c r="DS29" s="63"/>
      <c r="DT29" s="64"/>
      <c r="DU29" s="139">
        <v>5.197376484940329</v>
      </c>
      <c r="DV29" s="140">
        <v>8.27435318758834</v>
      </c>
      <c r="DW29" s="140">
        <v>15.009350627673612</v>
      </c>
      <c r="DX29" s="140">
        <v>13.404185248480173</v>
      </c>
      <c r="DY29" s="140">
        <v>11.579980839635342</v>
      </c>
      <c r="DZ29" s="141">
        <v>7.427078189269202</v>
      </c>
      <c r="EA29" s="3"/>
      <c r="EB29" s="6"/>
      <c r="EC29" s="6"/>
    </row>
    <row r="30" spans="2:130" ht="16.5" thickBot="1">
      <c r="B30" s="46"/>
      <c r="C30" s="46"/>
      <c r="D30" s="46"/>
      <c r="E30" s="79"/>
      <c r="F30" s="65"/>
      <c r="G30" s="65"/>
      <c r="H30" s="65"/>
      <c r="I30" s="65"/>
      <c r="J30" s="65"/>
      <c r="K30" s="60"/>
      <c r="L30" s="61"/>
      <c r="M30" s="79"/>
      <c r="N30" s="65"/>
      <c r="O30" s="65"/>
      <c r="P30" s="65"/>
      <c r="Q30" s="65"/>
      <c r="R30" s="65"/>
      <c r="S30" s="60"/>
      <c r="T30" s="61"/>
      <c r="U30" s="79"/>
      <c r="V30" s="65"/>
      <c r="W30" s="65"/>
      <c r="X30" s="65"/>
      <c r="Y30" s="65"/>
      <c r="Z30" s="65"/>
      <c r="AA30" s="60"/>
      <c r="AB30" s="61"/>
      <c r="AC30" s="79"/>
      <c r="AD30" s="65"/>
      <c r="AE30" s="65"/>
      <c r="AF30" s="65"/>
      <c r="AG30" s="65"/>
      <c r="AH30" s="65"/>
      <c r="AI30" s="60"/>
      <c r="AJ30" s="61"/>
      <c r="AK30" s="79"/>
      <c r="AL30" s="65"/>
      <c r="AM30" s="65"/>
      <c r="AN30" s="65"/>
      <c r="AO30" s="65"/>
      <c r="AP30" s="65"/>
      <c r="AQ30" s="60"/>
      <c r="AR30" s="61"/>
      <c r="AS30" s="79"/>
      <c r="AT30" s="65"/>
      <c r="AU30" s="65"/>
      <c r="AV30" s="65"/>
      <c r="AW30" s="65"/>
      <c r="AX30" s="65"/>
      <c r="AY30" s="60"/>
      <c r="AZ30" s="61"/>
      <c r="BA30" s="79"/>
      <c r="BB30" s="65"/>
      <c r="BC30" s="65"/>
      <c r="BD30" s="65"/>
      <c r="BE30" s="65"/>
      <c r="BF30" s="65"/>
      <c r="BG30" s="60"/>
      <c r="BH30" s="61"/>
      <c r="BI30" s="79"/>
      <c r="BJ30" s="65"/>
      <c r="BK30" s="65"/>
      <c r="BL30" s="65"/>
      <c r="BM30" s="65"/>
      <c r="BN30" s="65"/>
      <c r="BO30" s="60"/>
      <c r="BP30" s="61"/>
      <c r="BQ30" s="79"/>
      <c r="BR30" s="65"/>
      <c r="BS30" s="65"/>
      <c r="BT30" s="65"/>
      <c r="BU30" s="65"/>
      <c r="BV30" s="65"/>
      <c r="BW30" s="60"/>
      <c r="BX30" s="61"/>
      <c r="BY30" s="79"/>
      <c r="BZ30" s="65"/>
      <c r="CA30" s="65"/>
      <c r="CB30" s="65"/>
      <c r="CC30" s="65"/>
      <c r="CD30" s="65"/>
      <c r="CE30" s="60"/>
      <c r="CF30" s="61"/>
      <c r="CG30" s="79"/>
      <c r="CH30" s="65"/>
      <c r="CI30" s="65"/>
      <c r="CJ30" s="65"/>
      <c r="CK30" s="65"/>
      <c r="CL30" s="65"/>
      <c r="CM30" s="60"/>
      <c r="CN30" s="61"/>
      <c r="CO30" s="79"/>
      <c r="CP30" s="65"/>
      <c r="CQ30" s="65"/>
      <c r="CR30" s="65"/>
      <c r="CS30" s="65"/>
      <c r="CT30" s="65"/>
      <c r="CU30" s="60"/>
      <c r="CV30" s="61"/>
      <c r="CW30" s="79"/>
      <c r="CX30" s="65"/>
      <c r="CY30" s="65"/>
      <c r="CZ30" s="65"/>
      <c r="DA30" s="65"/>
      <c r="DB30" s="65"/>
      <c r="DC30" s="60"/>
      <c r="DD30" s="61"/>
      <c r="DE30" s="79"/>
      <c r="DF30" s="65"/>
      <c r="DG30" s="65"/>
      <c r="DH30" s="65"/>
      <c r="DI30" s="65"/>
      <c r="DJ30" s="65"/>
      <c r="DK30" s="60"/>
      <c r="DL30" s="61"/>
      <c r="DM30" s="79"/>
      <c r="DN30" s="65"/>
      <c r="DO30" s="65"/>
      <c r="DP30" s="65"/>
      <c r="DQ30" s="65"/>
      <c r="DR30" s="65"/>
      <c r="DS30" s="60"/>
      <c r="DT30" s="61"/>
      <c r="DU30" s="79"/>
      <c r="DV30" s="65"/>
      <c r="DW30" s="65"/>
      <c r="DX30" s="65"/>
      <c r="DY30" s="65"/>
      <c r="DZ30" s="65"/>
    </row>
    <row r="31" spans="2:133" ht="15.75">
      <c r="B31" s="46"/>
      <c r="C31" s="46" t="s">
        <v>2</v>
      </c>
      <c r="D31" s="46" t="s">
        <v>122</v>
      </c>
      <c r="E31" s="142">
        <v>22.124791524613272</v>
      </c>
      <c r="F31" s="143">
        <v>22.174883220407853</v>
      </c>
      <c r="G31" s="143">
        <v>26.733464742775165</v>
      </c>
      <c r="H31" s="143">
        <v>22.30173423788135</v>
      </c>
      <c r="I31" s="143">
        <v>18.000053205076778</v>
      </c>
      <c r="J31" s="144">
        <v>10.303786977141902</v>
      </c>
      <c r="K31" s="63"/>
      <c r="L31" s="64"/>
      <c r="M31" s="142">
        <v>4.678071313650871</v>
      </c>
      <c r="N31" s="143">
        <v>7.923114530637729</v>
      </c>
      <c r="O31" s="143">
        <v>14.835163876128416</v>
      </c>
      <c r="P31" s="143">
        <v>13.474736029791682</v>
      </c>
      <c r="Q31" s="143">
        <v>11.86688290202681</v>
      </c>
      <c r="R31" s="144">
        <v>8.1175895959109</v>
      </c>
      <c r="S31" s="63"/>
      <c r="T31" s="64"/>
      <c r="U31" s="142">
        <v>21.231434367159128</v>
      </c>
      <c r="V31" s="143">
        <v>21.324878174573975</v>
      </c>
      <c r="W31" s="143">
        <v>25.820093849186946</v>
      </c>
      <c r="X31" s="143">
        <v>21.375775841534455</v>
      </c>
      <c r="Y31" s="143">
        <v>17.12976309718563</v>
      </c>
      <c r="Z31" s="144">
        <v>9.709980299083945</v>
      </c>
      <c r="AA31" s="63"/>
      <c r="AB31" s="64"/>
      <c r="AC31" s="142">
        <v>4.529526719465381</v>
      </c>
      <c r="AD31" s="143">
        <v>7.692956946977024</v>
      </c>
      <c r="AE31" s="143">
        <v>14.543561975503094</v>
      </c>
      <c r="AF31" s="143">
        <v>13.111751907005248</v>
      </c>
      <c r="AG31" s="143">
        <v>11.455780365559983</v>
      </c>
      <c r="AH31" s="144">
        <v>7.748504028742078</v>
      </c>
      <c r="AI31" s="63"/>
      <c r="AJ31" s="64"/>
      <c r="AK31" s="142">
        <v>24.70421367616401</v>
      </c>
      <c r="AL31" s="143">
        <v>23.974236237608483</v>
      </c>
      <c r="AM31" s="143">
        <v>28.128504038846078</v>
      </c>
      <c r="AN31" s="143">
        <v>23.371041352856416</v>
      </c>
      <c r="AO31" s="143">
        <v>18.785912764985646</v>
      </c>
      <c r="AP31" s="144">
        <v>10.675056492110185</v>
      </c>
      <c r="AQ31" s="63"/>
      <c r="AR31" s="64"/>
      <c r="AS31" s="142">
        <v>4.966736174449628</v>
      </c>
      <c r="AT31" s="143">
        <v>8.229426915551894</v>
      </c>
      <c r="AU31" s="143">
        <v>15.135150933841643</v>
      </c>
      <c r="AV31" s="143">
        <v>13.755226926331762</v>
      </c>
      <c r="AW31" s="143">
        <v>12.117432876974675</v>
      </c>
      <c r="AX31" s="144">
        <v>8.290350092950602</v>
      </c>
      <c r="AY31" s="63"/>
      <c r="AZ31" s="64"/>
      <c r="BA31" s="142">
        <v>23.57127178558546</v>
      </c>
      <c r="BB31" s="143">
        <v>22.866600509947197</v>
      </c>
      <c r="BC31" s="143">
        <v>26.96158185257631</v>
      </c>
      <c r="BD31" s="143">
        <v>22.210668765250087</v>
      </c>
      <c r="BE31" s="143">
        <v>17.711541876790314</v>
      </c>
      <c r="BF31" s="144">
        <v>9.945158091222309</v>
      </c>
      <c r="BG31" s="63"/>
      <c r="BH31" s="64"/>
      <c r="BI31" s="142">
        <v>4.790114575981127</v>
      </c>
      <c r="BJ31" s="143">
        <v>7.954442872595622</v>
      </c>
      <c r="BK31" s="143">
        <v>14.788842005054418</v>
      </c>
      <c r="BL31" s="143">
        <v>13.329249043134242</v>
      </c>
      <c r="BM31" s="143">
        <v>11.638749547541268</v>
      </c>
      <c r="BN31" s="144">
        <v>7.854894655941433</v>
      </c>
      <c r="BO31" s="63"/>
      <c r="BP31" s="64"/>
      <c r="BQ31" s="142">
        <v>27.63673129257221</v>
      </c>
      <c r="BR31" s="143">
        <v>26.03397627329384</v>
      </c>
      <c r="BS31" s="143">
        <v>29.725075800840763</v>
      </c>
      <c r="BT31" s="143">
        <v>24.590983831201278</v>
      </c>
      <c r="BU31" s="143">
        <v>19.67679916917585</v>
      </c>
      <c r="BV31" s="144">
        <v>11.086990489706798</v>
      </c>
      <c r="BW31" s="63"/>
      <c r="BX31" s="64"/>
      <c r="BY31" s="142">
        <v>5.259560956022197</v>
      </c>
      <c r="BZ31" s="143">
        <v>8.550267408171026</v>
      </c>
      <c r="CA31" s="143">
        <v>15.453307759364918</v>
      </c>
      <c r="CB31" s="143">
        <v>14.055391724329903</v>
      </c>
      <c r="CC31" s="143">
        <v>12.386882612655658</v>
      </c>
      <c r="CD31" s="144">
        <v>8.475855201718037</v>
      </c>
      <c r="CE31" s="63"/>
      <c r="CF31" s="64"/>
      <c r="CG31" s="142">
        <v>26.26603821215618</v>
      </c>
      <c r="CH31" s="143">
        <v>24.64589313317823</v>
      </c>
      <c r="CI31" s="143">
        <v>28.274705812579352</v>
      </c>
      <c r="CJ31" s="143">
        <v>23.165048470192392</v>
      </c>
      <c r="CK31" s="143">
        <v>18.370201631605397</v>
      </c>
      <c r="CL31" s="144">
        <v>10.204270195467782</v>
      </c>
      <c r="CM31" s="63"/>
      <c r="CN31" s="64"/>
      <c r="CO31" s="142">
        <v>5.059272246826012</v>
      </c>
      <c r="CP31" s="143">
        <v>8.232267431086921</v>
      </c>
      <c r="CQ31" s="143">
        <v>15.051962542319341</v>
      </c>
      <c r="CR31" s="143">
        <v>13.563889704566181</v>
      </c>
      <c r="CS31" s="143">
        <v>11.836413971266776</v>
      </c>
      <c r="CT31" s="144">
        <v>7.968914503443745</v>
      </c>
      <c r="CU31" s="63"/>
      <c r="CV31" s="64"/>
      <c r="CW31" s="142">
        <v>30.803015773114453</v>
      </c>
      <c r="CX31" s="143">
        <v>28.320110909810882</v>
      </c>
      <c r="CY31" s="143">
        <v>31.511603219148903</v>
      </c>
      <c r="CZ31" s="143">
        <v>25.9611454934234</v>
      </c>
      <c r="DA31" s="143">
        <v>20.676675804426306</v>
      </c>
      <c r="DB31" s="144">
        <v>11.542931620853235</v>
      </c>
      <c r="DC31" s="63"/>
      <c r="DD31" s="64"/>
      <c r="DE31" s="142">
        <v>5.5446418367630725</v>
      </c>
      <c r="DF31" s="143">
        <v>8.877268120459616</v>
      </c>
      <c r="DG31" s="143">
        <v>15.783681834703856</v>
      </c>
      <c r="DH31" s="143">
        <v>14.371643406820084</v>
      </c>
      <c r="DI31" s="143">
        <v>12.67355785044086</v>
      </c>
      <c r="DJ31" s="144">
        <v>8.674327518180123</v>
      </c>
      <c r="DK31" s="63"/>
      <c r="DL31" s="64"/>
      <c r="DM31" s="142">
        <v>29.232068047808916</v>
      </c>
      <c r="DN31" s="143">
        <v>26.64777274955939</v>
      </c>
      <c r="DO31" s="143">
        <v>29.758520622194393</v>
      </c>
      <c r="DP31" s="143">
        <v>24.243288330503077</v>
      </c>
      <c r="DQ31" s="143">
        <v>19.110799025179787</v>
      </c>
      <c r="DR31" s="144">
        <v>10.489496213867938</v>
      </c>
      <c r="DS31" s="63"/>
      <c r="DT31" s="64"/>
      <c r="DU31" s="142">
        <v>5.327230877532592</v>
      </c>
      <c r="DV31" s="143">
        <v>8.520705248233535</v>
      </c>
      <c r="DW31" s="143">
        <v>15.32937982053931</v>
      </c>
      <c r="DX31" s="143">
        <v>13.813949235762136</v>
      </c>
      <c r="DY31" s="143">
        <v>12.048267387726739</v>
      </c>
      <c r="DZ31" s="144">
        <v>8.09086455647286</v>
      </c>
      <c r="EA31" s="3"/>
      <c r="EB31" s="6"/>
      <c r="EC31" s="6"/>
    </row>
    <row r="32" spans="1:133" ht="16.5" thickBot="1">
      <c r="A32" s="222"/>
      <c r="B32" s="66"/>
      <c r="C32" s="66"/>
      <c r="D32" s="66" t="s">
        <v>123</v>
      </c>
      <c r="E32" s="148">
        <v>24.532335234329725</v>
      </c>
      <c r="F32" s="149">
        <v>24.4484194478767</v>
      </c>
      <c r="G32" s="149">
        <v>28.87096059092382</v>
      </c>
      <c r="H32" s="149">
        <v>24.15667756053192</v>
      </c>
      <c r="I32" s="149">
        <v>19.543795201943965</v>
      </c>
      <c r="J32" s="150">
        <v>11.22532144276535</v>
      </c>
      <c r="K32" s="63"/>
      <c r="L32" s="64"/>
      <c r="M32" s="148">
        <v>5.054351478586688</v>
      </c>
      <c r="N32" s="149">
        <v>8.432691070566236</v>
      </c>
      <c r="O32" s="149">
        <v>15.405039666423388</v>
      </c>
      <c r="P32" s="149">
        <v>14.072411118317392</v>
      </c>
      <c r="Q32" s="149">
        <v>12.466015441687475</v>
      </c>
      <c r="R32" s="150">
        <v>8.621416913512165</v>
      </c>
      <c r="S32" s="63"/>
      <c r="T32" s="64"/>
      <c r="U32" s="148">
        <v>23.428602293843642</v>
      </c>
      <c r="V32" s="149">
        <v>23.29491492359122</v>
      </c>
      <c r="W32" s="149">
        <v>27.53165842153303</v>
      </c>
      <c r="X32" s="149">
        <v>22.765799035444005</v>
      </c>
      <c r="Y32" s="149">
        <v>18.19411909249176</v>
      </c>
      <c r="Z32" s="150">
        <v>10.196499091194532</v>
      </c>
      <c r="AA32" s="63"/>
      <c r="AB32" s="64"/>
      <c r="AC32" s="148">
        <v>4.865012675365109</v>
      </c>
      <c r="AD32" s="149">
        <v>8.1250824771485</v>
      </c>
      <c r="AE32" s="149">
        <v>14.999740406512075</v>
      </c>
      <c r="AF32" s="149">
        <v>13.558473979057403</v>
      </c>
      <c r="AG32" s="149">
        <v>11.864687425600428</v>
      </c>
      <c r="AH32" s="150">
        <v>8.007293194795995</v>
      </c>
      <c r="AI32" s="63"/>
      <c r="AJ32" s="64"/>
      <c r="AK32" s="148">
        <v>27.14962664830959</v>
      </c>
      <c r="AL32" s="149">
        <v>26.335615135820454</v>
      </c>
      <c r="AM32" s="149">
        <v>30.369064090314996</v>
      </c>
      <c r="AN32" s="149">
        <v>25.326783089307344</v>
      </c>
      <c r="AO32" s="149">
        <v>20.41804458091916</v>
      </c>
      <c r="AP32" s="150">
        <v>11.646030580498575</v>
      </c>
      <c r="AQ32" s="63"/>
      <c r="AR32" s="64"/>
      <c r="AS32" s="148">
        <v>5.323843621587052</v>
      </c>
      <c r="AT32" s="149">
        <v>8.730598207328674</v>
      </c>
      <c r="AU32" s="149">
        <v>15.70451245532056</v>
      </c>
      <c r="AV32" s="149">
        <v>14.360395160979063</v>
      </c>
      <c r="AW32" s="149">
        <v>12.730058496257792</v>
      </c>
      <c r="AX32" s="150">
        <v>8.810124897881256</v>
      </c>
      <c r="AY32" s="63"/>
      <c r="AZ32" s="64"/>
      <c r="BA32" s="148">
        <v>25.824962179570342</v>
      </c>
      <c r="BB32" s="149">
        <v>24.929845230029283</v>
      </c>
      <c r="BC32" s="149">
        <v>28.76609800279124</v>
      </c>
      <c r="BD32" s="149">
        <v>23.68089398600071</v>
      </c>
      <c r="BE32" s="149">
        <v>18.836958189794967</v>
      </c>
      <c r="BF32" s="150">
        <v>10.455399530932063</v>
      </c>
      <c r="BG32" s="63"/>
      <c r="BH32" s="64"/>
      <c r="BI32" s="148">
        <v>5.1136528874087235</v>
      </c>
      <c r="BJ32" s="149">
        <v>8.385477911457345</v>
      </c>
      <c r="BK32" s="149">
        <v>15.250161969689351</v>
      </c>
      <c r="BL32" s="149">
        <v>13.78575911127023</v>
      </c>
      <c r="BM32" s="149">
        <v>12.059263258309848</v>
      </c>
      <c r="BN32" s="150">
        <v>8.121895915249043</v>
      </c>
      <c r="BO32" s="63"/>
      <c r="BP32" s="64"/>
      <c r="BQ32" s="148">
        <v>30.03099514207566</v>
      </c>
      <c r="BR32" s="149">
        <v>28.438890251686818</v>
      </c>
      <c r="BS32" s="149">
        <v>32.04408656949636</v>
      </c>
      <c r="BT32" s="149">
        <v>26.636238017502663</v>
      </c>
      <c r="BU32" s="149">
        <v>21.394507691950857</v>
      </c>
      <c r="BV32" s="150">
        <v>12.109692274302862</v>
      </c>
      <c r="BW32" s="63"/>
      <c r="BX32" s="64"/>
      <c r="BY32" s="148">
        <v>5.589994334072844</v>
      </c>
      <c r="BZ32" s="149">
        <v>9.035393804424892</v>
      </c>
      <c r="CA32" s="149">
        <v>16.015486252686085</v>
      </c>
      <c r="CB32" s="149">
        <v>14.663088039857593</v>
      </c>
      <c r="CC32" s="149">
        <v>13.009983801716956</v>
      </c>
      <c r="CD32" s="150">
        <v>9.011327398875212</v>
      </c>
      <c r="CE32" s="63"/>
      <c r="CF32" s="64"/>
      <c r="CG32" s="148">
        <v>28.502099460978616</v>
      </c>
      <c r="CH32" s="149">
        <v>26.77166230309237</v>
      </c>
      <c r="CI32" s="149">
        <v>30.157737202250804</v>
      </c>
      <c r="CJ32" s="149">
        <v>24.710584512689724</v>
      </c>
      <c r="CK32" s="149">
        <v>19.55648078808254</v>
      </c>
      <c r="CL32" s="150">
        <v>10.73947027865702</v>
      </c>
      <c r="CM32" s="63"/>
      <c r="CN32" s="64"/>
      <c r="CO32" s="148">
        <v>5.364160044825673</v>
      </c>
      <c r="CP32" s="149">
        <v>8.656432152874425</v>
      </c>
      <c r="CQ32" s="149">
        <v>15.514015082230868</v>
      </c>
      <c r="CR32" s="149">
        <v>14.027451493477116</v>
      </c>
      <c r="CS32" s="149">
        <v>12.26721869179112</v>
      </c>
      <c r="CT32" s="150">
        <v>8.244199152070134</v>
      </c>
      <c r="CU32" s="63"/>
      <c r="CV32" s="64"/>
      <c r="CW32" s="148">
        <v>33.05386054672193</v>
      </c>
      <c r="CX32" s="149">
        <v>30.71338926968689</v>
      </c>
      <c r="CY32" s="149">
        <v>33.87514162963915</v>
      </c>
      <c r="CZ32" s="149">
        <v>28.078125558214712</v>
      </c>
      <c r="DA32" s="149">
        <v>22.473457774714344</v>
      </c>
      <c r="DB32" s="150">
        <v>12.619115550163468</v>
      </c>
      <c r="DC32" s="63"/>
      <c r="DD32" s="64"/>
      <c r="DE32" s="148">
        <v>5.842792645987684</v>
      </c>
      <c r="DF32" s="149">
        <v>9.33900202905285</v>
      </c>
      <c r="DG32" s="149">
        <v>16.331673968499963</v>
      </c>
      <c r="DH32" s="149">
        <v>14.976232395749404</v>
      </c>
      <c r="DI32" s="149">
        <v>13.303429879860346</v>
      </c>
      <c r="DJ32" s="150">
        <v>9.224975120656428</v>
      </c>
      <c r="DK32" s="63"/>
      <c r="DL32" s="64"/>
      <c r="DM32" s="148">
        <v>31.368544316659214</v>
      </c>
      <c r="DN32" s="149">
        <v>28.795576299087163</v>
      </c>
      <c r="DO32" s="149">
        <v>31.69880827957622</v>
      </c>
      <c r="DP32" s="149">
        <v>25.85533659478312</v>
      </c>
      <c r="DQ32" s="149">
        <v>20.3559736084095</v>
      </c>
      <c r="DR32" s="150">
        <v>11.050785657570355</v>
      </c>
      <c r="DS32" s="63"/>
      <c r="DT32" s="64"/>
      <c r="DU32" s="148">
        <v>5.607801437514218</v>
      </c>
      <c r="DV32" s="149">
        <v>8.932011291859112</v>
      </c>
      <c r="DW32" s="149">
        <v>15.78724003476107</v>
      </c>
      <c r="DX32" s="149">
        <v>14.28127810592042</v>
      </c>
      <c r="DY32" s="149">
        <v>12.48764595670843</v>
      </c>
      <c r="DZ32" s="150">
        <v>8.37442679345693</v>
      </c>
      <c r="EA32" s="3"/>
      <c r="EB32" s="6"/>
      <c r="EC32" s="6"/>
    </row>
    <row r="33" ht="19.5" thickBot="1"/>
    <row r="34" spans="1:133" ht="15.75">
      <c r="A34" s="221" t="s">
        <v>58</v>
      </c>
      <c r="B34" s="73" t="s">
        <v>147</v>
      </c>
      <c r="C34" s="73" t="s">
        <v>0</v>
      </c>
      <c r="D34" s="73" t="s">
        <v>122</v>
      </c>
      <c r="E34" s="133">
        <v>20.81135987032184</v>
      </c>
      <c r="F34" s="134">
        <v>20.851483231689507</v>
      </c>
      <c r="G34" s="134">
        <v>25.158969512976647</v>
      </c>
      <c r="H34" s="134">
        <v>20.918235709949798</v>
      </c>
      <c r="I34" s="134">
        <v>16.746715533058364</v>
      </c>
      <c r="J34" s="135">
        <v>9.32029483758923</v>
      </c>
      <c r="K34" s="63"/>
      <c r="L34" s="64"/>
      <c r="M34" s="133">
        <v>4.324763483699826</v>
      </c>
      <c r="N34" s="134">
        <v>7.442965229333761</v>
      </c>
      <c r="O34" s="134">
        <v>14.290933077246024</v>
      </c>
      <c r="P34" s="134">
        <v>12.92617932708534</v>
      </c>
      <c r="Q34" s="134">
        <v>11.291614286522963</v>
      </c>
      <c r="R34" s="135">
        <v>7.511031620254647</v>
      </c>
      <c r="S34" s="63"/>
      <c r="T34" s="64"/>
      <c r="U34" s="133">
        <v>19.494235323627233</v>
      </c>
      <c r="V34" s="134">
        <v>19.560828291386258</v>
      </c>
      <c r="W34" s="134">
        <v>23.773127281334403</v>
      </c>
      <c r="X34" s="134">
        <v>19.42641439775346</v>
      </c>
      <c r="Y34" s="134">
        <v>15.415081592885237</v>
      </c>
      <c r="Z34" s="135">
        <v>8.36078706178443</v>
      </c>
      <c r="AA34" s="63"/>
      <c r="AB34" s="64"/>
      <c r="AC34" s="133">
        <v>4.102460389105999</v>
      </c>
      <c r="AD34" s="134">
        <v>7.071918046666273</v>
      </c>
      <c r="AE34" s="134">
        <v>13.831372847852904</v>
      </c>
      <c r="AF34" s="134">
        <v>12.324120330161684</v>
      </c>
      <c r="AG34" s="134">
        <v>10.652716986966366</v>
      </c>
      <c r="AH34" s="135">
        <v>6.908921001865848</v>
      </c>
      <c r="AI34" s="63"/>
      <c r="AJ34" s="64"/>
      <c r="AK34" s="133">
        <v>23.39393605508921</v>
      </c>
      <c r="AL34" s="134">
        <v>22.61716053762593</v>
      </c>
      <c r="AM34" s="134">
        <v>26.49227619997426</v>
      </c>
      <c r="AN34" s="134">
        <v>21.928729514259278</v>
      </c>
      <c r="AO34" s="134">
        <v>17.477291240698168</v>
      </c>
      <c r="AP34" s="135">
        <v>9.652622378158165</v>
      </c>
      <c r="AQ34" s="63"/>
      <c r="AR34" s="64"/>
      <c r="AS34" s="133">
        <v>4.627076734253399</v>
      </c>
      <c r="AT34" s="134">
        <v>7.753181135921255</v>
      </c>
      <c r="AU34" s="134">
        <v>14.589879843626772</v>
      </c>
      <c r="AV34" s="134">
        <v>13.201103863673397</v>
      </c>
      <c r="AW34" s="134">
        <v>11.532284040311092</v>
      </c>
      <c r="AX34" s="135">
        <v>7.6696713700968475</v>
      </c>
      <c r="AY34" s="63"/>
      <c r="AZ34" s="64"/>
      <c r="BA34" s="133">
        <v>21.77910365448625</v>
      </c>
      <c r="BB34" s="134">
        <v>21.01675723395255</v>
      </c>
      <c r="BC34" s="134">
        <v>24.80883697521707</v>
      </c>
      <c r="BD34" s="134">
        <v>20.161287518767047</v>
      </c>
      <c r="BE34" s="134">
        <v>15.914499402055199</v>
      </c>
      <c r="BF34" s="135">
        <v>8.54738796289114</v>
      </c>
      <c r="BG34" s="63"/>
      <c r="BH34" s="64"/>
      <c r="BI34" s="133">
        <v>4.370062616842854</v>
      </c>
      <c r="BJ34" s="134">
        <v>7.328251130338104</v>
      </c>
      <c r="BK34" s="134">
        <v>14.066346285876923</v>
      </c>
      <c r="BL34" s="134">
        <v>12.525463031692798</v>
      </c>
      <c r="BM34" s="134">
        <v>10.816821151060795</v>
      </c>
      <c r="BN34" s="135">
        <v>6.996304592807258</v>
      </c>
      <c r="BO34" s="63"/>
      <c r="BP34" s="64"/>
      <c r="BQ34" s="133">
        <v>26.371206704559082</v>
      </c>
      <c r="BR34" s="134">
        <v>24.661504291490722</v>
      </c>
      <c r="BS34" s="134">
        <v>28.03319122454334</v>
      </c>
      <c r="BT34" s="134">
        <v>23.09141656018054</v>
      </c>
      <c r="BU34" s="134">
        <v>18.311515297551487</v>
      </c>
      <c r="BV34" s="135">
        <v>10.022949472327184</v>
      </c>
      <c r="BW34" s="63"/>
      <c r="BX34" s="64"/>
      <c r="BY34" s="133">
        <v>4.93727102412748</v>
      </c>
      <c r="BZ34" s="134">
        <v>8.081133064696235</v>
      </c>
      <c r="CA34" s="134">
        <v>14.909532538003992</v>
      </c>
      <c r="CB34" s="134">
        <v>13.497476043824742</v>
      </c>
      <c r="CC34" s="134">
        <v>11.792776452997387</v>
      </c>
      <c r="CD34" s="135">
        <v>7.840703706665852</v>
      </c>
      <c r="CE34" s="63"/>
      <c r="CF34" s="64"/>
      <c r="CG34" s="133">
        <v>24.464377301078887</v>
      </c>
      <c r="CH34" s="134">
        <v>22.723594941984068</v>
      </c>
      <c r="CI34" s="134">
        <v>26.016093407739636</v>
      </c>
      <c r="CJ34" s="134">
        <v>21.01108656062873</v>
      </c>
      <c r="CK34" s="134">
        <v>16.485133273130916</v>
      </c>
      <c r="CL34" s="135">
        <v>8.753973594975125</v>
      </c>
      <c r="CM34" s="63"/>
      <c r="CN34" s="64"/>
      <c r="CO34" s="133">
        <v>4.650914065464351</v>
      </c>
      <c r="CP34" s="134">
        <v>7.604107354626904</v>
      </c>
      <c r="CQ34" s="134">
        <v>14.32123770687523</v>
      </c>
      <c r="CR34" s="134">
        <v>12.744884448795162</v>
      </c>
      <c r="CS34" s="134">
        <v>10.995584260680301</v>
      </c>
      <c r="CT34" s="135">
        <v>7.090387494042282</v>
      </c>
      <c r="CU34" s="63"/>
      <c r="CV34" s="64"/>
      <c r="CW34" s="133">
        <v>29.626882141148755</v>
      </c>
      <c r="CX34" s="134">
        <v>26.95656798453008</v>
      </c>
      <c r="CY34" s="134">
        <v>29.774913206108693</v>
      </c>
      <c r="CZ34" s="134">
        <v>24.40890910565343</v>
      </c>
      <c r="DA34" s="134">
        <v>19.25496120281504</v>
      </c>
      <c r="DB34" s="135">
        <v>10.434740693567985</v>
      </c>
      <c r="DC34" s="63"/>
      <c r="DD34" s="64"/>
      <c r="DE34" s="133">
        <v>5.242925410258221</v>
      </c>
      <c r="DF34" s="134">
        <v>8.418679191144491</v>
      </c>
      <c r="DG34" s="134">
        <v>15.244338255125548</v>
      </c>
      <c r="DH34" s="134">
        <v>13.81215930257866</v>
      </c>
      <c r="DI34" s="134">
        <v>12.07181324400079</v>
      </c>
      <c r="DJ34" s="135">
        <v>8.024480463381556</v>
      </c>
      <c r="DK34" s="63"/>
      <c r="DL34" s="64"/>
      <c r="DM34" s="133">
        <v>27.48208311141584</v>
      </c>
      <c r="DN34" s="134">
        <v>24.677286245346927</v>
      </c>
      <c r="DO34" s="134">
        <v>27.400425987851772</v>
      </c>
      <c r="DP34" s="134">
        <v>21.98362025775111</v>
      </c>
      <c r="DQ34" s="134">
        <v>17.133373507382423</v>
      </c>
      <c r="DR34" s="135">
        <v>8.98261379424185</v>
      </c>
      <c r="DS34" s="63"/>
      <c r="DT34" s="64"/>
      <c r="DU34" s="133">
        <v>4.935470739567696</v>
      </c>
      <c r="DV34" s="134">
        <v>7.8946190234285</v>
      </c>
      <c r="DW34" s="134">
        <v>14.593329930252228</v>
      </c>
      <c r="DX34" s="134">
        <v>12.981358764555292</v>
      </c>
      <c r="DY34" s="134">
        <v>11.18894189399557</v>
      </c>
      <c r="DZ34" s="135">
        <v>7.191527505677759</v>
      </c>
      <c r="EA34" s="3"/>
      <c r="EB34" s="6"/>
      <c r="EC34" s="6"/>
    </row>
    <row r="35" spans="2:133" ht="16.5" thickBot="1">
      <c r="B35" s="46"/>
      <c r="C35" s="46"/>
      <c r="D35" s="46" t="s">
        <v>123</v>
      </c>
      <c r="E35" s="139">
        <v>22.115806839467655</v>
      </c>
      <c r="F35" s="140">
        <v>22.148789331395808</v>
      </c>
      <c r="G35" s="140">
        <v>26.484844995098747</v>
      </c>
      <c r="H35" s="140">
        <v>22.116779160253813</v>
      </c>
      <c r="I35" s="140">
        <v>17.796518803946437</v>
      </c>
      <c r="J35" s="141">
        <v>9.989498779913479</v>
      </c>
      <c r="K35" s="63"/>
      <c r="L35" s="64"/>
      <c r="M35" s="139">
        <v>4.567309929644311</v>
      </c>
      <c r="N35" s="140">
        <v>7.7947264363327875</v>
      </c>
      <c r="O35" s="140">
        <v>14.696024308491955</v>
      </c>
      <c r="P35" s="140">
        <v>13.361146461827481</v>
      </c>
      <c r="Q35" s="140">
        <v>11.74371462251777</v>
      </c>
      <c r="R35" s="141">
        <v>7.904684838512323</v>
      </c>
      <c r="S35" s="63"/>
      <c r="T35" s="64"/>
      <c r="U35" s="139">
        <v>20.551286499706308</v>
      </c>
      <c r="V35" s="140">
        <v>20.60039297829202</v>
      </c>
      <c r="W35" s="140">
        <v>24.747086621991002</v>
      </c>
      <c r="X35" s="140">
        <v>20.265183697111365</v>
      </c>
      <c r="Y35" s="140">
        <v>16.081381709028427</v>
      </c>
      <c r="Z35" s="141">
        <v>8.665395113952682</v>
      </c>
      <c r="AA35" s="63"/>
      <c r="AB35" s="64"/>
      <c r="AC35" s="139">
        <v>4.3011999233585</v>
      </c>
      <c r="AD35" s="140">
        <v>7.349535766950439</v>
      </c>
      <c r="AE35" s="140">
        <v>14.134179726508643</v>
      </c>
      <c r="AF35" s="140">
        <v>12.634346194675272</v>
      </c>
      <c r="AG35" s="140">
        <v>10.942547502644159</v>
      </c>
      <c r="AH35" s="141">
        <v>7.086197933064324</v>
      </c>
      <c r="AI35" s="63"/>
      <c r="AJ35" s="64"/>
      <c r="AK35" s="139">
        <v>24.744398136046698</v>
      </c>
      <c r="AL35" s="140">
        <v>23.98164731593985</v>
      </c>
      <c r="AM35" s="140">
        <v>27.89446050448731</v>
      </c>
      <c r="AN35" s="140">
        <v>23.20005824467178</v>
      </c>
      <c r="AO35" s="140">
        <v>18.591600099467765</v>
      </c>
      <c r="AP35" s="141">
        <v>10.358570253237556</v>
      </c>
      <c r="AQ35" s="63"/>
      <c r="AR35" s="64"/>
      <c r="AS35" s="139">
        <v>4.861082550075077</v>
      </c>
      <c r="AT35" s="140">
        <v>8.103250058144104</v>
      </c>
      <c r="AU35" s="140">
        <v>14.997890577221137</v>
      </c>
      <c r="AV35" s="140">
        <v>13.643948316605929</v>
      </c>
      <c r="AW35" s="140">
        <v>11.996302529283152</v>
      </c>
      <c r="AX35" s="141">
        <v>8.07627834237393</v>
      </c>
      <c r="AY35" s="63"/>
      <c r="AZ35" s="64"/>
      <c r="BA35" s="139">
        <v>22.874287239642893</v>
      </c>
      <c r="BB35" s="140">
        <v>22.110963173445008</v>
      </c>
      <c r="BC35" s="140">
        <v>25.83779612021453</v>
      </c>
      <c r="BD35" s="140">
        <v>21.048885790711935</v>
      </c>
      <c r="BE35" s="140">
        <v>16.618352892962083</v>
      </c>
      <c r="BF35" s="141">
        <v>8.866175189462258</v>
      </c>
      <c r="BG35" s="63"/>
      <c r="BH35" s="64"/>
      <c r="BI35" s="139">
        <v>4.564486786904191</v>
      </c>
      <c r="BJ35" s="140">
        <v>7.607402239146408</v>
      </c>
      <c r="BK35" s="140">
        <v>14.373893251044013</v>
      </c>
      <c r="BL35" s="140">
        <v>12.843302203624324</v>
      </c>
      <c r="BM35" s="140">
        <v>11.115147812571516</v>
      </c>
      <c r="BN35" s="141">
        <v>7.179007858038847</v>
      </c>
      <c r="BO35" s="63"/>
      <c r="BP35" s="64"/>
      <c r="BQ35" s="139">
        <v>27.73515447431388</v>
      </c>
      <c r="BR35" s="140">
        <v>26.081962297343335</v>
      </c>
      <c r="BS35" s="140">
        <v>29.50942199142425</v>
      </c>
      <c r="BT35" s="140">
        <v>24.4375954349668</v>
      </c>
      <c r="BU35" s="140">
        <v>19.49447594129858</v>
      </c>
      <c r="BV35" s="141">
        <v>10.768876095117632</v>
      </c>
      <c r="BW35" s="63"/>
      <c r="BX35" s="64"/>
      <c r="BY35" s="139">
        <v>5.1589987001956</v>
      </c>
      <c r="BZ35" s="140">
        <v>8.426273745420273</v>
      </c>
      <c r="CA35" s="140">
        <v>15.317919713293966</v>
      </c>
      <c r="CB35" s="140">
        <v>13.946582479635364</v>
      </c>
      <c r="CC35" s="140">
        <v>12.26806951538849</v>
      </c>
      <c r="CD35" s="141">
        <v>8.26072287898274</v>
      </c>
      <c r="CE35" s="63"/>
      <c r="CF35" s="64"/>
      <c r="CG35" s="139">
        <v>25.576050570353228</v>
      </c>
      <c r="CH35" s="140">
        <v>23.868371551220076</v>
      </c>
      <c r="CI35" s="140">
        <v>27.101365049600258</v>
      </c>
      <c r="CJ35" s="140">
        <v>21.950837803956418</v>
      </c>
      <c r="CK35" s="140">
        <v>17.229851374096597</v>
      </c>
      <c r="CL35" s="141">
        <v>9.088254875759024</v>
      </c>
      <c r="CM35" s="63"/>
      <c r="CN35" s="64"/>
      <c r="CO35" s="139">
        <v>4.838328747152223</v>
      </c>
      <c r="CP35" s="140">
        <v>7.882987543442918</v>
      </c>
      <c r="CQ35" s="140">
        <v>14.63241088042973</v>
      </c>
      <c r="CR35" s="140">
        <v>13.069945367923745</v>
      </c>
      <c r="CS35" s="140">
        <v>11.302509936051383</v>
      </c>
      <c r="CT35" s="141">
        <v>7.278813110000932</v>
      </c>
      <c r="CU35" s="63"/>
      <c r="CV35" s="64"/>
      <c r="CW35" s="139">
        <v>30.95939262704534</v>
      </c>
      <c r="CX35" s="140">
        <v>28.411565056923838</v>
      </c>
      <c r="CY35" s="140">
        <v>31.31582180117249</v>
      </c>
      <c r="CZ35" s="140">
        <v>25.82769610981945</v>
      </c>
      <c r="DA35" s="140">
        <v>20.50858604187022</v>
      </c>
      <c r="DB35" s="141">
        <v>11.223708342558355</v>
      </c>
      <c r="DC35" s="63"/>
      <c r="DD35" s="64"/>
      <c r="DE35" s="139">
        <v>5.448874462515418</v>
      </c>
      <c r="DF35" s="140">
        <v>8.755128076710143</v>
      </c>
      <c r="DG35" s="140">
        <v>15.649852176037122</v>
      </c>
      <c r="DH35" s="140">
        <v>14.265199959189545</v>
      </c>
      <c r="DI35" s="140">
        <v>12.557172203755396</v>
      </c>
      <c r="DJ35" s="141">
        <v>8.45820548332568</v>
      </c>
      <c r="DK35" s="63"/>
      <c r="DL35" s="64"/>
      <c r="DM35" s="139">
        <v>28.579087719724985</v>
      </c>
      <c r="DN35" s="140">
        <v>25.862483847303736</v>
      </c>
      <c r="DO35" s="140">
        <v>28.53993096974139</v>
      </c>
      <c r="DP35" s="140">
        <v>22.977271150022048</v>
      </c>
      <c r="DQ35" s="140">
        <v>17.921756687883043</v>
      </c>
      <c r="DR35" s="141">
        <v>9.333747156966124</v>
      </c>
      <c r="DS35" s="63"/>
      <c r="DT35" s="64"/>
      <c r="DU35" s="139">
        <v>5.113109500281148</v>
      </c>
      <c r="DV35" s="140">
        <v>8.170947708304615</v>
      </c>
      <c r="DW35" s="140">
        <v>14.906543041924309</v>
      </c>
      <c r="DX35" s="140">
        <v>13.312884887282824</v>
      </c>
      <c r="DY35" s="140">
        <v>11.50436002568462</v>
      </c>
      <c r="DZ35" s="141">
        <v>7.385951185145712</v>
      </c>
      <c r="EA35" s="3"/>
      <c r="EB35" s="6"/>
      <c r="EC35" s="6"/>
    </row>
    <row r="36" spans="2:130" ht="16.5" thickBot="1">
      <c r="B36" s="46"/>
      <c r="C36" s="46"/>
      <c r="D36" s="46"/>
      <c r="E36" s="79"/>
      <c r="F36" s="65"/>
      <c r="G36" s="65"/>
      <c r="H36" s="65"/>
      <c r="I36" s="65"/>
      <c r="J36" s="65"/>
      <c r="K36" s="60"/>
      <c r="L36" s="61"/>
      <c r="M36" s="79"/>
      <c r="N36" s="65"/>
      <c r="O36" s="65"/>
      <c r="P36" s="65"/>
      <c r="Q36" s="65"/>
      <c r="R36" s="65"/>
      <c r="S36" s="60"/>
      <c r="T36" s="61"/>
      <c r="U36" s="79"/>
      <c r="V36" s="65"/>
      <c r="W36" s="65"/>
      <c r="X36" s="65"/>
      <c r="Y36" s="65"/>
      <c r="Z36" s="65"/>
      <c r="AA36" s="60"/>
      <c r="AB36" s="61"/>
      <c r="AC36" s="79"/>
      <c r="AD36" s="65"/>
      <c r="AE36" s="65"/>
      <c r="AF36" s="65"/>
      <c r="AG36" s="65"/>
      <c r="AH36" s="65"/>
      <c r="AI36" s="60"/>
      <c r="AJ36" s="61"/>
      <c r="AK36" s="79"/>
      <c r="AL36" s="65"/>
      <c r="AM36" s="65"/>
      <c r="AN36" s="65"/>
      <c r="AO36" s="65"/>
      <c r="AP36" s="65"/>
      <c r="AQ36" s="60"/>
      <c r="AR36" s="61"/>
      <c r="AS36" s="79"/>
      <c r="AT36" s="65"/>
      <c r="AU36" s="65"/>
      <c r="AV36" s="65"/>
      <c r="AW36" s="65"/>
      <c r="AX36" s="65"/>
      <c r="AY36" s="60"/>
      <c r="AZ36" s="61"/>
      <c r="BA36" s="79"/>
      <c r="BB36" s="65"/>
      <c r="BC36" s="65"/>
      <c r="BD36" s="65"/>
      <c r="BE36" s="65"/>
      <c r="BF36" s="65"/>
      <c r="BG36" s="60"/>
      <c r="BH36" s="61"/>
      <c r="BI36" s="79"/>
      <c r="BJ36" s="65"/>
      <c r="BK36" s="65"/>
      <c r="BL36" s="65"/>
      <c r="BM36" s="65"/>
      <c r="BN36" s="65"/>
      <c r="BO36" s="60"/>
      <c r="BP36" s="61"/>
      <c r="BQ36" s="79"/>
      <c r="BR36" s="65"/>
      <c r="BS36" s="65"/>
      <c r="BT36" s="65"/>
      <c r="BU36" s="65"/>
      <c r="BV36" s="65"/>
      <c r="BW36" s="60"/>
      <c r="BX36" s="61"/>
      <c r="BY36" s="79"/>
      <c r="BZ36" s="65"/>
      <c r="CA36" s="65"/>
      <c r="CB36" s="65"/>
      <c r="CC36" s="65"/>
      <c r="CD36" s="65"/>
      <c r="CE36" s="60"/>
      <c r="CF36" s="61"/>
      <c r="CG36" s="79"/>
      <c r="CH36" s="65"/>
      <c r="CI36" s="65"/>
      <c r="CJ36" s="65"/>
      <c r="CK36" s="65"/>
      <c r="CL36" s="65"/>
      <c r="CM36" s="60"/>
      <c r="CN36" s="61"/>
      <c r="CO36" s="79"/>
      <c r="CP36" s="65"/>
      <c r="CQ36" s="65"/>
      <c r="CR36" s="65"/>
      <c r="CS36" s="65"/>
      <c r="CT36" s="65"/>
      <c r="CU36" s="60"/>
      <c r="CV36" s="61"/>
      <c r="CW36" s="79"/>
      <c r="CX36" s="65"/>
      <c r="CY36" s="65"/>
      <c r="CZ36" s="65"/>
      <c r="DA36" s="65"/>
      <c r="DB36" s="65"/>
      <c r="DC36" s="60"/>
      <c r="DD36" s="61"/>
      <c r="DE36" s="79"/>
      <c r="DF36" s="65"/>
      <c r="DG36" s="65"/>
      <c r="DH36" s="65"/>
      <c r="DI36" s="65"/>
      <c r="DJ36" s="65"/>
      <c r="DK36" s="60"/>
      <c r="DL36" s="61"/>
      <c r="DM36" s="79"/>
      <c r="DN36" s="65"/>
      <c r="DO36" s="65"/>
      <c r="DP36" s="65"/>
      <c r="DQ36" s="65"/>
      <c r="DR36" s="65"/>
      <c r="DS36" s="60"/>
      <c r="DT36" s="61"/>
      <c r="DU36" s="79"/>
      <c r="DV36" s="65"/>
      <c r="DW36" s="65"/>
      <c r="DX36" s="65"/>
      <c r="DY36" s="65"/>
      <c r="DZ36" s="65"/>
    </row>
    <row r="37" spans="2:133" ht="15.75">
      <c r="B37" s="46"/>
      <c r="C37" s="46" t="s">
        <v>2</v>
      </c>
      <c r="D37" s="46" t="s">
        <v>122</v>
      </c>
      <c r="E37" s="142">
        <v>22.753875197915317</v>
      </c>
      <c r="F37" s="143">
        <v>22.728534379336708</v>
      </c>
      <c r="G37" s="143">
        <v>27.198871156256278</v>
      </c>
      <c r="H37" s="143">
        <v>22.66797622702707</v>
      </c>
      <c r="I37" s="143">
        <v>18.269693675181664</v>
      </c>
      <c r="J37" s="144">
        <v>10.433687494906122</v>
      </c>
      <c r="K37" s="63"/>
      <c r="L37" s="64"/>
      <c r="M37" s="142">
        <v>4.771458359721466</v>
      </c>
      <c r="N37" s="143">
        <v>8.03492229331807</v>
      </c>
      <c r="O37" s="143">
        <v>14.949971434541917</v>
      </c>
      <c r="P37" s="143">
        <v>13.582491942548257</v>
      </c>
      <c r="Q37" s="143">
        <v>11.96126560832993</v>
      </c>
      <c r="R37" s="144">
        <v>8.182260640676576</v>
      </c>
      <c r="S37" s="63"/>
      <c r="T37" s="64"/>
      <c r="U37" s="142">
        <v>21.868072439051947</v>
      </c>
      <c r="V37" s="143">
        <v>21.841930083790267</v>
      </c>
      <c r="W37" s="143">
        <v>26.22217792761952</v>
      </c>
      <c r="X37" s="143">
        <v>21.66965474091693</v>
      </c>
      <c r="Y37" s="143">
        <v>17.334556403755457</v>
      </c>
      <c r="Z37" s="144">
        <v>9.794053772905862</v>
      </c>
      <c r="AA37" s="63"/>
      <c r="AB37" s="64"/>
      <c r="AC37" s="142">
        <v>4.619446855482132</v>
      </c>
      <c r="AD37" s="143">
        <v>7.794779275441841</v>
      </c>
      <c r="AE37" s="143">
        <v>14.641186838890055</v>
      </c>
      <c r="AF37" s="143">
        <v>13.196315666380068</v>
      </c>
      <c r="AG37" s="143">
        <v>11.525552407371158</v>
      </c>
      <c r="AH37" s="144">
        <v>7.789008822404575</v>
      </c>
      <c r="AI37" s="63"/>
      <c r="AJ37" s="64"/>
      <c r="AK37" s="142">
        <v>25.35411409259081</v>
      </c>
      <c r="AL37" s="143">
        <v>24.558033430467596</v>
      </c>
      <c r="AM37" s="143">
        <v>28.623208570491908</v>
      </c>
      <c r="AN37" s="143">
        <v>23.762313893798012</v>
      </c>
      <c r="AO37" s="143">
        <v>19.07437655486251</v>
      </c>
      <c r="AP37" s="144">
        <v>10.812937214743057</v>
      </c>
      <c r="AQ37" s="63"/>
      <c r="AR37" s="64"/>
      <c r="AS37" s="142">
        <v>5.056612513810578</v>
      </c>
      <c r="AT37" s="143">
        <v>8.34074976879645</v>
      </c>
      <c r="AU37" s="143">
        <v>15.251312756705676</v>
      </c>
      <c r="AV37" s="143">
        <v>13.86570690623599</v>
      </c>
      <c r="AW37" s="143">
        <v>12.215071991532874</v>
      </c>
      <c r="AX37" s="144">
        <v>8.35764049048514</v>
      </c>
      <c r="AY37" s="63"/>
      <c r="AZ37" s="64"/>
      <c r="BA37" s="142">
        <v>24.241622345785753</v>
      </c>
      <c r="BB37" s="143">
        <v>23.4201736687543</v>
      </c>
      <c r="BC37" s="143">
        <v>27.394228048657272</v>
      </c>
      <c r="BD37" s="143">
        <v>22.527399293254884</v>
      </c>
      <c r="BE37" s="143">
        <v>17.93168895618506</v>
      </c>
      <c r="BF37" s="144">
        <v>10.0341908870914</v>
      </c>
      <c r="BG37" s="63"/>
      <c r="BH37" s="64"/>
      <c r="BI37" s="142">
        <v>4.878342926492316</v>
      </c>
      <c r="BJ37" s="143">
        <v>8.057681967364353</v>
      </c>
      <c r="BK37" s="143">
        <v>14.889188831759979</v>
      </c>
      <c r="BL37" s="143">
        <v>13.417028789473974</v>
      </c>
      <c r="BM37" s="143">
        <v>11.711539480615748</v>
      </c>
      <c r="BN37" s="144">
        <v>7.8970866124038395</v>
      </c>
      <c r="BO37" s="63"/>
      <c r="BP37" s="64"/>
      <c r="BQ37" s="142">
        <v>28.27529570461527</v>
      </c>
      <c r="BR37" s="143">
        <v>26.63180992550699</v>
      </c>
      <c r="BS37" s="143">
        <v>30.23949247854931</v>
      </c>
      <c r="BT37" s="143">
        <v>25.002177450728823</v>
      </c>
      <c r="BU37" s="143">
        <v>19.981810291126656</v>
      </c>
      <c r="BV37" s="144">
        <v>11.232726914069028</v>
      </c>
      <c r="BW37" s="63"/>
      <c r="BX37" s="64"/>
      <c r="BY37" s="142">
        <v>5.343226568211372</v>
      </c>
      <c r="BZ37" s="143">
        <v>8.658512922840176</v>
      </c>
      <c r="CA37" s="143">
        <v>15.568615569123596</v>
      </c>
      <c r="CB37" s="143">
        <v>14.1669761501563</v>
      </c>
      <c r="CC37" s="143">
        <v>12.486758450639584</v>
      </c>
      <c r="CD37" s="144">
        <v>8.545544781289204</v>
      </c>
      <c r="CE37" s="63"/>
      <c r="CF37" s="64"/>
      <c r="CG37" s="142">
        <v>26.942811979487782</v>
      </c>
      <c r="CH37" s="143">
        <v>25.22456235217132</v>
      </c>
      <c r="CI37" s="143">
        <v>28.731995453136744</v>
      </c>
      <c r="CJ37" s="143">
        <v>23.501989238935252</v>
      </c>
      <c r="CK37" s="143">
        <v>18.604778385037037</v>
      </c>
      <c r="CL37" s="144">
        <v>10.298325502480848</v>
      </c>
      <c r="CM37" s="63"/>
      <c r="CN37" s="64"/>
      <c r="CO37" s="142">
        <v>5.143293058518602</v>
      </c>
      <c r="CP37" s="143">
        <v>8.334853635681007</v>
      </c>
      <c r="CQ37" s="143">
        <v>15.153469903148787</v>
      </c>
      <c r="CR37" s="143">
        <v>13.653892843706057</v>
      </c>
      <c r="CS37" s="143">
        <v>11.911683413743042</v>
      </c>
      <c r="CT37" s="144">
        <v>8.01273335815829</v>
      </c>
      <c r="CU37" s="63"/>
      <c r="CV37" s="64"/>
      <c r="CW37" s="142">
        <v>31.39756448604439</v>
      </c>
      <c r="CX37" s="143">
        <v>28.912730628558034</v>
      </c>
      <c r="CY37" s="143">
        <v>32.033519919180236</v>
      </c>
      <c r="CZ37" s="143">
        <v>26.38536837890303</v>
      </c>
      <c r="DA37" s="143">
        <v>20.994973245844626</v>
      </c>
      <c r="DB37" s="144">
        <v>11.696247437516947</v>
      </c>
      <c r="DC37" s="63"/>
      <c r="DD37" s="64"/>
      <c r="DE37" s="142">
        <v>5.61997486466523</v>
      </c>
      <c r="DF37" s="143">
        <v>8.97992771177394</v>
      </c>
      <c r="DG37" s="143">
        <v>15.895834510733474</v>
      </c>
      <c r="DH37" s="143">
        <v>14.482539943625756</v>
      </c>
      <c r="DI37" s="143">
        <v>12.774485977899941</v>
      </c>
      <c r="DJ37" s="144">
        <v>8.746137865920085</v>
      </c>
      <c r="DK37" s="63"/>
      <c r="DL37" s="64"/>
      <c r="DM37" s="142">
        <v>29.883880822973055</v>
      </c>
      <c r="DN37" s="143">
        <v>27.236287991264494</v>
      </c>
      <c r="DO37" s="143">
        <v>30.232028245984694</v>
      </c>
      <c r="DP37" s="143">
        <v>24.596409623859223</v>
      </c>
      <c r="DQ37" s="143">
        <v>19.3582459704814</v>
      </c>
      <c r="DR37" s="144">
        <v>10.588582467303894</v>
      </c>
      <c r="DS37" s="63"/>
      <c r="DT37" s="64"/>
      <c r="DU37" s="142">
        <v>5.404775158904911</v>
      </c>
      <c r="DV37" s="143">
        <v>8.620433676188734</v>
      </c>
      <c r="DW37" s="143">
        <v>15.430281260654242</v>
      </c>
      <c r="DX37" s="143">
        <v>13.90499554086608</v>
      </c>
      <c r="DY37" s="143">
        <v>12.125349131636847</v>
      </c>
      <c r="DZ37" s="144">
        <v>8.136225478590463</v>
      </c>
      <c r="EA37" s="3"/>
      <c r="EB37" s="6"/>
      <c r="EC37" s="6"/>
    </row>
    <row r="38" spans="1:133" ht="16.5" thickBot="1">
      <c r="A38" s="222"/>
      <c r="B38" s="66"/>
      <c r="C38" s="66"/>
      <c r="D38" s="66" t="s">
        <v>123</v>
      </c>
      <c r="E38" s="148">
        <v>23.936025905414773</v>
      </c>
      <c r="F38" s="149">
        <v>23.912512475703263</v>
      </c>
      <c r="G38" s="149">
        <v>28.410318368783688</v>
      </c>
      <c r="H38" s="149">
        <v>23.786193754959605</v>
      </c>
      <c r="I38" s="149">
        <v>19.26502082779496</v>
      </c>
      <c r="J38" s="150">
        <v>11.087310851633866</v>
      </c>
      <c r="K38" s="63"/>
      <c r="L38" s="64"/>
      <c r="M38" s="148">
        <v>4.970594018026391</v>
      </c>
      <c r="N38" s="149">
        <v>8.32944611635983</v>
      </c>
      <c r="O38" s="149">
        <v>15.296541809226245</v>
      </c>
      <c r="P38" s="149">
        <v>13.96767070965227</v>
      </c>
      <c r="Q38" s="149">
        <v>12.371605069631004</v>
      </c>
      <c r="R38" s="150">
        <v>8.55410985517238</v>
      </c>
      <c r="S38" s="63"/>
      <c r="T38" s="64"/>
      <c r="U38" s="148">
        <v>22.8158830319198</v>
      </c>
      <c r="V38" s="149">
        <v>22.78391771895318</v>
      </c>
      <c r="W38" s="149">
        <v>27.12582054340451</v>
      </c>
      <c r="X38" s="149">
        <v>22.463540882351122</v>
      </c>
      <c r="Y38" s="149">
        <v>17.980486600472727</v>
      </c>
      <c r="Z38" s="150">
        <v>10.108157784742495</v>
      </c>
      <c r="AA38" s="63"/>
      <c r="AB38" s="64"/>
      <c r="AC38" s="148">
        <v>4.7821644987259875</v>
      </c>
      <c r="AD38" s="149">
        <v>8.02816506154916</v>
      </c>
      <c r="AE38" s="149">
        <v>14.904609964632844</v>
      </c>
      <c r="AF38" s="149">
        <v>13.4739508366956</v>
      </c>
      <c r="AG38" s="149">
        <v>11.793484685713178</v>
      </c>
      <c r="AH38" s="150">
        <v>7.965202960254927</v>
      </c>
      <c r="AI38" s="63"/>
      <c r="AJ38" s="64"/>
      <c r="AK38" s="148">
        <v>26.552407651876045</v>
      </c>
      <c r="AL38" s="149">
        <v>25.784442114501896</v>
      </c>
      <c r="AM38" s="149">
        <v>29.890008632663847</v>
      </c>
      <c r="AN38" s="149">
        <v>24.938293790042497</v>
      </c>
      <c r="AO38" s="149">
        <v>20.124294668092872</v>
      </c>
      <c r="AP38" s="150">
        <v>11.500713781366365</v>
      </c>
      <c r="AQ38" s="63"/>
      <c r="AR38" s="64"/>
      <c r="AS38" s="148">
        <v>5.245025943543853</v>
      </c>
      <c r="AT38" s="149">
        <v>8.629858150481278</v>
      </c>
      <c r="AU38" s="149">
        <v>15.596745434149764</v>
      </c>
      <c r="AV38" s="149">
        <v>14.254740551613395</v>
      </c>
      <c r="AW38" s="149">
        <v>12.633714776857857</v>
      </c>
      <c r="AX38" s="150">
        <v>8.740629328052927</v>
      </c>
      <c r="AY38" s="63"/>
      <c r="AZ38" s="64"/>
      <c r="BA38" s="148">
        <v>25.196378243217634</v>
      </c>
      <c r="BB38" s="149">
        <v>24.39380558823809</v>
      </c>
      <c r="BC38" s="149">
        <v>28.336937661714746</v>
      </c>
      <c r="BD38" s="149">
        <v>23.359712725632868</v>
      </c>
      <c r="BE38" s="149">
        <v>18.609783664554598</v>
      </c>
      <c r="BF38" s="150">
        <v>10.362274938467475</v>
      </c>
      <c r="BG38" s="63"/>
      <c r="BH38" s="64"/>
      <c r="BI38" s="148">
        <v>5.033908451784497</v>
      </c>
      <c r="BJ38" s="149">
        <v>8.288824596728908</v>
      </c>
      <c r="BK38" s="149">
        <v>15.153797448554698</v>
      </c>
      <c r="BL38" s="149">
        <v>13.699092352455377</v>
      </c>
      <c r="BM38" s="149">
        <v>11.98569740378121</v>
      </c>
      <c r="BN38" s="150">
        <v>8.078242736592033</v>
      </c>
      <c r="BO38" s="63"/>
      <c r="BP38" s="64"/>
      <c r="BQ38" s="148">
        <v>29.462141134041676</v>
      </c>
      <c r="BR38" s="149">
        <v>27.88872575259096</v>
      </c>
      <c r="BS38" s="149">
        <v>31.55702039738263</v>
      </c>
      <c r="BT38" s="149">
        <v>26.235731097213858</v>
      </c>
      <c r="BU38" s="149">
        <v>21.088704985855568</v>
      </c>
      <c r="BV38" s="150">
        <v>11.957352908335633</v>
      </c>
      <c r="BW38" s="63"/>
      <c r="BX38" s="64"/>
      <c r="BY38" s="148">
        <v>5.518257618484263</v>
      </c>
      <c r="BZ38" s="149">
        <v>8.93944696925636</v>
      </c>
      <c r="CA38" s="149">
        <v>15.910522545229254</v>
      </c>
      <c r="CB38" s="149">
        <v>14.558146117017216</v>
      </c>
      <c r="CC38" s="149">
        <v>12.912802978353188</v>
      </c>
      <c r="CD38" s="150">
        <v>8.939918483487904</v>
      </c>
      <c r="CE38" s="63"/>
      <c r="CF38" s="64"/>
      <c r="CG38" s="148">
        <v>27.884136655458565</v>
      </c>
      <c r="CH38" s="149">
        <v>26.22304199337345</v>
      </c>
      <c r="CI38" s="149">
        <v>29.712217971648116</v>
      </c>
      <c r="CJ38" s="149">
        <v>24.373861667228688</v>
      </c>
      <c r="CK38" s="149">
        <v>19.317093682810242</v>
      </c>
      <c r="CL38" s="150">
        <v>10.641550940791152</v>
      </c>
      <c r="CM38" s="63"/>
      <c r="CN38" s="64"/>
      <c r="CO38" s="148">
        <v>5.28969301556677</v>
      </c>
      <c r="CP38" s="149">
        <v>8.562021038970693</v>
      </c>
      <c r="CQ38" s="149">
        <v>15.417998062869476</v>
      </c>
      <c r="CR38" s="149">
        <v>13.939707385006711</v>
      </c>
      <c r="CS38" s="149">
        <v>12.191900052813862</v>
      </c>
      <c r="CT38" s="150">
        <v>8.199063294068655</v>
      </c>
      <c r="CU38" s="63"/>
      <c r="CV38" s="64"/>
      <c r="CW38" s="148">
        <v>32.53904468343605</v>
      </c>
      <c r="CX38" s="149">
        <v>30.181303313700237</v>
      </c>
      <c r="CY38" s="149">
        <v>33.39173034401782</v>
      </c>
      <c r="CZ38" s="149">
        <v>27.672712750867824</v>
      </c>
      <c r="DA38" s="149">
        <v>22.15926640502811</v>
      </c>
      <c r="DB38" s="150">
        <v>12.460183100659522</v>
      </c>
      <c r="DC38" s="63"/>
      <c r="DD38" s="64"/>
      <c r="DE38" s="148">
        <v>5.779509954615969</v>
      </c>
      <c r="DF38" s="149">
        <v>9.249802288722266</v>
      </c>
      <c r="DG38" s="149">
        <v>16.231457753061587</v>
      </c>
      <c r="DH38" s="149">
        <v>14.873647659334353</v>
      </c>
      <c r="DI38" s="149">
        <v>13.206588147461837</v>
      </c>
      <c r="DJ38" s="150">
        <v>9.15197680553728</v>
      </c>
      <c r="DK38" s="63"/>
      <c r="DL38" s="64"/>
      <c r="DM38" s="148">
        <v>30.787922820147813</v>
      </c>
      <c r="DN38" s="149">
        <v>28.24899135171728</v>
      </c>
      <c r="DO38" s="149">
        <v>31.245602378952587</v>
      </c>
      <c r="DP38" s="149">
        <v>25.50753921478069</v>
      </c>
      <c r="DQ38" s="149">
        <v>20.106254678601506</v>
      </c>
      <c r="DR38" s="150">
        <v>10.94811578986208</v>
      </c>
      <c r="DS38" s="63"/>
      <c r="DT38" s="64"/>
      <c r="DU38" s="148">
        <v>5.540319365848001</v>
      </c>
      <c r="DV38" s="149">
        <v>8.841751766979009</v>
      </c>
      <c r="DW38" s="149">
        <v>15.693210843518797</v>
      </c>
      <c r="DX38" s="149">
        <v>14.193630325033787</v>
      </c>
      <c r="DY38" s="149">
        <v>12.411279927289433</v>
      </c>
      <c r="DZ38" s="150">
        <v>8.327911727951905</v>
      </c>
      <c r="EA38" s="3"/>
      <c r="EB38" s="6"/>
      <c r="EC38" s="6"/>
    </row>
    <row r="39" spans="2:132" ht="16.5" thickBot="1">
      <c r="B39" s="46"/>
      <c r="C39" s="46"/>
      <c r="D39" s="46"/>
      <c r="E39" s="65"/>
      <c r="F39" s="65"/>
      <c r="G39" s="65"/>
      <c r="H39" s="65"/>
      <c r="I39" s="65"/>
      <c r="J39" s="65"/>
      <c r="K39" s="60"/>
      <c r="L39" s="61"/>
      <c r="M39" s="65"/>
      <c r="N39" s="65"/>
      <c r="O39" s="65"/>
      <c r="P39" s="65"/>
      <c r="Q39" s="65"/>
      <c r="R39" s="65"/>
      <c r="S39" s="60"/>
      <c r="T39" s="61"/>
      <c r="U39" s="65"/>
      <c r="V39" s="65"/>
      <c r="W39" s="65"/>
      <c r="X39" s="65"/>
      <c r="Y39" s="65"/>
      <c r="Z39" s="65"/>
      <c r="AA39" s="60"/>
      <c r="AB39" s="61"/>
      <c r="AC39" s="65"/>
      <c r="AD39" s="65"/>
      <c r="AE39" s="65"/>
      <c r="AF39" s="65"/>
      <c r="AG39" s="65"/>
      <c r="AH39" s="65"/>
      <c r="AI39" s="60"/>
      <c r="AJ39" s="61"/>
      <c r="AK39" s="65"/>
      <c r="AL39" s="65"/>
      <c r="AM39" s="65"/>
      <c r="AN39" s="65"/>
      <c r="AO39" s="65"/>
      <c r="AP39" s="65"/>
      <c r="AQ39" s="60"/>
      <c r="AR39" s="61"/>
      <c r="AS39" s="65"/>
      <c r="AT39" s="65"/>
      <c r="AU39" s="65"/>
      <c r="AV39" s="65"/>
      <c r="AW39" s="65"/>
      <c r="AX39" s="65"/>
      <c r="AY39" s="60"/>
      <c r="AZ39" s="61"/>
      <c r="BA39" s="65"/>
      <c r="BB39" s="65"/>
      <c r="BC39" s="65"/>
      <c r="BD39" s="65"/>
      <c r="BE39" s="65"/>
      <c r="BF39" s="65"/>
      <c r="BG39" s="60"/>
      <c r="BH39" s="61"/>
      <c r="BI39" s="65"/>
      <c r="BJ39" s="65"/>
      <c r="BK39" s="65"/>
      <c r="BL39" s="65"/>
      <c r="BM39" s="65"/>
      <c r="BN39" s="65"/>
      <c r="BO39" s="60"/>
      <c r="BP39" s="61"/>
      <c r="BQ39" s="65"/>
      <c r="BR39" s="65"/>
      <c r="BS39" s="65"/>
      <c r="BT39" s="65"/>
      <c r="BU39" s="65"/>
      <c r="BV39" s="65"/>
      <c r="BW39" s="60"/>
      <c r="BX39" s="61"/>
      <c r="BY39" s="65"/>
      <c r="BZ39" s="65"/>
      <c r="CA39" s="65"/>
      <c r="CB39" s="65"/>
      <c r="CC39" s="65"/>
      <c r="CD39" s="65"/>
      <c r="CE39" s="60"/>
      <c r="CF39" s="61"/>
      <c r="CG39" s="65"/>
      <c r="CH39" s="65"/>
      <c r="CI39" s="65"/>
      <c r="CJ39" s="65"/>
      <c r="CK39" s="65"/>
      <c r="CL39" s="65"/>
      <c r="CM39" s="60"/>
      <c r="CN39" s="61"/>
      <c r="CO39" s="65"/>
      <c r="CP39" s="65"/>
      <c r="CQ39" s="65"/>
      <c r="CR39" s="65"/>
      <c r="CS39" s="65"/>
      <c r="CT39" s="65"/>
      <c r="CU39" s="60"/>
      <c r="CV39" s="61"/>
      <c r="CW39" s="65"/>
      <c r="CX39" s="65"/>
      <c r="CY39" s="65"/>
      <c r="CZ39" s="65"/>
      <c r="DA39" s="65"/>
      <c r="DB39" s="65"/>
      <c r="DC39" s="60"/>
      <c r="DD39" s="61"/>
      <c r="DE39" s="65"/>
      <c r="DF39" s="65"/>
      <c r="DG39" s="65"/>
      <c r="DH39" s="65"/>
      <c r="DI39" s="65"/>
      <c r="DJ39" s="65"/>
      <c r="DK39" s="60"/>
      <c r="DL39" s="61"/>
      <c r="DM39" s="65"/>
      <c r="DN39" s="65"/>
      <c r="DO39" s="65"/>
      <c r="DP39" s="65"/>
      <c r="DQ39" s="65"/>
      <c r="DR39" s="65"/>
      <c r="DS39" s="60"/>
      <c r="DT39" s="61"/>
      <c r="DU39" s="65"/>
      <c r="DV39" s="65"/>
      <c r="DW39" s="65"/>
      <c r="DX39" s="65"/>
      <c r="DY39" s="65"/>
      <c r="DZ39" s="65"/>
      <c r="EA39" s="60"/>
      <c r="EB39" s="61"/>
    </row>
    <row r="40" spans="1:133" ht="16.5" thickBot="1">
      <c r="A40" s="221" t="s">
        <v>59</v>
      </c>
      <c r="B40" s="73" t="s">
        <v>148</v>
      </c>
      <c r="C40" s="73" t="s">
        <v>0</v>
      </c>
      <c r="D40" s="73" t="s">
        <v>124</v>
      </c>
      <c r="E40" s="151">
        <v>20.92021353585607</v>
      </c>
      <c r="F40" s="152">
        <v>21.40005355203868</v>
      </c>
      <c r="G40" s="152">
        <v>26.005180470640276</v>
      </c>
      <c r="H40" s="152">
        <v>21.800205498820272</v>
      </c>
      <c r="I40" s="152">
        <v>17.519597012001633</v>
      </c>
      <c r="J40" s="153">
        <v>9.747874154741288</v>
      </c>
      <c r="K40" s="63"/>
      <c r="L40" s="64"/>
      <c r="M40" s="151">
        <v>4.372956044856563</v>
      </c>
      <c r="N40" s="152">
        <v>7.5924983326822595</v>
      </c>
      <c r="O40" s="152">
        <v>14.528687630041379</v>
      </c>
      <c r="P40" s="152">
        <v>13.217539177546998</v>
      </c>
      <c r="Q40" s="152">
        <v>11.598018052038167</v>
      </c>
      <c r="R40" s="153">
        <v>7.756217402748405</v>
      </c>
      <c r="S40" s="63"/>
      <c r="T40" s="64"/>
      <c r="U40" s="151">
        <v>19.703773020776833</v>
      </c>
      <c r="V40" s="152">
        <v>20.0903546827552</v>
      </c>
      <c r="W40" s="152">
        <v>24.534752269820558</v>
      </c>
      <c r="X40" s="152">
        <v>20.03143692545594</v>
      </c>
      <c r="Y40" s="152">
        <v>15.968389131732916</v>
      </c>
      <c r="Z40" s="153">
        <v>8.520581397620473</v>
      </c>
      <c r="AA40" s="63"/>
      <c r="AB40" s="64"/>
      <c r="AC40" s="151">
        <v>4.156954502535287</v>
      </c>
      <c r="AD40" s="152">
        <v>7.20429820455018</v>
      </c>
      <c r="AE40" s="152">
        <v>14.041582847682838</v>
      </c>
      <c r="AF40" s="152">
        <v>12.527116381474695</v>
      </c>
      <c r="AG40" s="152">
        <v>10.87064022310888</v>
      </c>
      <c r="AH40" s="153">
        <v>7.002406964775817</v>
      </c>
      <c r="AI40" s="63"/>
      <c r="AJ40" s="64"/>
      <c r="AK40" s="151">
        <v>23.4841998115632</v>
      </c>
      <c r="AL40" s="152">
        <v>23.211057288202557</v>
      </c>
      <c r="AM40" s="152">
        <v>27.422205789325748</v>
      </c>
      <c r="AN40" s="152">
        <v>22.897053584690447</v>
      </c>
      <c r="AO40" s="152">
        <v>18.31901898628044</v>
      </c>
      <c r="AP40" s="153">
        <v>10.105200242334185</v>
      </c>
      <c r="AQ40" s="63"/>
      <c r="AR40" s="64"/>
      <c r="AS40" s="151">
        <v>4.672633618606745</v>
      </c>
      <c r="AT40" s="152">
        <v>7.904314545473452</v>
      </c>
      <c r="AU40" s="152">
        <v>14.834787908878758</v>
      </c>
      <c r="AV40" s="152">
        <v>13.50405581351372</v>
      </c>
      <c r="AW40" s="152">
        <v>11.851980818791121</v>
      </c>
      <c r="AX40" s="153">
        <v>7.923815085898969</v>
      </c>
      <c r="AY40" s="63"/>
      <c r="AZ40" s="64"/>
      <c r="BA40" s="151">
        <v>21.993129261626823</v>
      </c>
      <c r="BB40" s="152">
        <v>21.60025909645244</v>
      </c>
      <c r="BC40" s="152">
        <v>25.654959563932906</v>
      </c>
      <c r="BD40" s="152">
        <v>20.824787449858146</v>
      </c>
      <c r="BE40" s="152">
        <v>16.51700264754147</v>
      </c>
      <c r="BF40" s="153">
        <v>8.713109095889417</v>
      </c>
      <c r="BG40" s="63"/>
      <c r="BH40" s="64"/>
      <c r="BI40" s="151">
        <v>4.423540542726202</v>
      </c>
      <c r="BJ40" s="152">
        <v>7.464451772806122</v>
      </c>
      <c r="BK40" s="152">
        <v>14.286116052568625</v>
      </c>
      <c r="BL40" s="152">
        <v>12.737918498450258</v>
      </c>
      <c r="BM40" s="152">
        <v>11.04546631343278</v>
      </c>
      <c r="BN40" s="153">
        <v>7.092257579109713</v>
      </c>
      <c r="BO40" s="63"/>
      <c r="BP40" s="64"/>
      <c r="BQ40" s="151">
        <v>26.425830334683965</v>
      </c>
      <c r="BR40" s="152">
        <v>25.290198929245783</v>
      </c>
      <c r="BS40" s="152">
        <v>29.04287705077451</v>
      </c>
      <c r="BT40" s="152">
        <v>24.14654533767975</v>
      </c>
      <c r="BU40" s="152">
        <v>19.224459302887155</v>
      </c>
      <c r="BV40" s="153">
        <v>10.501650582757662</v>
      </c>
      <c r="BW40" s="63"/>
      <c r="BX40" s="64"/>
      <c r="BY40" s="151">
        <v>4.979483444151403</v>
      </c>
      <c r="BZ40" s="152">
        <v>8.23186846790268</v>
      </c>
      <c r="CA40" s="152">
        <v>15.159113269872767</v>
      </c>
      <c r="CB40" s="152">
        <v>13.810060849985188</v>
      </c>
      <c r="CC40" s="152">
        <v>12.124728331132403</v>
      </c>
      <c r="CD40" s="153">
        <v>8.103803020092778</v>
      </c>
      <c r="CE40" s="63"/>
      <c r="CF40" s="64"/>
      <c r="CG40" s="151">
        <v>24.66909067229827</v>
      </c>
      <c r="CH40" s="152">
        <v>23.35729410715462</v>
      </c>
      <c r="CI40" s="152">
        <v>26.94901372940757</v>
      </c>
      <c r="CJ40" s="152">
        <v>21.735847206169655</v>
      </c>
      <c r="CK40" s="152">
        <v>17.140151330505788</v>
      </c>
      <c r="CL40" s="153">
        <v>8.925583553781122</v>
      </c>
      <c r="CM40" s="63"/>
      <c r="CN40" s="64"/>
      <c r="CO40" s="151">
        <v>4.702511016562112</v>
      </c>
      <c r="CP40" s="152">
        <v>7.742799763265264</v>
      </c>
      <c r="CQ40" s="152">
        <v>14.549192440813938</v>
      </c>
      <c r="CR40" s="152">
        <v>12.966181717815925</v>
      </c>
      <c r="CS40" s="152">
        <v>11.234813275247053</v>
      </c>
      <c r="CT40" s="153">
        <v>7.188779184997954</v>
      </c>
      <c r="CU40" s="63"/>
      <c r="CV40" s="64"/>
      <c r="CW40" s="151">
        <v>29.627908777916353</v>
      </c>
      <c r="CX40" s="152">
        <v>27.600402532920434</v>
      </c>
      <c r="CY40" s="152">
        <v>30.85041297648528</v>
      </c>
      <c r="CZ40" s="152">
        <v>25.54421182024467</v>
      </c>
      <c r="DA40" s="152">
        <v>20.237834841589734</v>
      </c>
      <c r="DB40" s="153">
        <v>10.940261849276418</v>
      </c>
      <c r="DC40" s="63"/>
      <c r="DD40" s="64"/>
      <c r="DE40" s="151">
        <v>5.281140080727725</v>
      </c>
      <c r="DF40" s="152">
        <v>8.566435404989326</v>
      </c>
      <c r="DG40" s="152">
        <v>15.495069573673685</v>
      </c>
      <c r="DH40" s="152">
        <v>14.131325849487189</v>
      </c>
      <c r="DI40" s="152">
        <v>12.414168214318222</v>
      </c>
      <c r="DJ40" s="153">
        <v>8.296351784641598</v>
      </c>
      <c r="DK40" s="63"/>
      <c r="DL40" s="64"/>
      <c r="DM40" s="151">
        <v>27.657544902489313</v>
      </c>
      <c r="DN40" s="152">
        <v>25.348613306352362</v>
      </c>
      <c r="DO40" s="152">
        <v>28.41434569161833</v>
      </c>
      <c r="DP40" s="152">
        <v>22.768702952423933</v>
      </c>
      <c r="DQ40" s="152">
        <v>17.842426981771442</v>
      </c>
      <c r="DR40" s="153">
        <v>9.159950153679025</v>
      </c>
      <c r="DS40" s="63"/>
      <c r="DT40" s="64"/>
      <c r="DU40" s="151">
        <v>4.98413045414263</v>
      </c>
      <c r="DV40" s="152">
        <v>8.033758014068026</v>
      </c>
      <c r="DW40" s="152">
        <v>14.82705240287814</v>
      </c>
      <c r="DX40" s="152">
        <v>13.210201878994564</v>
      </c>
      <c r="DY40" s="152">
        <v>11.438146755422608</v>
      </c>
      <c r="DZ40" s="153">
        <v>7.292293393124982</v>
      </c>
      <c r="EA40" s="63"/>
      <c r="EB40" s="64"/>
      <c r="EC40" s="6"/>
    </row>
    <row r="41" spans="2:132" ht="16.5" thickBot="1">
      <c r="B41" s="46"/>
      <c r="C41" s="46"/>
      <c r="D41" s="46"/>
      <c r="E41" s="65"/>
      <c r="F41" s="65"/>
      <c r="G41" s="65"/>
      <c r="H41" s="65"/>
      <c r="I41" s="65"/>
      <c r="J41" s="65"/>
      <c r="K41" s="60"/>
      <c r="L41" s="61"/>
      <c r="M41" s="65"/>
      <c r="N41" s="65"/>
      <c r="O41" s="65"/>
      <c r="P41" s="65"/>
      <c r="Q41" s="65"/>
      <c r="R41" s="65"/>
      <c r="S41" s="60"/>
      <c r="T41" s="61"/>
      <c r="U41" s="65"/>
      <c r="V41" s="65"/>
      <c r="W41" s="65"/>
      <c r="X41" s="65"/>
      <c r="Y41" s="65"/>
      <c r="Z41" s="65"/>
      <c r="AA41" s="60"/>
      <c r="AB41" s="61"/>
      <c r="AC41" s="65"/>
      <c r="AD41" s="65"/>
      <c r="AE41" s="65"/>
      <c r="AF41" s="65"/>
      <c r="AG41" s="65"/>
      <c r="AH41" s="65"/>
      <c r="AI41" s="60"/>
      <c r="AJ41" s="61"/>
      <c r="AK41" s="65"/>
      <c r="AL41" s="65"/>
      <c r="AM41" s="65"/>
      <c r="AN41" s="65"/>
      <c r="AO41" s="65"/>
      <c r="AP41" s="65"/>
      <c r="AQ41" s="60"/>
      <c r="AR41" s="61"/>
      <c r="AS41" s="65"/>
      <c r="AT41" s="65"/>
      <c r="AU41" s="65"/>
      <c r="AV41" s="65"/>
      <c r="AW41" s="65"/>
      <c r="AX41" s="65"/>
      <c r="AY41" s="60"/>
      <c r="AZ41" s="61"/>
      <c r="BA41" s="65"/>
      <c r="BB41" s="65"/>
      <c r="BC41" s="65"/>
      <c r="BD41" s="65"/>
      <c r="BE41" s="65"/>
      <c r="BF41" s="65"/>
      <c r="BG41" s="60"/>
      <c r="BH41" s="61"/>
      <c r="BI41" s="65"/>
      <c r="BJ41" s="65"/>
      <c r="BK41" s="65"/>
      <c r="BL41" s="65"/>
      <c r="BM41" s="65"/>
      <c r="BN41" s="65"/>
      <c r="BO41" s="60"/>
      <c r="BP41" s="61"/>
      <c r="BQ41" s="65"/>
      <c r="BR41" s="65"/>
      <c r="BS41" s="65"/>
      <c r="BT41" s="65"/>
      <c r="BU41" s="65"/>
      <c r="BV41" s="65"/>
      <c r="BW41" s="60"/>
      <c r="BX41" s="61"/>
      <c r="BY41" s="65"/>
      <c r="BZ41" s="65"/>
      <c r="CA41" s="65"/>
      <c r="CB41" s="65"/>
      <c r="CC41" s="65"/>
      <c r="CD41" s="65"/>
      <c r="CE41" s="60"/>
      <c r="CF41" s="61"/>
      <c r="CG41" s="65"/>
      <c r="CH41" s="65"/>
      <c r="CI41" s="65"/>
      <c r="CJ41" s="65"/>
      <c r="CK41" s="65"/>
      <c r="CL41" s="65"/>
      <c r="CM41" s="60"/>
      <c r="CN41" s="61"/>
      <c r="CO41" s="65"/>
      <c r="CP41" s="65"/>
      <c r="CQ41" s="65"/>
      <c r="CR41" s="65"/>
      <c r="CS41" s="65"/>
      <c r="CT41" s="65"/>
      <c r="CU41" s="60"/>
      <c r="CV41" s="61"/>
      <c r="CW41" s="65"/>
      <c r="CX41" s="65"/>
      <c r="CY41" s="65"/>
      <c r="CZ41" s="65"/>
      <c r="DA41" s="65"/>
      <c r="DB41" s="65"/>
      <c r="DC41" s="60"/>
      <c r="DD41" s="61"/>
      <c r="DE41" s="65"/>
      <c r="DF41" s="65"/>
      <c r="DG41" s="65"/>
      <c r="DH41" s="65"/>
      <c r="DI41" s="65"/>
      <c r="DJ41" s="65"/>
      <c r="DK41" s="60"/>
      <c r="DL41" s="61"/>
      <c r="DM41" s="65"/>
      <c r="DN41" s="65"/>
      <c r="DO41" s="65"/>
      <c r="DP41" s="65"/>
      <c r="DQ41" s="65"/>
      <c r="DR41" s="65"/>
      <c r="DS41" s="60"/>
      <c r="DT41" s="61"/>
      <c r="DU41" s="65"/>
      <c r="DV41" s="65"/>
      <c r="DW41" s="65"/>
      <c r="DX41" s="65"/>
      <c r="DY41" s="65"/>
      <c r="DZ41" s="65"/>
      <c r="EA41" s="60"/>
      <c r="EB41" s="61"/>
    </row>
    <row r="42" spans="1:133" ht="16.5" thickBot="1">
      <c r="A42" s="222"/>
      <c r="B42" s="66"/>
      <c r="C42" s="66" t="s">
        <v>2</v>
      </c>
      <c r="D42" s="66" t="s">
        <v>124</v>
      </c>
      <c r="E42" s="154">
        <v>23.847816721614127</v>
      </c>
      <c r="F42" s="155">
        <v>23.635985180640148</v>
      </c>
      <c r="G42" s="155">
        <v>28.154303963772538</v>
      </c>
      <c r="H42" s="155">
        <v>23.53527025492444</v>
      </c>
      <c r="I42" s="155">
        <v>18.991845235612626</v>
      </c>
      <c r="J42" s="156">
        <v>10.782500186336893</v>
      </c>
      <c r="K42" s="63"/>
      <c r="L42" s="64"/>
      <c r="M42" s="154">
        <v>4.921511210416356</v>
      </c>
      <c r="N42" s="155">
        <v>8.231231090024865</v>
      </c>
      <c r="O42" s="155">
        <v>15.195586577021311</v>
      </c>
      <c r="P42" s="155">
        <v>13.855401960120194</v>
      </c>
      <c r="Q42" s="155">
        <v>12.239863345938454</v>
      </c>
      <c r="R42" s="156">
        <v>8.383425466346495</v>
      </c>
      <c r="S42" s="63"/>
      <c r="T42" s="64"/>
      <c r="U42" s="154">
        <v>22.83697157369461</v>
      </c>
      <c r="V42" s="155">
        <v>22.632227238369193</v>
      </c>
      <c r="W42" s="155">
        <v>26.99659013663473</v>
      </c>
      <c r="X42" s="155">
        <v>22.299957008332925</v>
      </c>
      <c r="Y42" s="155">
        <v>17.833995717988866</v>
      </c>
      <c r="Z42" s="156">
        <v>9.912377957185063</v>
      </c>
      <c r="AA42" s="63"/>
      <c r="AB42" s="64"/>
      <c r="AC42" s="154">
        <v>4.75142027090704</v>
      </c>
      <c r="AD42" s="155">
        <v>7.961507596712599</v>
      </c>
      <c r="AE42" s="155">
        <v>14.840310757704069</v>
      </c>
      <c r="AF42" s="155">
        <v>13.39597704442993</v>
      </c>
      <c r="AG42" s="155">
        <v>11.717388001985768</v>
      </c>
      <c r="AH42" s="156">
        <v>7.861417850440524</v>
      </c>
      <c r="AI42" s="63"/>
      <c r="AJ42" s="64"/>
      <c r="AK42" s="154">
        <v>26.54402055520068</v>
      </c>
      <c r="AL42" s="155">
        <v>25.539440915476384</v>
      </c>
      <c r="AM42" s="155">
        <v>29.65666765634383</v>
      </c>
      <c r="AN42" s="155">
        <v>24.696838912636657</v>
      </c>
      <c r="AO42" s="155">
        <v>19.84658522305259</v>
      </c>
      <c r="AP42" s="156">
        <v>11.17528731315154</v>
      </c>
      <c r="AQ42" s="63"/>
      <c r="AR42" s="64"/>
      <c r="AS42" s="154">
        <v>5.2039477770452</v>
      </c>
      <c r="AT42" s="155">
        <v>8.538113418146114</v>
      </c>
      <c r="AU42" s="155">
        <v>15.501176072825691</v>
      </c>
      <c r="AV42" s="155">
        <v>14.14557990863488</v>
      </c>
      <c r="AW42" s="155">
        <v>12.501939252821753</v>
      </c>
      <c r="AX42" s="156">
        <v>8.563493547651136</v>
      </c>
      <c r="AY42" s="63"/>
      <c r="AZ42" s="64"/>
      <c r="BA42" s="154">
        <v>25.30508628320525</v>
      </c>
      <c r="BB42" s="155">
        <v>24.280311735147087</v>
      </c>
      <c r="BC42" s="155">
        <v>28.234660679868107</v>
      </c>
      <c r="BD42" s="155">
        <v>23.205077251734245</v>
      </c>
      <c r="BE42" s="155">
        <v>18.463857867539122</v>
      </c>
      <c r="BF42" s="156">
        <v>10.152398463843262</v>
      </c>
      <c r="BG42" s="63"/>
      <c r="BH42" s="64"/>
      <c r="BI42" s="154">
        <v>5.0100264408510276</v>
      </c>
      <c r="BJ42" s="155">
        <v>8.227470116247884</v>
      </c>
      <c r="BK42" s="155">
        <v>15.093854935707123</v>
      </c>
      <c r="BL42" s="155">
        <v>13.622992120984883</v>
      </c>
      <c r="BM42" s="155">
        <v>11.909751629059887</v>
      </c>
      <c r="BN42" s="156">
        <v>7.9698127492888995</v>
      </c>
      <c r="BO42" s="63"/>
      <c r="BP42" s="64"/>
      <c r="BQ42" s="154">
        <v>29.52223783058531</v>
      </c>
      <c r="BR42" s="155">
        <v>27.671546990283456</v>
      </c>
      <c r="BS42" s="155">
        <v>31.343037321487348</v>
      </c>
      <c r="BT42" s="155">
        <v>26.000935520682987</v>
      </c>
      <c r="BU42" s="155">
        <v>20.803655328904384</v>
      </c>
      <c r="BV42" s="156">
        <v>11.608476029406614</v>
      </c>
      <c r="BW42" s="63"/>
      <c r="BX42" s="64"/>
      <c r="BY42" s="154">
        <v>5.4837860565880465</v>
      </c>
      <c r="BZ42" s="155">
        <v>8.853607761108954</v>
      </c>
      <c r="CA42" s="155">
        <v>15.819689503268355</v>
      </c>
      <c r="CB42" s="155">
        <v>14.45157179140733</v>
      </c>
      <c r="CC42" s="155">
        <v>12.780573266839552</v>
      </c>
      <c r="CD42" s="156">
        <v>8.755837213212098</v>
      </c>
      <c r="CE42" s="63"/>
      <c r="CF42" s="64"/>
      <c r="CG42" s="154">
        <v>28.07207693166799</v>
      </c>
      <c r="CH42" s="155">
        <v>26.145273697407934</v>
      </c>
      <c r="CI42" s="155">
        <v>29.635014894623467</v>
      </c>
      <c r="CJ42" s="155">
        <v>24.2262367198965</v>
      </c>
      <c r="CK42" s="155">
        <v>19.169978413661315</v>
      </c>
      <c r="CL42" s="156">
        <v>10.415664942253926</v>
      </c>
      <c r="CM42" s="63"/>
      <c r="CN42" s="64"/>
      <c r="CO42" s="154">
        <v>5.271335321593702</v>
      </c>
      <c r="CP42" s="155">
        <v>8.505313854870987</v>
      </c>
      <c r="CQ42" s="155">
        <v>15.361773461003962</v>
      </c>
      <c r="CR42" s="155">
        <v>13.865024950185513</v>
      </c>
      <c r="CS42" s="155">
        <v>12.115719796180661</v>
      </c>
      <c r="CT42" s="156">
        <v>8.085591889661249</v>
      </c>
      <c r="CU42" s="63"/>
      <c r="CV42" s="64"/>
      <c r="CW42" s="154">
        <v>32.64657416788362</v>
      </c>
      <c r="CX42" s="155">
        <v>29.985136201893685</v>
      </c>
      <c r="CY42" s="155">
        <v>33.191236351643845</v>
      </c>
      <c r="CZ42" s="155">
        <v>27.4403933932592</v>
      </c>
      <c r="DA42" s="155">
        <v>21.863591846573247</v>
      </c>
      <c r="DB42" s="156">
        <v>12.08501210747431</v>
      </c>
      <c r="DC42" s="63"/>
      <c r="DD42" s="64"/>
      <c r="DE42" s="154">
        <v>5.749920144131686</v>
      </c>
      <c r="DF42" s="155">
        <v>9.169053765951345</v>
      </c>
      <c r="DG42" s="155">
        <v>16.144462119282036</v>
      </c>
      <c r="DH42" s="155">
        <v>14.76897949264493</v>
      </c>
      <c r="DI42" s="155">
        <v>13.073446586378374</v>
      </c>
      <c r="DJ42" s="156">
        <v>8.960536238765018</v>
      </c>
      <c r="DK42" s="63"/>
      <c r="DL42" s="64"/>
      <c r="DM42" s="154">
        <v>31.033926206441073</v>
      </c>
      <c r="DN42" s="155">
        <v>28.199845360316303</v>
      </c>
      <c r="DO42" s="155">
        <v>31.188498021014812</v>
      </c>
      <c r="DP42" s="155">
        <v>25.36363270095316</v>
      </c>
      <c r="DQ42" s="155">
        <v>19.95558906352908</v>
      </c>
      <c r="DR42" s="156">
        <v>10.704222902686812</v>
      </c>
      <c r="DS42" s="63"/>
      <c r="DT42" s="64"/>
      <c r="DU42" s="154">
        <v>5.525679312874513</v>
      </c>
      <c r="DV42" s="155">
        <v>8.788680816555305</v>
      </c>
      <c r="DW42" s="155">
        <v>15.639742003909928</v>
      </c>
      <c r="DX42" s="155">
        <v>14.119738544254805</v>
      </c>
      <c r="DY42" s="155">
        <v>12.334393672345785</v>
      </c>
      <c r="DZ42" s="156">
        <v>8.209026612481766</v>
      </c>
      <c r="EA42" s="63"/>
      <c r="EB42" s="64"/>
      <c r="EC42" s="6"/>
    </row>
    <row r="43" spans="2:132" ht="16.5" thickBot="1">
      <c r="B43" s="46"/>
      <c r="C43" s="46"/>
      <c r="D43" s="46"/>
      <c r="E43" s="65"/>
      <c r="F43" s="65"/>
      <c r="G43" s="65"/>
      <c r="H43" s="65"/>
      <c r="I43" s="65"/>
      <c r="J43" s="65"/>
      <c r="K43" s="60"/>
      <c r="L43" s="61"/>
      <c r="M43" s="65"/>
      <c r="N43" s="65"/>
      <c r="O43" s="65"/>
      <c r="P43" s="65"/>
      <c r="Q43" s="65"/>
      <c r="R43" s="65"/>
      <c r="S43" s="60"/>
      <c r="T43" s="61"/>
      <c r="U43" s="65"/>
      <c r="V43" s="65"/>
      <c r="W43" s="65"/>
      <c r="X43" s="65"/>
      <c r="Y43" s="65"/>
      <c r="Z43" s="65"/>
      <c r="AA43" s="60"/>
      <c r="AB43" s="61"/>
      <c r="AC43" s="65"/>
      <c r="AD43" s="65"/>
      <c r="AE43" s="65"/>
      <c r="AF43" s="65"/>
      <c r="AG43" s="65"/>
      <c r="AH43" s="65"/>
      <c r="AI43" s="60"/>
      <c r="AJ43" s="61"/>
      <c r="AK43" s="65"/>
      <c r="AL43" s="65"/>
      <c r="AM43" s="65"/>
      <c r="AN43" s="65"/>
      <c r="AO43" s="65"/>
      <c r="AP43" s="65"/>
      <c r="AQ43" s="60"/>
      <c r="AR43" s="61"/>
      <c r="AS43" s="65"/>
      <c r="AT43" s="65"/>
      <c r="AU43" s="65"/>
      <c r="AV43" s="65"/>
      <c r="AW43" s="65"/>
      <c r="AX43" s="65"/>
      <c r="AY43" s="60"/>
      <c r="AZ43" s="61"/>
      <c r="BA43" s="65"/>
      <c r="BB43" s="65"/>
      <c r="BC43" s="65"/>
      <c r="BD43" s="65"/>
      <c r="BE43" s="65"/>
      <c r="BF43" s="65"/>
      <c r="BG43" s="60"/>
      <c r="BH43" s="61"/>
      <c r="BI43" s="65"/>
      <c r="BJ43" s="65"/>
      <c r="BK43" s="65"/>
      <c r="BL43" s="65"/>
      <c r="BM43" s="65"/>
      <c r="BN43" s="65"/>
      <c r="BO43" s="60"/>
      <c r="BP43" s="61"/>
      <c r="BQ43" s="65"/>
      <c r="BR43" s="65"/>
      <c r="BS43" s="65"/>
      <c r="BT43" s="65"/>
      <c r="BU43" s="65"/>
      <c r="BV43" s="65"/>
      <c r="BW43" s="60"/>
      <c r="BX43" s="61"/>
      <c r="BY43" s="65"/>
      <c r="BZ43" s="65"/>
      <c r="CA43" s="65"/>
      <c r="CB43" s="65"/>
      <c r="CC43" s="65"/>
      <c r="CD43" s="65"/>
      <c r="CE43" s="60"/>
      <c r="CF43" s="61"/>
      <c r="CG43" s="65"/>
      <c r="CH43" s="65"/>
      <c r="CI43" s="65"/>
      <c r="CJ43" s="65"/>
      <c r="CK43" s="65"/>
      <c r="CL43" s="65"/>
      <c r="CM43" s="60"/>
      <c r="CN43" s="61"/>
      <c r="CO43" s="65"/>
      <c r="CP43" s="65"/>
      <c r="CQ43" s="65"/>
      <c r="CR43" s="65"/>
      <c r="CS43" s="65"/>
      <c r="CT43" s="65"/>
      <c r="CU43" s="60"/>
      <c r="CV43" s="61"/>
      <c r="CW43" s="65"/>
      <c r="CX43" s="65"/>
      <c r="CY43" s="65"/>
      <c r="CZ43" s="65"/>
      <c r="DA43" s="65"/>
      <c r="DB43" s="65"/>
      <c r="DC43" s="60"/>
      <c r="DD43" s="61"/>
      <c r="DE43" s="65"/>
      <c r="DF43" s="65"/>
      <c r="DG43" s="65"/>
      <c r="DH43" s="65"/>
      <c r="DI43" s="65"/>
      <c r="DJ43" s="65"/>
      <c r="DK43" s="60"/>
      <c r="DL43" s="61"/>
      <c r="DM43" s="65"/>
      <c r="DN43" s="65"/>
      <c r="DO43" s="65"/>
      <c r="DP43" s="65"/>
      <c r="DQ43" s="65"/>
      <c r="DR43" s="65"/>
      <c r="DS43" s="60"/>
      <c r="DT43" s="61"/>
      <c r="DU43" s="65"/>
      <c r="DV43" s="65"/>
      <c r="DW43" s="65"/>
      <c r="DX43" s="65"/>
      <c r="DY43" s="65"/>
      <c r="DZ43" s="65"/>
      <c r="EA43" s="60"/>
      <c r="EB43" s="61"/>
    </row>
    <row r="44" spans="1:133" ht="15.75">
      <c r="A44" s="221" t="s">
        <v>59</v>
      </c>
      <c r="B44" s="73" t="s">
        <v>149</v>
      </c>
      <c r="C44" s="73" t="s">
        <v>0</v>
      </c>
      <c r="D44" s="73" t="s">
        <v>125</v>
      </c>
      <c r="E44" s="133">
        <v>21.48770958683835</v>
      </c>
      <c r="F44" s="134">
        <v>21.484975553081764</v>
      </c>
      <c r="G44" s="134">
        <v>25.723280590894234</v>
      </c>
      <c r="H44" s="134">
        <v>21.342371905270404</v>
      </c>
      <c r="I44" s="134">
        <v>17.079382704354583</v>
      </c>
      <c r="J44" s="135">
        <v>9.489508690555532</v>
      </c>
      <c r="K44" s="63"/>
      <c r="L44" s="64"/>
      <c r="M44" s="133">
        <v>4.492052661648223</v>
      </c>
      <c r="N44" s="134">
        <v>7.661849849633097</v>
      </c>
      <c r="O44" s="134">
        <v>14.491805097461963</v>
      </c>
      <c r="P44" s="134">
        <v>13.103814128004084</v>
      </c>
      <c r="Q44" s="134">
        <v>11.457666659247208</v>
      </c>
      <c r="R44" s="135">
        <v>7.604826854433275</v>
      </c>
      <c r="S44" s="63"/>
      <c r="T44" s="64"/>
      <c r="U44" s="133">
        <v>20.08115011279164</v>
      </c>
      <c r="V44" s="134">
        <v>20.06495119585919</v>
      </c>
      <c r="W44" s="134">
        <v>24.088466918891836</v>
      </c>
      <c r="X44" s="134">
        <v>19.744061516740988</v>
      </c>
      <c r="Y44" s="134">
        <v>15.520392457431061</v>
      </c>
      <c r="Z44" s="135">
        <v>8.479967629913535</v>
      </c>
      <c r="AA44" s="63"/>
      <c r="AB44" s="64"/>
      <c r="AC44" s="133">
        <v>4.243446228719921</v>
      </c>
      <c r="AD44" s="134">
        <v>7.247870574475486</v>
      </c>
      <c r="AE44" s="134">
        <v>13.948216526935694</v>
      </c>
      <c r="AF44" s="134">
        <v>12.466524557913424</v>
      </c>
      <c r="AG44" s="134">
        <v>10.712497492934553</v>
      </c>
      <c r="AH44" s="135">
        <v>6.975149315112727</v>
      </c>
      <c r="AI44" s="63"/>
      <c r="AJ44" s="64"/>
      <c r="AK44" s="133">
        <v>24.069176027218987</v>
      </c>
      <c r="AL44" s="134">
        <v>23.272293481932056</v>
      </c>
      <c r="AM44" s="134">
        <v>27.08567636342582</v>
      </c>
      <c r="AN44" s="134">
        <v>22.378886945042634</v>
      </c>
      <c r="AO44" s="134">
        <v>17.831343589383323</v>
      </c>
      <c r="AP44" s="135">
        <v>9.831852011305378</v>
      </c>
      <c r="AQ44" s="63"/>
      <c r="AR44" s="64"/>
      <c r="AS44" s="133">
        <v>4.78637518694238</v>
      </c>
      <c r="AT44" s="134">
        <v>7.969865970817231</v>
      </c>
      <c r="AU44" s="134">
        <v>14.791779260066571</v>
      </c>
      <c r="AV44" s="134">
        <v>13.382194066976966</v>
      </c>
      <c r="AW44" s="134">
        <v>11.703155661556524</v>
      </c>
      <c r="AX44" s="135">
        <v>7.766586764462215</v>
      </c>
      <c r="AY44" s="63"/>
      <c r="AZ44" s="64"/>
      <c r="BA44" s="133">
        <v>22.359566835984133</v>
      </c>
      <c r="BB44" s="134">
        <v>21.53542229282823</v>
      </c>
      <c r="BC44" s="134">
        <v>25.136841565703747</v>
      </c>
      <c r="BD44" s="134">
        <v>20.494668885167222</v>
      </c>
      <c r="BE44" s="134">
        <v>16.02427755177108</v>
      </c>
      <c r="BF44" s="135">
        <v>8.672168587445485</v>
      </c>
      <c r="BG44" s="63"/>
      <c r="BH44" s="64"/>
      <c r="BI44" s="133">
        <v>4.505453603559502</v>
      </c>
      <c r="BJ44" s="134">
        <v>7.503927272894794</v>
      </c>
      <c r="BK44" s="134">
        <v>14.184102273205154</v>
      </c>
      <c r="BL44" s="134">
        <v>12.671032587735398</v>
      </c>
      <c r="BM44" s="134">
        <v>10.877943028401935</v>
      </c>
      <c r="BN44" s="135">
        <v>7.064554514689145</v>
      </c>
      <c r="BO44" s="63"/>
      <c r="BP44" s="64"/>
      <c r="BQ44" s="133">
        <v>27.04478380032653</v>
      </c>
      <c r="BR44" s="134">
        <v>25.341549980627576</v>
      </c>
      <c r="BS44" s="134">
        <v>28.660708519647972</v>
      </c>
      <c r="BT44" s="134">
        <v>23.572083024950697</v>
      </c>
      <c r="BU44" s="134">
        <v>18.690349556085263</v>
      </c>
      <c r="BV44" s="135">
        <v>10.213313248234565</v>
      </c>
      <c r="BW44" s="63"/>
      <c r="BX44" s="64"/>
      <c r="BY44" s="133">
        <v>5.088030224721618</v>
      </c>
      <c r="BZ44" s="134">
        <v>8.295278784957294</v>
      </c>
      <c r="CA44" s="134">
        <v>15.112436742665942</v>
      </c>
      <c r="CB44" s="134">
        <v>13.682246176723648</v>
      </c>
      <c r="CC44" s="134">
        <v>11.96881907275019</v>
      </c>
      <c r="CD44" s="135">
        <v>7.940889718209851</v>
      </c>
      <c r="CE44" s="63"/>
      <c r="CF44" s="64"/>
      <c r="CG44" s="133">
        <v>25.03989294870097</v>
      </c>
      <c r="CH44" s="134">
        <v>23.261159850081945</v>
      </c>
      <c r="CI44" s="134">
        <v>26.3606945001504</v>
      </c>
      <c r="CJ44" s="134">
        <v>21.363493636825275</v>
      </c>
      <c r="CK44" s="134">
        <v>16.600549966091194</v>
      </c>
      <c r="CL44" s="135">
        <v>8.884962632148028</v>
      </c>
      <c r="CM44" s="63"/>
      <c r="CN44" s="64"/>
      <c r="CO44" s="133">
        <v>4.78047001392638</v>
      </c>
      <c r="CP44" s="134">
        <v>7.779657122090052</v>
      </c>
      <c r="CQ44" s="134">
        <v>14.440251850891704</v>
      </c>
      <c r="CR44" s="134">
        <v>12.89403329602629</v>
      </c>
      <c r="CS44" s="134">
        <v>11.058271505832618</v>
      </c>
      <c r="CT44" s="135">
        <v>7.160795281501889</v>
      </c>
      <c r="CU44" s="63"/>
      <c r="CV44" s="64"/>
      <c r="CW44" s="133">
        <v>30.290682597545427</v>
      </c>
      <c r="CX44" s="134">
        <v>27.660517391075135</v>
      </c>
      <c r="CY44" s="134">
        <v>30.43936420193777</v>
      </c>
      <c r="CZ44" s="134">
        <v>24.923649347238346</v>
      </c>
      <c r="DA44" s="134">
        <v>19.661687907874672</v>
      </c>
      <c r="DB44" s="135">
        <v>10.637291140224386</v>
      </c>
      <c r="DC44" s="63"/>
      <c r="DD44" s="64"/>
      <c r="DE44" s="133">
        <v>5.384345403669371</v>
      </c>
      <c r="DF44" s="134">
        <v>8.629524069046399</v>
      </c>
      <c r="DG44" s="134">
        <v>15.447874984304654</v>
      </c>
      <c r="DH44" s="134">
        <v>14.000592029681648</v>
      </c>
      <c r="DI44" s="134">
        <v>12.25324174434695</v>
      </c>
      <c r="DJ44" s="135">
        <v>8.128027419080285</v>
      </c>
      <c r="DK44" s="63"/>
      <c r="DL44" s="64"/>
      <c r="DM44" s="133">
        <v>28.050423019665697</v>
      </c>
      <c r="DN44" s="134">
        <v>25.236851120372826</v>
      </c>
      <c r="DO44" s="134">
        <v>27.765537722216276</v>
      </c>
      <c r="DP44" s="134">
        <v>22.358539892516642</v>
      </c>
      <c r="DQ44" s="134">
        <v>17.25577099431102</v>
      </c>
      <c r="DR44" s="135">
        <v>9.120441650977424</v>
      </c>
      <c r="DS44" s="63"/>
      <c r="DT44" s="64"/>
      <c r="DU44" s="133">
        <v>5.0587591056059384</v>
      </c>
      <c r="DV44" s="134">
        <v>8.069976556167218</v>
      </c>
      <c r="DW44" s="134">
        <v>14.71386477573219</v>
      </c>
      <c r="DX44" s="134">
        <v>13.134463904051666</v>
      </c>
      <c r="DY44" s="134">
        <v>11.253435853920156</v>
      </c>
      <c r="DZ44" s="135">
        <v>7.264220071474106</v>
      </c>
      <c r="EA44" s="63"/>
      <c r="EB44" s="64"/>
      <c r="EC44" s="6"/>
    </row>
    <row r="45" spans="2:133" ht="16.5" thickBot="1">
      <c r="B45" s="46"/>
      <c r="C45" s="46"/>
      <c r="D45" s="46" t="s">
        <v>126</v>
      </c>
      <c r="E45" s="139">
        <v>23.170919817317184</v>
      </c>
      <c r="F45" s="140">
        <v>23.02576016447612</v>
      </c>
      <c r="G45" s="140">
        <v>27.116256221845195</v>
      </c>
      <c r="H45" s="140">
        <v>22.562369315039554</v>
      </c>
      <c r="I45" s="140">
        <v>18.058004571986885</v>
      </c>
      <c r="J45" s="141">
        <v>10.033935583939162</v>
      </c>
      <c r="K45" s="63"/>
      <c r="L45" s="64"/>
      <c r="M45" s="139">
        <v>4.69124968955636</v>
      </c>
      <c r="N45" s="140">
        <v>7.916697154353851</v>
      </c>
      <c r="O45" s="140">
        <v>14.812405479186232</v>
      </c>
      <c r="P45" s="140">
        <v>13.452726680564478</v>
      </c>
      <c r="Q45" s="140">
        <v>11.796792833972674</v>
      </c>
      <c r="R45" s="141">
        <v>7.9027386799527655</v>
      </c>
      <c r="S45" s="63"/>
      <c r="T45" s="64"/>
      <c r="U45" s="139">
        <v>21.738451821923448</v>
      </c>
      <c r="V45" s="140">
        <v>21.50234907932752</v>
      </c>
      <c r="W45" s="140">
        <v>25.36193101073178</v>
      </c>
      <c r="X45" s="140">
        <v>20.656014073505002</v>
      </c>
      <c r="Y45" s="140">
        <v>16.32185969130129</v>
      </c>
      <c r="Z45" s="141">
        <v>8.728291460505929</v>
      </c>
      <c r="AA45" s="63"/>
      <c r="AB45" s="64"/>
      <c r="AC45" s="139">
        <v>4.436022327172675</v>
      </c>
      <c r="AD45" s="140">
        <v>7.484916588620172</v>
      </c>
      <c r="AE45" s="140">
        <v>14.254221202748202</v>
      </c>
      <c r="AF45" s="140">
        <v>12.717226437925666</v>
      </c>
      <c r="AG45" s="140">
        <v>10.999268040162821</v>
      </c>
      <c r="AH45" s="141">
        <v>7.105402626199485</v>
      </c>
      <c r="AI45" s="63"/>
      <c r="AJ45" s="64"/>
      <c r="AK45" s="139">
        <v>25.836418364843258</v>
      </c>
      <c r="AL45" s="140">
        <v>24.9074408478605</v>
      </c>
      <c r="AM45" s="140">
        <v>28.566735596743598</v>
      </c>
      <c r="AN45" s="140">
        <v>23.678350725234562</v>
      </c>
      <c r="AO45" s="140">
        <v>18.87435521838518</v>
      </c>
      <c r="AP45" s="141">
        <v>10.407904037533992</v>
      </c>
      <c r="AQ45" s="63"/>
      <c r="AR45" s="64"/>
      <c r="AS45" s="139">
        <v>4.981218386409578</v>
      </c>
      <c r="AT45" s="140">
        <v>8.224888997057803</v>
      </c>
      <c r="AU45" s="140">
        <v>15.116207630024029</v>
      </c>
      <c r="AV45" s="140">
        <v>13.73890181923731</v>
      </c>
      <c r="AW45" s="140">
        <v>12.052658167316624</v>
      </c>
      <c r="AX45" s="141">
        <v>8.075695654943042</v>
      </c>
      <c r="AY45" s="63"/>
      <c r="AZ45" s="64"/>
      <c r="BA45" s="139">
        <v>24.151910410205446</v>
      </c>
      <c r="BB45" s="140">
        <v>23.094650498149623</v>
      </c>
      <c r="BC45" s="140">
        <v>26.51324514477476</v>
      </c>
      <c r="BD45" s="140">
        <v>21.48149870505335</v>
      </c>
      <c r="BE45" s="140">
        <v>16.884708165636177</v>
      </c>
      <c r="BF45" s="141">
        <v>8.935350727840557</v>
      </c>
      <c r="BG45" s="63"/>
      <c r="BH45" s="64"/>
      <c r="BI45" s="139">
        <v>4.699389548658734</v>
      </c>
      <c r="BJ45" s="140">
        <v>7.747334815040347</v>
      </c>
      <c r="BK45" s="140">
        <v>14.500120618945225</v>
      </c>
      <c r="BL45" s="140">
        <v>12.932285919238913</v>
      </c>
      <c r="BM45" s="140">
        <v>11.176870842455578</v>
      </c>
      <c r="BN45" s="141">
        <v>7.200272226992727</v>
      </c>
      <c r="BO45" s="63"/>
      <c r="BP45" s="64"/>
      <c r="BQ45" s="139">
        <v>28.791132201102233</v>
      </c>
      <c r="BR45" s="140">
        <v>27.017656272587292</v>
      </c>
      <c r="BS45" s="140">
        <v>30.197579224226068</v>
      </c>
      <c r="BT45" s="140">
        <v>24.93379142596296</v>
      </c>
      <c r="BU45" s="140">
        <v>19.790667816940328</v>
      </c>
      <c r="BV45" s="141">
        <v>10.82157725211094</v>
      </c>
      <c r="BW45" s="63"/>
      <c r="BX45" s="64"/>
      <c r="BY45" s="139">
        <v>5.26966994641506</v>
      </c>
      <c r="BZ45" s="140">
        <v>8.54207655831538</v>
      </c>
      <c r="CA45" s="140">
        <v>15.433347979725617</v>
      </c>
      <c r="CB45" s="140">
        <v>14.041227015967424</v>
      </c>
      <c r="CC45" s="140">
        <v>12.325245422655751</v>
      </c>
      <c r="CD45" s="141">
        <v>8.2608038920479</v>
      </c>
      <c r="CE45" s="63"/>
      <c r="CF45" s="64"/>
      <c r="CG45" s="139">
        <v>26.880615235115975</v>
      </c>
      <c r="CH45" s="140">
        <v>24.906220306521654</v>
      </c>
      <c r="CI45" s="140">
        <v>27.82233617703827</v>
      </c>
      <c r="CJ45" s="140">
        <v>22.41790644308096</v>
      </c>
      <c r="CK45" s="140">
        <v>17.519037607685664</v>
      </c>
      <c r="CL45" s="141">
        <v>9.163516664722987</v>
      </c>
      <c r="CM45" s="63"/>
      <c r="CN45" s="64"/>
      <c r="CO45" s="139">
        <v>4.967599950741811</v>
      </c>
      <c r="CP45" s="140">
        <v>8.022770117712861</v>
      </c>
      <c r="CQ45" s="140">
        <v>14.761208951976712</v>
      </c>
      <c r="CR45" s="140">
        <v>13.162693901480338</v>
      </c>
      <c r="CS45" s="140">
        <v>11.367919607977536</v>
      </c>
      <c r="CT45" s="141">
        <v>7.301945163835268</v>
      </c>
      <c r="CU45" s="63"/>
      <c r="CV45" s="64"/>
      <c r="CW45" s="139">
        <v>31.912534758174367</v>
      </c>
      <c r="CX45" s="140">
        <v>29.31544903174297</v>
      </c>
      <c r="CY45" s="140">
        <v>31.99170892779714</v>
      </c>
      <c r="CZ45" s="140">
        <v>26.324435782435465</v>
      </c>
      <c r="DA45" s="140">
        <v>20.808793272827575</v>
      </c>
      <c r="DB45" s="141">
        <v>11.277951859654937</v>
      </c>
      <c r="DC45" s="63"/>
      <c r="DD45" s="64"/>
      <c r="DE45" s="139">
        <v>5.545978341208787</v>
      </c>
      <c r="DF45" s="140">
        <v>8.860201952307163</v>
      </c>
      <c r="DG45" s="140">
        <v>15.757763569749471</v>
      </c>
      <c r="DH45" s="140">
        <v>14.355784047908072</v>
      </c>
      <c r="DI45" s="140">
        <v>12.612550645326374</v>
      </c>
      <c r="DJ45" s="141">
        <v>8.458176135050294</v>
      </c>
      <c r="DK45" s="63"/>
      <c r="DL45" s="64"/>
      <c r="DM45" s="139">
        <v>29.837979410752457</v>
      </c>
      <c r="DN45" s="140">
        <v>26.918546321171196</v>
      </c>
      <c r="DO45" s="140">
        <v>29.28590653603823</v>
      </c>
      <c r="DP45" s="140">
        <v>23.468374006670096</v>
      </c>
      <c r="DQ45" s="140">
        <v>18.229279321019135</v>
      </c>
      <c r="DR45" s="141">
        <v>9.414769898333844</v>
      </c>
      <c r="DS45" s="63"/>
      <c r="DT45" s="64"/>
      <c r="DU45" s="139">
        <v>5.231577546886277</v>
      </c>
      <c r="DV45" s="140">
        <v>8.305633099440932</v>
      </c>
      <c r="DW45" s="140">
        <v>15.033893198690885</v>
      </c>
      <c r="DX45" s="140">
        <v>13.406669975616454</v>
      </c>
      <c r="DY45" s="140">
        <v>11.571867765577691</v>
      </c>
      <c r="DZ45" s="141">
        <v>7.410709501366215</v>
      </c>
      <c r="EA45" s="63"/>
      <c r="EB45" s="64"/>
      <c r="EC45" s="6"/>
    </row>
    <row r="46" spans="2:132" ht="16.5" thickBot="1">
      <c r="B46" s="46"/>
      <c r="C46" s="46"/>
      <c r="D46" s="46"/>
      <c r="E46" s="79"/>
      <c r="F46" s="65"/>
      <c r="G46" s="65"/>
      <c r="H46" s="65"/>
      <c r="I46" s="65"/>
      <c r="J46" s="65"/>
      <c r="K46" s="60"/>
      <c r="L46" s="61"/>
      <c r="M46" s="79"/>
      <c r="N46" s="65"/>
      <c r="O46" s="65"/>
      <c r="P46" s="65"/>
      <c r="Q46" s="65"/>
      <c r="R46" s="65"/>
      <c r="S46" s="60"/>
      <c r="T46" s="61"/>
      <c r="U46" s="79"/>
      <c r="V46" s="65"/>
      <c r="W46" s="65"/>
      <c r="X46" s="65"/>
      <c r="Y46" s="65"/>
      <c r="Z46" s="65"/>
      <c r="AA46" s="60"/>
      <c r="AB46" s="61"/>
      <c r="AC46" s="79"/>
      <c r="AD46" s="65"/>
      <c r="AE46" s="65"/>
      <c r="AF46" s="65"/>
      <c r="AG46" s="65"/>
      <c r="AH46" s="65"/>
      <c r="AI46" s="60"/>
      <c r="AJ46" s="61"/>
      <c r="AK46" s="79"/>
      <c r="AL46" s="65"/>
      <c r="AM46" s="65"/>
      <c r="AN46" s="65"/>
      <c r="AO46" s="65"/>
      <c r="AP46" s="65"/>
      <c r="AQ46" s="60"/>
      <c r="AR46" s="61"/>
      <c r="AS46" s="79"/>
      <c r="AT46" s="65"/>
      <c r="AU46" s="65"/>
      <c r="AV46" s="65"/>
      <c r="AW46" s="65"/>
      <c r="AX46" s="65"/>
      <c r="AY46" s="60"/>
      <c r="AZ46" s="61"/>
      <c r="BA46" s="79"/>
      <c r="BB46" s="65"/>
      <c r="BC46" s="65"/>
      <c r="BD46" s="65"/>
      <c r="BE46" s="65"/>
      <c r="BF46" s="65"/>
      <c r="BG46" s="60"/>
      <c r="BH46" s="61"/>
      <c r="BI46" s="79"/>
      <c r="BJ46" s="65"/>
      <c r="BK46" s="65"/>
      <c r="BL46" s="65"/>
      <c r="BM46" s="65"/>
      <c r="BN46" s="65"/>
      <c r="BO46" s="60"/>
      <c r="BP46" s="61"/>
      <c r="BQ46" s="79"/>
      <c r="BR46" s="65"/>
      <c r="BS46" s="65"/>
      <c r="BT46" s="65"/>
      <c r="BU46" s="65"/>
      <c r="BV46" s="65"/>
      <c r="BW46" s="60"/>
      <c r="BX46" s="61"/>
      <c r="BY46" s="79"/>
      <c r="BZ46" s="65"/>
      <c r="CA46" s="65"/>
      <c r="CB46" s="65"/>
      <c r="CC46" s="65"/>
      <c r="CD46" s="65"/>
      <c r="CE46" s="60"/>
      <c r="CF46" s="61"/>
      <c r="CG46" s="79"/>
      <c r="CH46" s="65"/>
      <c r="CI46" s="65"/>
      <c r="CJ46" s="65"/>
      <c r="CK46" s="65"/>
      <c r="CL46" s="65"/>
      <c r="CM46" s="60"/>
      <c r="CN46" s="61"/>
      <c r="CO46" s="79"/>
      <c r="CP46" s="65"/>
      <c r="CQ46" s="65"/>
      <c r="CR46" s="65"/>
      <c r="CS46" s="65"/>
      <c r="CT46" s="65"/>
      <c r="CU46" s="60"/>
      <c r="CV46" s="61"/>
      <c r="CW46" s="79"/>
      <c r="CX46" s="65"/>
      <c r="CY46" s="65"/>
      <c r="CZ46" s="65"/>
      <c r="DA46" s="65"/>
      <c r="DB46" s="65"/>
      <c r="DC46" s="60"/>
      <c r="DD46" s="61"/>
      <c r="DE46" s="79"/>
      <c r="DF46" s="65"/>
      <c r="DG46" s="65"/>
      <c r="DH46" s="65"/>
      <c r="DI46" s="65"/>
      <c r="DJ46" s="65"/>
      <c r="DK46" s="60"/>
      <c r="DL46" s="61"/>
      <c r="DM46" s="79"/>
      <c r="DN46" s="65"/>
      <c r="DO46" s="65"/>
      <c r="DP46" s="65"/>
      <c r="DQ46" s="65"/>
      <c r="DR46" s="65"/>
      <c r="DS46" s="60"/>
      <c r="DT46" s="61"/>
      <c r="DU46" s="79"/>
      <c r="DV46" s="65"/>
      <c r="DW46" s="65"/>
      <c r="DX46" s="65"/>
      <c r="DY46" s="65"/>
      <c r="DZ46" s="65"/>
      <c r="EA46" s="60"/>
      <c r="EB46" s="61"/>
    </row>
    <row r="47" spans="2:133" ht="15.75">
      <c r="B47" s="46"/>
      <c r="C47" s="46" t="s">
        <v>2</v>
      </c>
      <c r="D47" s="46" t="s">
        <v>125</v>
      </c>
      <c r="E47" s="142">
        <v>23.096108225681473</v>
      </c>
      <c r="F47" s="143">
        <v>23.09427294653946</v>
      </c>
      <c r="G47" s="143">
        <v>27.57172829502934</v>
      </c>
      <c r="H47" s="143">
        <v>22.998637442074575</v>
      </c>
      <c r="I47" s="143">
        <v>18.56449484919968</v>
      </c>
      <c r="J47" s="144">
        <v>10.672374422436231</v>
      </c>
      <c r="K47" s="63"/>
      <c r="L47" s="64"/>
      <c r="M47" s="142">
        <v>4.844805924437604</v>
      </c>
      <c r="N47" s="143">
        <v>8.152212103199954</v>
      </c>
      <c r="O47" s="143">
        <v>15.072958655942273</v>
      </c>
      <c r="P47" s="143">
        <v>13.710307932059402</v>
      </c>
      <c r="Q47" s="143">
        <v>12.093907217410585</v>
      </c>
      <c r="R47" s="144">
        <v>8.311552857067444</v>
      </c>
      <c r="S47" s="63"/>
      <c r="T47" s="64"/>
      <c r="U47" s="142">
        <v>22.09527326253487</v>
      </c>
      <c r="V47" s="143">
        <v>22.084680181769333</v>
      </c>
      <c r="W47" s="143">
        <v>26.43851904963322</v>
      </c>
      <c r="X47" s="143">
        <v>21.870139891826145</v>
      </c>
      <c r="Y47" s="143">
        <v>17.455663011674734</v>
      </c>
      <c r="Z47" s="144">
        <v>9.962837968141276</v>
      </c>
      <c r="AA47" s="63"/>
      <c r="AB47" s="64"/>
      <c r="AC47" s="142">
        <v>4.673450916323296</v>
      </c>
      <c r="AD47" s="143">
        <v>7.878159747609275</v>
      </c>
      <c r="AE47" s="143">
        <v>14.718807447188903</v>
      </c>
      <c r="AF47" s="143">
        <v>13.280033546510323</v>
      </c>
      <c r="AG47" s="143">
        <v>11.582760296490449</v>
      </c>
      <c r="AH47" s="144">
        <v>7.881392064212329</v>
      </c>
      <c r="AI47" s="63"/>
      <c r="AJ47" s="64"/>
      <c r="AK47" s="142">
        <v>25.708708600702955</v>
      </c>
      <c r="AL47" s="143">
        <v>24.944224626094023</v>
      </c>
      <c r="AM47" s="143">
        <v>29.02104277705732</v>
      </c>
      <c r="AN47" s="143">
        <v>24.116979420112965</v>
      </c>
      <c r="AO47" s="143">
        <v>19.390040388286458</v>
      </c>
      <c r="AP47" s="144">
        <v>11.065257156920593</v>
      </c>
      <c r="AQ47" s="63"/>
      <c r="AR47" s="64"/>
      <c r="AS47" s="142">
        <v>5.1263865740550765</v>
      </c>
      <c r="AT47" s="143">
        <v>8.457118835198385</v>
      </c>
      <c r="AU47" s="143">
        <v>15.375389473909692</v>
      </c>
      <c r="AV47" s="143">
        <v>13.996442092125877</v>
      </c>
      <c r="AW47" s="143">
        <v>12.351736054301595</v>
      </c>
      <c r="AX47" s="144">
        <v>8.491085661288109</v>
      </c>
      <c r="AY47" s="63"/>
      <c r="AZ47" s="64"/>
      <c r="BA47" s="142">
        <v>24.468931044597856</v>
      </c>
      <c r="BB47" s="143">
        <v>23.672973954927144</v>
      </c>
      <c r="BC47" s="143">
        <v>27.62296641697016</v>
      </c>
      <c r="BD47" s="143">
        <v>22.740203147280912</v>
      </c>
      <c r="BE47" s="143">
        <v>18.060000914708926</v>
      </c>
      <c r="BF47" s="144">
        <v>10.210804529584394</v>
      </c>
      <c r="BG47" s="63"/>
      <c r="BH47" s="64"/>
      <c r="BI47" s="142">
        <v>4.929672017868334</v>
      </c>
      <c r="BJ47" s="143">
        <v>8.140840276620205</v>
      </c>
      <c r="BK47" s="143">
        <v>14.96787338637188</v>
      </c>
      <c r="BL47" s="143">
        <v>13.502882382346515</v>
      </c>
      <c r="BM47" s="143">
        <v>11.770362862566474</v>
      </c>
      <c r="BN47" s="144">
        <v>7.992184447312597</v>
      </c>
      <c r="BO47" s="63"/>
      <c r="BP47" s="64"/>
      <c r="BQ47" s="142">
        <v>28.641773068347103</v>
      </c>
      <c r="BR47" s="143">
        <v>27.039840594312288</v>
      </c>
      <c r="BS47" s="143">
        <v>30.66476959699663</v>
      </c>
      <c r="BT47" s="143">
        <v>25.38332365497709</v>
      </c>
      <c r="BU47" s="143">
        <v>20.320398224782274</v>
      </c>
      <c r="BV47" s="144">
        <v>11.499788555313671</v>
      </c>
      <c r="BW47" s="63"/>
      <c r="BX47" s="64"/>
      <c r="BY47" s="142">
        <v>5.409144143960976</v>
      </c>
      <c r="BZ47" s="143">
        <v>8.773621840823001</v>
      </c>
      <c r="CA47" s="143">
        <v>15.69354726140564</v>
      </c>
      <c r="CB47" s="143">
        <v>14.300522943117834</v>
      </c>
      <c r="CC47" s="143">
        <v>12.627442958782744</v>
      </c>
      <c r="CD47" s="144">
        <v>8.683216584950392</v>
      </c>
      <c r="CE47" s="63"/>
      <c r="CF47" s="64"/>
      <c r="CG47" s="142">
        <v>27.172245639759762</v>
      </c>
      <c r="CH47" s="143">
        <v>25.4897696388306</v>
      </c>
      <c r="CI47" s="143">
        <v>28.975463247346983</v>
      </c>
      <c r="CJ47" s="143">
        <v>23.728888187645033</v>
      </c>
      <c r="CK47" s="143">
        <v>18.74115419672231</v>
      </c>
      <c r="CL47" s="144">
        <v>10.483420653096266</v>
      </c>
      <c r="CM47" s="63"/>
      <c r="CN47" s="64"/>
      <c r="CO47" s="142">
        <v>5.192009112545104</v>
      </c>
      <c r="CP47" s="143">
        <v>8.41785734042295</v>
      </c>
      <c r="CQ47" s="143">
        <v>15.233341742290474</v>
      </c>
      <c r="CR47" s="143">
        <v>13.74201418911286</v>
      </c>
      <c r="CS47" s="143">
        <v>11.972191854570852</v>
      </c>
      <c r="CT47" s="144">
        <v>8.110660784460306</v>
      </c>
      <c r="CU47" s="63"/>
      <c r="CV47" s="64"/>
      <c r="CW47" s="142">
        <v>31.769244728277116</v>
      </c>
      <c r="CX47" s="143">
        <v>29.34030580170698</v>
      </c>
      <c r="CY47" s="143">
        <v>32.486372476803766</v>
      </c>
      <c r="CZ47" s="143">
        <v>26.79415560989018</v>
      </c>
      <c r="DA47" s="143">
        <v>21.357877365402658</v>
      </c>
      <c r="DB47" s="144">
        <v>11.979015880439148</v>
      </c>
      <c r="DC47" s="63"/>
      <c r="DD47" s="64"/>
      <c r="DE47" s="142">
        <v>5.681554671545138</v>
      </c>
      <c r="DF47" s="143">
        <v>9.093135987664091</v>
      </c>
      <c r="DG47" s="143">
        <v>16.021101027984198</v>
      </c>
      <c r="DH47" s="143">
        <v>14.618553506066485</v>
      </c>
      <c r="DI47" s="143">
        <v>12.919015207986659</v>
      </c>
      <c r="DJ47" s="144">
        <v>8.888025101791959</v>
      </c>
      <c r="DK47" s="63"/>
      <c r="DL47" s="64"/>
      <c r="DM47" s="142">
        <v>30.114605549496286</v>
      </c>
      <c r="DN47" s="143">
        <v>27.51493204375682</v>
      </c>
      <c r="DO47" s="143">
        <v>30.491950147895963</v>
      </c>
      <c r="DP47" s="143">
        <v>24.83891878843717</v>
      </c>
      <c r="DQ47" s="143">
        <v>19.50342813883877</v>
      </c>
      <c r="DR47" s="144">
        <v>10.782802386311237</v>
      </c>
      <c r="DS47" s="63"/>
      <c r="DT47" s="64"/>
      <c r="DU47" s="142">
        <v>5.450789189266303</v>
      </c>
      <c r="DV47" s="143">
        <v>8.703190122727678</v>
      </c>
      <c r="DW47" s="143">
        <v>15.511350177776707</v>
      </c>
      <c r="DX47" s="143">
        <v>13.995444040881912</v>
      </c>
      <c r="DY47" s="143">
        <v>12.18757384367564</v>
      </c>
      <c r="DZ47" s="144">
        <v>8.237076753625372</v>
      </c>
      <c r="EA47" s="63"/>
      <c r="EB47" s="64"/>
      <c r="EC47" s="6"/>
    </row>
    <row r="48" spans="1:133" ht="16.5" thickBot="1">
      <c r="A48" s="222"/>
      <c r="B48" s="66"/>
      <c r="C48" s="66"/>
      <c r="D48" s="66" t="s">
        <v>126</v>
      </c>
      <c r="E48" s="148">
        <v>24.466522067218346</v>
      </c>
      <c r="F48" s="149">
        <v>24.351999160439618</v>
      </c>
      <c r="G48" s="149">
        <v>28.71720607187277</v>
      </c>
      <c r="H48" s="149">
        <v>24.00206483098929</v>
      </c>
      <c r="I48" s="149">
        <v>19.39464874991764</v>
      </c>
      <c r="J48" s="150">
        <v>11.115743066299697</v>
      </c>
      <c r="K48" s="63"/>
      <c r="L48" s="64"/>
      <c r="M48" s="148">
        <v>5.013830863426764</v>
      </c>
      <c r="N48" s="149">
        <v>8.366998815525477</v>
      </c>
      <c r="O48" s="149">
        <v>15.329311246017493</v>
      </c>
      <c r="P48" s="149">
        <v>13.987452419699038</v>
      </c>
      <c r="Q48" s="149">
        <v>12.37590002541062</v>
      </c>
      <c r="R48" s="150">
        <v>8.546112377623249</v>
      </c>
      <c r="S48" s="63"/>
      <c r="T48" s="64"/>
      <c r="U48" s="148">
        <v>23.46921814454218</v>
      </c>
      <c r="V48" s="149">
        <v>23.29438880130408</v>
      </c>
      <c r="W48" s="149">
        <v>27.48724578462839</v>
      </c>
      <c r="X48" s="149">
        <v>22.714761978355988</v>
      </c>
      <c r="Y48" s="149">
        <v>18.16237291576692</v>
      </c>
      <c r="Z48" s="150">
        <v>10.182983839640935</v>
      </c>
      <c r="AA48" s="63"/>
      <c r="AB48" s="64"/>
      <c r="AC48" s="148">
        <v>4.838443363619599</v>
      </c>
      <c r="AD48" s="149">
        <v>8.085228522427096</v>
      </c>
      <c r="AE48" s="149">
        <v>14.95456682851838</v>
      </c>
      <c r="AF48" s="149">
        <v>13.509934637089401</v>
      </c>
      <c r="AG48" s="149">
        <v>11.826259509829903</v>
      </c>
      <c r="AH48" s="150">
        <v>7.990519757930007</v>
      </c>
      <c r="AI48" s="63"/>
      <c r="AJ48" s="64"/>
      <c r="AK48" s="148">
        <v>27.09599116297421</v>
      </c>
      <c r="AL48" s="149">
        <v>26.241819155841878</v>
      </c>
      <c r="AM48" s="149">
        <v>30.210551381647846</v>
      </c>
      <c r="AN48" s="149">
        <v>25.16460619121506</v>
      </c>
      <c r="AO48" s="149">
        <v>20.26018068439791</v>
      </c>
      <c r="AP48" s="150">
        <v>11.530222235333829</v>
      </c>
      <c r="AQ48" s="63"/>
      <c r="AR48" s="64"/>
      <c r="AS48" s="148">
        <v>5.287105081614767</v>
      </c>
      <c r="AT48" s="149">
        <v>8.66705093860971</v>
      </c>
      <c r="AU48" s="149">
        <v>15.629674166841367</v>
      </c>
      <c r="AV48" s="149">
        <v>14.274895916383496</v>
      </c>
      <c r="AW48" s="149">
        <v>12.63817104781214</v>
      </c>
      <c r="AX48" s="150">
        <v>8.732603181993614</v>
      </c>
      <c r="AY48" s="63"/>
      <c r="AZ48" s="64"/>
      <c r="BA48" s="148">
        <v>25.892666858471703</v>
      </c>
      <c r="BB48" s="149">
        <v>24.943016471045574</v>
      </c>
      <c r="BC48" s="149">
        <v>28.727754782535623</v>
      </c>
      <c r="BD48" s="149">
        <v>23.632105986194453</v>
      </c>
      <c r="BE48" s="149">
        <v>18.806280947289117</v>
      </c>
      <c r="BF48" s="150">
        <v>10.441977478514007</v>
      </c>
      <c r="BG48" s="63"/>
      <c r="BH48" s="64"/>
      <c r="BI48" s="148">
        <v>5.090296148578038</v>
      </c>
      <c r="BJ48" s="149">
        <v>8.34754411346466</v>
      </c>
      <c r="BK48" s="149">
        <v>15.206000262528478</v>
      </c>
      <c r="BL48" s="149">
        <v>13.737301766567352</v>
      </c>
      <c r="BM48" s="149">
        <v>12.020565549941917</v>
      </c>
      <c r="BN48" s="150">
        <v>8.104985291088532</v>
      </c>
      <c r="BO48" s="63"/>
      <c r="BP48" s="64"/>
      <c r="BQ48" s="148">
        <v>29.968561719993357</v>
      </c>
      <c r="BR48" s="149">
        <v>28.334736531709193</v>
      </c>
      <c r="BS48" s="149">
        <v>31.87091769540975</v>
      </c>
      <c r="BT48" s="149">
        <v>26.45938240899291</v>
      </c>
      <c r="BU48" s="149">
        <v>21.223205374459017</v>
      </c>
      <c r="BV48" s="150">
        <v>11.986225279077054</v>
      </c>
      <c r="BW48" s="63"/>
      <c r="BX48" s="64"/>
      <c r="BY48" s="148">
        <v>5.555526650407297</v>
      </c>
      <c r="BZ48" s="149">
        <v>8.97258208268568</v>
      </c>
      <c r="CA48" s="149">
        <v>15.940225229436448</v>
      </c>
      <c r="CB48" s="149">
        <v>14.575894814957653</v>
      </c>
      <c r="CC48" s="149">
        <v>12.915379599246139</v>
      </c>
      <c r="CD48" s="150">
        <v>8.931181440820264</v>
      </c>
      <c r="CE48" s="63"/>
      <c r="CF48" s="64"/>
      <c r="CG48" s="148">
        <v>28.57606376866381</v>
      </c>
      <c r="CH48" s="149">
        <v>26.78694119568607</v>
      </c>
      <c r="CI48" s="149">
        <v>30.117488888607124</v>
      </c>
      <c r="CJ48" s="149">
        <v>24.65900266592623</v>
      </c>
      <c r="CK48" s="149">
        <v>19.52414066088184</v>
      </c>
      <c r="CL48" s="150">
        <v>10.725733715529072</v>
      </c>
      <c r="CM48" s="63"/>
      <c r="CN48" s="64"/>
      <c r="CO48" s="148">
        <v>5.342363083916636</v>
      </c>
      <c r="CP48" s="149">
        <v>8.618926189461497</v>
      </c>
      <c r="CQ48" s="149">
        <v>15.469553746675635</v>
      </c>
      <c r="CR48" s="149">
        <v>13.978029360454297</v>
      </c>
      <c r="CS48" s="149">
        <v>12.227519656337027</v>
      </c>
      <c r="CT48" s="150">
        <v>8.22698436769603</v>
      </c>
      <c r="CU48" s="63"/>
      <c r="CV48" s="64"/>
      <c r="CW48" s="148">
        <v>32.96883562724265</v>
      </c>
      <c r="CX48" s="149">
        <v>30.58856984079058</v>
      </c>
      <c r="CY48" s="149">
        <v>33.67876339351229</v>
      </c>
      <c r="CZ48" s="149">
        <v>27.87997363906553</v>
      </c>
      <c r="DA48" s="149">
        <v>22.284061078127692</v>
      </c>
      <c r="DB48" s="150">
        <v>12.48650182577548</v>
      </c>
      <c r="DC48" s="63"/>
      <c r="DD48" s="64"/>
      <c r="DE48" s="148">
        <v>5.809704196024557</v>
      </c>
      <c r="DF48" s="149">
        <v>9.275982792087843</v>
      </c>
      <c r="DG48" s="149">
        <v>16.255029844253716</v>
      </c>
      <c r="DH48" s="149">
        <v>14.8864220592394</v>
      </c>
      <c r="DI48" s="149">
        <v>13.205285177224136</v>
      </c>
      <c r="DJ48" s="150">
        <v>9.14181280681238</v>
      </c>
      <c r="DK48" s="63"/>
      <c r="DL48" s="64"/>
      <c r="DM48" s="148">
        <v>31.43039836002573</v>
      </c>
      <c r="DN48" s="149">
        <v>28.801372522199376</v>
      </c>
      <c r="DO48" s="149">
        <v>31.648273900930775</v>
      </c>
      <c r="DP48" s="149">
        <v>25.795422541305616</v>
      </c>
      <c r="DQ48" s="149">
        <v>20.318863156827693</v>
      </c>
      <c r="DR48" s="150">
        <v>11.036263912261523</v>
      </c>
      <c r="DS48" s="63"/>
      <c r="DT48" s="64"/>
      <c r="DU48" s="148">
        <v>5.586338575879088</v>
      </c>
      <c r="DV48" s="149">
        <v>8.893662392576703</v>
      </c>
      <c r="DW48" s="149">
        <v>15.741282510101245</v>
      </c>
      <c r="DX48" s="149">
        <v>14.229872414710089</v>
      </c>
      <c r="DY48" s="149">
        <v>12.446192195131681</v>
      </c>
      <c r="DZ48" s="150">
        <v>8.356726516849802</v>
      </c>
      <c r="EA48" s="63"/>
      <c r="EB48" s="64"/>
      <c r="EC48" s="6"/>
    </row>
    <row r="49" spans="2:132" ht="16.5" thickBot="1">
      <c r="B49" s="46"/>
      <c r="C49" s="46"/>
      <c r="D49" s="46"/>
      <c r="E49" s="65"/>
      <c r="F49" s="65"/>
      <c r="G49" s="65"/>
      <c r="H49" s="65"/>
      <c r="I49" s="65"/>
      <c r="J49" s="65"/>
      <c r="K49" s="60"/>
      <c r="L49" s="61"/>
      <c r="M49" s="65"/>
      <c r="N49" s="65"/>
      <c r="O49" s="65"/>
      <c r="P49" s="65"/>
      <c r="Q49" s="65"/>
      <c r="R49" s="65"/>
      <c r="S49" s="60"/>
      <c r="T49" s="61"/>
      <c r="U49" s="65"/>
      <c r="V49" s="65"/>
      <c r="W49" s="65"/>
      <c r="X49" s="65"/>
      <c r="Y49" s="65"/>
      <c r="Z49" s="65"/>
      <c r="AA49" s="60"/>
      <c r="AB49" s="61"/>
      <c r="AC49" s="65"/>
      <c r="AD49" s="65"/>
      <c r="AE49" s="65"/>
      <c r="AF49" s="65"/>
      <c r="AG49" s="65"/>
      <c r="AH49" s="65"/>
      <c r="AI49" s="60"/>
      <c r="AJ49" s="61"/>
      <c r="AK49" s="65"/>
      <c r="AL49" s="65"/>
      <c r="AM49" s="65"/>
      <c r="AN49" s="65"/>
      <c r="AO49" s="65"/>
      <c r="AP49" s="65"/>
      <c r="AQ49" s="60"/>
      <c r="AR49" s="61"/>
      <c r="AS49" s="65"/>
      <c r="AT49" s="65"/>
      <c r="AU49" s="65"/>
      <c r="AV49" s="65"/>
      <c r="AW49" s="65"/>
      <c r="AX49" s="65"/>
      <c r="AY49" s="60"/>
      <c r="AZ49" s="61"/>
      <c r="BA49" s="65"/>
      <c r="BB49" s="65"/>
      <c r="BC49" s="65"/>
      <c r="BD49" s="65"/>
      <c r="BE49" s="65"/>
      <c r="BF49" s="65"/>
      <c r="BG49" s="60"/>
      <c r="BH49" s="61"/>
      <c r="BI49" s="65"/>
      <c r="BJ49" s="65"/>
      <c r="BK49" s="65"/>
      <c r="BL49" s="65"/>
      <c r="BM49" s="65"/>
      <c r="BN49" s="65"/>
      <c r="BO49" s="60"/>
      <c r="BP49" s="61"/>
      <c r="BQ49" s="65"/>
      <c r="BR49" s="65"/>
      <c r="BS49" s="65"/>
      <c r="BT49" s="65"/>
      <c r="BU49" s="65"/>
      <c r="BV49" s="65"/>
      <c r="BW49" s="60"/>
      <c r="BX49" s="61"/>
      <c r="BY49" s="65"/>
      <c r="BZ49" s="65"/>
      <c r="CA49" s="65"/>
      <c r="CB49" s="65"/>
      <c r="CC49" s="65"/>
      <c r="CD49" s="65"/>
      <c r="CE49" s="60"/>
      <c r="CF49" s="61"/>
      <c r="CG49" s="65"/>
      <c r="CH49" s="65"/>
      <c r="CI49" s="65"/>
      <c r="CJ49" s="65"/>
      <c r="CK49" s="65"/>
      <c r="CL49" s="65"/>
      <c r="CM49" s="60"/>
      <c r="CN49" s="61"/>
      <c r="CO49" s="65"/>
      <c r="CP49" s="65"/>
      <c r="CQ49" s="65"/>
      <c r="CR49" s="65"/>
      <c r="CS49" s="65"/>
      <c r="CT49" s="65"/>
      <c r="CU49" s="60"/>
      <c r="CV49" s="61"/>
      <c r="CW49" s="65"/>
      <c r="CX49" s="65"/>
      <c r="CY49" s="65"/>
      <c r="CZ49" s="65"/>
      <c r="DA49" s="65"/>
      <c r="DB49" s="65"/>
      <c r="DC49" s="60"/>
      <c r="DD49" s="61"/>
      <c r="DE49" s="65"/>
      <c r="DF49" s="65"/>
      <c r="DG49" s="65"/>
      <c r="DH49" s="65"/>
      <c r="DI49" s="65"/>
      <c r="DJ49" s="65"/>
      <c r="DK49" s="60"/>
      <c r="DL49" s="61"/>
      <c r="DM49" s="65"/>
      <c r="DN49" s="65"/>
      <c r="DO49" s="65"/>
      <c r="DP49" s="65"/>
      <c r="DQ49" s="65"/>
      <c r="DR49" s="65"/>
      <c r="DS49" s="60"/>
      <c r="DT49" s="61"/>
      <c r="DU49" s="65"/>
      <c r="DV49" s="65"/>
      <c r="DW49" s="65"/>
      <c r="DX49" s="65"/>
      <c r="DY49" s="65"/>
      <c r="DZ49" s="65"/>
      <c r="EA49" s="60"/>
      <c r="EB49" s="61"/>
    </row>
    <row r="50" spans="1:133" ht="15.75">
      <c r="A50" s="221" t="s">
        <v>60</v>
      </c>
      <c r="B50" s="73" t="s">
        <v>117</v>
      </c>
      <c r="C50" s="73" t="s">
        <v>0</v>
      </c>
      <c r="D50" s="73" t="s">
        <v>127</v>
      </c>
      <c r="E50" s="133">
        <v>21.469317960337296</v>
      </c>
      <c r="F50" s="134">
        <v>21.50576046606717</v>
      </c>
      <c r="G50" s="134">
        <v>25.826782358883655</v>
      </c>
      <c r="H50" s="134">
        <v>21.520639694606732</v>
      </c>
      <c r="I50" s="134">
        <v>17.272763672674593</v>
      </c>
      <c r="J50" s="135">
        <v>9.652965858757064</v>
      </c>
      <c r="K50" s="63"/>
      <c r="L50" s="64"/>
      <c r="M50" s="133">
        <v>4.448258213763436</v>
      </c>
      <c r="N50" s="134">
        <v>7.622096646548916</v>
      </c>
      <c r="O50" s="134">
        <v>14.496898321753418</v>
      </c>
      <c r="P50" s="134">
        <v>13.146667890638506</v>
      </c>
      <c r="Q50" s="134">
        <v>11.519879812875063</v>
      </c>
      <c r="R50" s="135">
        <v>7.707814801958902</v>
      </c>
      <c r="S50" s="63"/>
      <c r="T50" s="64"/>
      <c r="U50" s="133">
        <v>20.027044790512274</v>
      </c>
      <c r="V50" s="134">
        <v>20.084578821802026</v>
      </c>
      <c r="W50" s="134">
        <v>24.26266316870386</v>
      </c>
      <c r="X50" s="134">
        <v>19.84696370754275</v>
      </c>
      <c r="Y50" s="134">
        <v>15.748189347981565</v>
      </c>
      <c r="Z50" s="135">
        <v>8.512195319458588</v>
      </c>
      <c r="AA50" s="63"/>
      <c r="AB50" s="64"/>
      <c r="AC50" s="133">
        <v>4.203240302790955</v>
      </c>
      <c r="AD50" s="134">
        <v>7.212534950063749</v>
      </c>
      <c r="AE50" s="134">
        <v>13.984442420762754</v>
      </c>
      <c r="AF50" s="134">
        <v>12.480429626801119</v>
      </c>
      <c r="AG50" s="134">
        <v>10.798200405219117</v>
      </c>
      <c r="AH50" s="135">
        <v>6.997242555599205</v>
      </c>
      <c r="AI50" s="63"/>
      <c r="AJ50" s="64"/>
      <c r="AK50" s="133">
        <v>23.25255264168455</v>
      </c>
      <c r="AL50" s="134">
        <v>22.706458363381355</v>
      </c>
      <c r="AM50" s="134">
        <v>26.712287657618916</v>
      </c>
      <c r="AN50" s="134">
        <v>22.15981943460548</v>
      </c>
      <c r="AO50" s="134">
        <v>17.701401652712917</v>
      </c>
      <c r="AP50" s="135">
        <v>9.788838101000213</v>
      </c>
      <c r="AQ50" s="63"/>
      <c r="AR50" s="64"/>
      <c r="AS50" s="133">
        <v>4.691159225676383</v>
      </c>
      <c r="AT50" s="134">
        <v>7.8627968047479095</v>
      </c>
      <c r="AU50" s="134">
        <v>14.721814212848122</v>
      </c>
      <c r="AV50" s="134">
        <v>13.34452663118614</v>
      </c>
      <c r="AW50" s="134">
        <v>11.681628555179264</v>
      </c>
      <c r="AX50" s="135">
        <v>7.784123578730456</v>
      </c>
      <c r="AY50" s="63"/>
      <c r="AZ50" s="64"/>
      <c r="BA50" s="133">
        <v>21.709973796629562</v>
      </c>
      <c r="BB50" s="134">
        <v>21.132508248750845</v>
      </c>
      <c r="BC50" s="134">
        <v>24.98246010803155</v>
      </c>
      <c r="BD50" s="134">
        <v>20.330531095414507</v>
      </c>
      <c r="BE50" s="134">
        <v>16.045560605313852</v>
      </c>
      <c r="BF50" s="135">
        <v>8.578519120868709</v>
      </c>
      <c r="BG50" s="63"/>
      <c r="BH50" s="64"/>
      <c r="BI50" s="133">
        <v>4.42706449552251</v>
      </c>
      <c r="BJ50" s="134">
        <v>7.419596379189247</v>
      </c>
      <c r="BK50" s="134">
        <v>14.16761785214635</v>
      </c>
      <c r="BL50" s="134">
        <v>12.629942512594836</v>
      </c>
      <c r="BM50" s="134">
        <v>10.909614299397983</v>
      </c>
      <c r="BN50" s="135">
        <v>7.034058313208964</v>
      </c>
      <c r="BO50" s="63"/>
      <c r="BP50" s="64"/>
      <c r="BQ50" s="133">
        <v>24.799723901416794</v>
      </c>
      <c r="BR50" s="134">
        <v>23.80470275441213</v>
      </c>
      <c r="BS50" s="134">
        <v>27.53789972799972</v>
      </c>
      <c r="BT50" s="134">
        <v>22.763987621562833</v>
      </c>
      <c r="BU50" s="134">
        <v>18.11120769095839</v>
      </c>
      <c r="BV50" s="135">
        <v>9.92130510925719</v>
      </c>
      <c r="BW50" s="63"/>
      <c r="BX50" s="64"/>
      <c r="BY50" s="133">
        <v>4.904677834733379</v>
      </c>
      <c r="BZ50" s="134">
        <v>8.08305850272275</v>
      </c>
      <c r="CA50" s="134">
        <v>14.931182531294485</v>
      </c>
      <c r="CB50" s="134">
        <v>13.531457339624952</v>
      </c>
      <c r="CC50" s="134">
        <v>11.836314464751835</v>
      </c>
      <c r="CD50" s="135">
        <v>7.858570117659619</v>
      </c>
      <c r="CE50" s="63"/>
      <c r="CF50" s="64"/>
      <c r="CG50" s="133">
        <v>23.243462165672828</v>
      </c>
      <c r="CH50" s="134">
        <v>22.12690371265081</v>
      </c>
      <c r="CI50" s="134">
        <v>25.673195469619436</v>
      </c>
      <c r="CJ50" s="134">
        <v>20.79868972568062</v>
      </c>
      <c r="CK50" s="134">
        <v>16.334873085246674</v>
      </c>
      <c r="CL50" s="135">
        <v>8.643859186071774</v>
      </c>
      <c r="CM50" s="63"/>
      <c r="CN50" s="64"/>
      <c r="CO50" s="133">
        <v>4.631254220413717</v>
      </c>
      <c r="CP50" s="134">
        <v>7.615229083273715</v>
      </c>
      <c r="CQ50" s="134">
        <v>14.342803615232556</v>
      </c>
      <c r="CR50" s="134">
        <v>12.774457369604406</v>
      </c>
      <c r="CS50" s="134">
        <v>11.017970668562437</v>
      </c>
      <c r="CT50" s="135">
        <v>7.070342625979813</v>
      </c>
      <c r="CU50" s="63"/>
      <c r="CV50" s="64"/>
      <c r="CW50" s="133">
        <v>26.079129269928103</v>
      </c>
      <c r="CX50" s="134">
        <v>24.7810810497425</v>
      </c>
      <c r="CY50" s="134">
        <v>28.292338779419286</v>
      </c>
      <c r="CZ50" s="134">
        <v>23.327381318183306</v>
      </c>
      <c r="DA50" s="134">
        <v>18.499829923715684</v>
      </c>
      <c r="DB50" s="135">
        <v>10.050268876434776</v>
      </c>
      <c r="DC50" s="63"/>
      <c r="DD50" s="64"/>
      <c r="DE50" s="133">
        <v>5.086310632795358</v>
      </c>
      <c r="DF50" s="134">
        <v>8.28022279609334</v>
      </c>
      <c r="DG50" s="134">
        <v>15.12288603012602</v>
      </c>
      <c r="DH50" s="134">
        <v>13.70605345344325</v>
      </c>
      <c r="DI50" s="134">
        <v>11.983201367767736</v>
      </c>
      <c r="DJ50" s="135">
        <v>7.931105053875449</v>
      </c>
      <c r="DK50" s="63"/>
      <c r="DL50" s="64"/>
      <c r="DM50" s="133">
        <v>24.575594124271017</v>
      </c>
      <c r="DN50" s="134">
        <v>23.045536919646857</v>
      </c>
      <c r="DO50" s="134">
        <v>26.323920739434296</v>
      </c>
      <c r="DP50" s="134">
        <v>21.246598220824758</v>
      </c>
      <c r="DQ50" s="134">
        <v>16.614514645078913</v>
      </c>
      <c r="DR50" s="135">
        <v>8.708188667273236</v>
      </c>
      <c r="DS50" s="63"/>
      <c r="DT50" s="64"/>
      <c r="DU50" s="133">
        <v>4.811306925783259</v>
      </c>
      <c r="DV50" s="134">
        <v>7.796182709397494</v>
      </c>
      <c r="DW50" s="134">
        <v>14.507810940777675</v>
      </c>
      <c r="DX50" s="134">
        <v>12.912740220600027</v>
      </c>
      <c r="DY50" s="134">
        <v>11.122750129375419</v>
      </c>
      <c r="DZ50" s="135">
        <v>7.10608169223628</v>
      </c>
      <c r="EA50" s="63"/>
      <c r="EB50" s="64"/>
      <c r="EC50" s="6"/>
    </row>
    <row r="51" spans="2:133" ht="15.75">
      <c r="B51" s="132" t="s">
        <v>102</v>
      </c>
      <c r="C51" s="46"/>
      <c r="D51" s="46" t="s">
        <v>128</v>
      </c>
      <c r="E51" s="136">
        <v>21.469317960337296</v>
      </c>
      <c r="F51" s="137">
        <v>21.50576046606717</v>
      </c>
      <c r="G51" s="137">
        <v>25.826782358883655</v>
      </c>
      <c r="H51" s="137">
        <v>21.520639694606732</v>
      </c>
      <c r="I51" s="137">
        <v>17.272763672674593</v>
      </c>
      <c r="J51" s="138">
        <v>9.652965858757064</v>
      </c>
      <c r="K51" s="63"/>
      <c r="L51" s="64"/>
      <c r="M51" s="136">
        <v>4.448258213763436</v>
      </c>
      <c r="N51" s="137">
        <v>7.622096646548916</v>
      </c>
      <c r="O51" s="137">
        <v>14.496898321753418</v>
      </c>
      <c r="P51" s="137">
        <v>13.146667890638506</v>
      </c>
      <c r="Q51" s="137">
        <v>11.519879812875063</v>
      </c>
      <c r="R51" s="138">
        <v>7.707814801958902</v>
      </c>
      <c r="S51" s="63"/>
      <c r="T51" s="64"/>
      <c r="U51" s="136">
        <v>20.027044790512274</v>
      </c>
      <c r="V51" s="137">
        <v>20.084578821802026</v>
      </c>
      <c r="W51" s="137">
        <v>24.26266316870386</v>
      </c>
      <c r="X51" s="137">
        <v>19.84696370754275</v>
      </c>
      <c r="Y51" s="137">
        <v>15.748189347981565</v>
      </c>
      <c r="Z51" s="138">
        <v>8.512195319458588</v>
      </c>
      <c r="AA51" s="63"/>
      <c r="AB51" s="64"/>
      <c r="AC51" s="136">
        <v>4.203240302790955</v>
      </c>
      <c r="AD51" s="137">
        <v>7.212534950063749</v>
      </c>
      <c r="AE51" s="137">
        <v>13.984442420762754</v>
      </c>
      <c r="AF51" s="137">
        <v>12.480429626801119</v>
      </c>
      <c r="AG51" s="137">
        <v>10.798200405219117</v>
      </c>
      <c r="AH51" s="138">
        <v>6.997242555599205</v>
      </c>
      <c r="AI51" s="63"/>
      <c r="AJ51" s="64"/>
      <c r="AK51" s="136">
        <v>24.202041682294034</v>
      </c>
      <c r="AL51" s="137">
        <v>23.391792927029115</v>
      </c>
      <c r="AM51" s="137">
        <v>27.26645472474041</v>
      </c>
      <c r="AN51" s="137">
        <v>22.622906174970925</v>
      </c>
      <c r="AO51" s="137">
        <v>18.079601366052813</v>
      </c>
      <c r="AP51" s="138">
        <v>10.030922695680895</v>
      </c>
      <c r="AQ51" s="63"/>
      <c r="AR51" s="64"/>
      <c r="AS51" s="136">
        <v>4.753367807686383</v>
      </c>
      <c r="AT51" s="137">
        <v>7.939873532403198</v>
      </c>
      <c r="AU51" s="137">
        <v>14.806323128060736</v>
      </c>
      <c r="AV51" s="137">
        <v>13.434973008774588</v>
      </c>
      <c r="AW51" s="137">
        <v>11.776157410845892</v>
      </c>
      <c r="AX51" s="138">
        <v>7.882718519588279</v>
      </c>
      <c r="AY51" s="63"/>
      <c r="AZ51" s="64"/>
      <c r="BA51" s="136">
        <v>22.421141144262698</v>
      </c>
      <c r="BB51" s="137">
        <v>21.626884291824872</v>
      </c>
      <c r="BC51" s="137">
        <v>25.370856082398472</v>
      </c>
      <c r="BD51" s="137">
        <v>20.64112668766561</v>
      </c>
      <c r="BE51" s="137">
        <v>16.293513344356178</v>
      </c>
      <c r="BF51" s="138">
        <v>8.721306581376036</v>
      </c>
      <c r="BG51" s="63"/>
      <c r="BH51" s="64"/>
      <c r="BI51" s="136">
        <v>4.473739630244707</v>
      </c>
      <c r="BJ51" s="137">
        <v>7.475398463127325</v>
      </c>
      <c r="BK51" s="137">
        <v>14.227848639556601</v>
      </c>
      <c r="BL51" s="137">
        <v>12.691625873725052</v>
      </c>
      <c r="BM51" s="137">
        <v>10.972581081644664</v>
      </c>
      <c r="BN51" s="138">
        <v>7.092938921071223</v>
      </c>
      <c r="BO51" s="63"/>
      <c r="BP51" s="64"/>
      <c r="BQ51" s="136">
        <v>27.596636982720277</v>
      </c>
      <c r="BR51" s="137">
        <v>25.709822411966357</v>
      </c>
      <c r="BS51" s="137">
        <v>29.022256432302754</v>
      </c>
      <c r="BT51" s="137">
        <v>23.954690883359024</v>
      </c>
      <c r="BU51" s="137">
        <v>19.042684043417243</v>
      </c>
      <c r="BV51" s="138">
        <v>10.467727852311485</v>
      </c>
      <c r="BW51" s="63"/>
      <c r="BX51" s="64"/>
      <c r="BY51" s="136">
        <v>5.076027449783542</v>
      </c>
      <c r="BZ51" s="137">
        <v>8.285178336443328</v>
      </c>
      <c r="CA51" s="137">
        <v>15.146014063640806</v>
      </c>
      <c r="CB51" s="137">
        <v>13.753727348744698</v>
      </c>
      <c r="CC51" s="137">
        <v>12.060367435716943</v>
      </c>
      <c r="CD51" s="138">
        <v>8.07557198191951</v>
      </c>
      <c r="CE51" s="63"/>
      <c r="CF51" s="64"/>
      <c r="CG51" s="136">
        <v>25.418354880991206</v>
      </c>
      <c r="CH51" s="137">
        <v>23.52936813185223</v>
      </c>
      <c r="CI51" s="137">
        <v>26.72398087076377</v>
      </c>
      <c r="CJ51" s="137">
        <v>21.599121559600377</v>
      </c>
      <c r="CK51" s="137">
        <v>16.941260068324777</v>
      </c>
      <c r="CL51" s="138">
        <v>8.960416930573079</v>
      </c>
      <c r="CM51" s="63"/>
      <c r="CN51" s="64"/>
      <c r="CO51" s="136">
        <v>4.765103572975163</v>
      </c>
      <c r="CP51" s="137">
        <v>7.765121190863035</v>
      </c>
      <c r="CQ51" s="137">
        <v>14.498112195341232</v>
      </c>
      <c r="CR51" s="137">
        <v>12.927028469702726</v>
      </c>
      <c r="CS51" s="137">
        <v>11.166782395102238</v>
      </c>
      <c r="CT51" s="138">
        <v>7.19813773916412</v>
      </c>
      <c r="CU51" s="63"/>
      <c r="CV51" s="64"/>
      <c r="CW51" s="136">
        <v>31.740135790765535</v>
      </c>
      <c r="CX51" s="137">
        <v>28.550507848056473</v>
      </c>
      <c r="CY51" s="137">
        <v>31.167545691884968</v>
      </c>
      <c r="CZ51" s="137">
        <v>25.57188519746633</v>
      </c>
      <c r="DA51" s="137">
        <v>20.200427149133407</v>
      </c>
      <c r="DB51" s="138">
        <v>10.976664174933733</v>
      </c>
      <c r="DC51" s="63"/>
      <c r="DD51" s="64"/>
      <c r="DE51" s="136">
        <v>5.407769598523841</v>
      </c>
      <c r="DF51" s="137">
        <v>8.65437465436471</v>
      </c>
      <c r="DG51" s="137">
        <v>15.514789213849184</v>
      </c>
      <c r="DH51" s="137">
        <v>14.103735059685825</v>
      </c>
      <c r="DI51" s="137">
        <v>12.37451955031141</v>
      </c>
      <c r="DJ51" s="138">
        <v>8.288514040833252</v>
      </c>
      <c r="DK51" s="63"/>
      <c r="DL51" s="64"/>
      <c r="DM51" s="136">
        <v>29.103324617620444</v>
      </c>
      <c r="DN51" s="137">
        <v>25.873510041661593</v>
      </c>
      <c r="DO51" s="137">
        <v>28.382196287354837</v>
      </c>
      <c r="DP51" s="137">
        <v>22.76244956889741</v>
      </c>
      <c r="DQ51" s="137">
        <v>17.71700676652382</v>
      </c>
      <c r="DR51" s="138">
        <v>9.236037763251458</v>
      </c>
      <c r="DS51" s="63"/>
      <c r="DT51" s="64"/>
      <c r="DU51" s="136">
        <v>5.071285234546136</v>
      </c>
      <c r="DV51" s="137">
        <v>8.080555090552838</v>
      </c>
      <c r="DW51" s="137">
        <v>14.795929988140868</v>
      </c>
      <c r="DX51" s="137">
        <v>13.188440540428177</v>
      </c>
      <c r="DY51" s="137">
        <v>11.38289554008134</v>
      </c>
      <c r="DZ51" s="138">
        <v>7.314078361425471</v>
      </c>
      <c r="EA51" s="63"/>
      <c r="EB51" s="64"/>
      <c r="EC51" s="6"/>
    </row>
    <row r="52" spans="2:133" ht="16.5" thickBot="1">
      <c r="B52" s="46"/>
      <c r="C52" s="46"/>
      <c r="D52" s="46" t="s">
        <v>129</v>
      </c>
      <c r="E52" s="139">
        <v>21.469317960337296</v>
      </c>
      <c r="F52" s="140">
        <v>21.50576046606717</v>
      </c>
      <c r="G52" s="140">
        <v>25.826782358883655</v>
      </c>
      <c r="H52" s="140">
        <v>21.520639694606732</v>
      </c>
      <c r="I52" s="140">
        <v>17.272763672674593</v>
      </c>
      <c r="J52" s="141">
        <v>9.652965858757064</v>
      </c>
      <c r="K52" s="63"/>
      <c r="L52" s="64"/>
      <c r="M52" s="139">
        <v>4.448258213763436</v>
      </c>
      <c r="N52" s="140">
        <v>7.622096646548916</v>
      </c>
      <c r="O52" s="140">
        <v>14.496898321753418</v>
      </c>
      <c r="P52" s="140">
        <v>13.146667890638506</v>
      </c>
      <c r="Q52" s="140">
        <v>11.519879812875063</v>
      </c>
      <c r="R52" s="141">
        <v>7.707814801958902</v>
      </c>
      <c r="S52" s="63"/>
      <c r="T52" s="64"/>
      <c r="U52" s="139">
        <v>20.027044790512274</v>
      </c>
      <c r="V52" s="140">
        <v>20.084578821802026</v>
      </c>
      <c r="W52" s="140">
        <v>24.26266316870386</v>
      </c>
      <c r="X52" s="140">
        <v>19.84696370754275</v>
      </c>
      <c r="Y52" s="140">
        <v>15.748189347981565</v>
      </c>
      <c r="Z52" s="141">
        <v>8.512195319458588</v>
      </c>
      <c r="AA52" s="63"/>
      <c r="AB52" s="64"/>
      <c r="AC52" s="139">
        <v>4.203240302790955</v>
      </c>
      <c r="AD52" s="140">
        <v>7.212534950063749</v>
      </c>
      <c r="AE52" s="140">
        <v>13.984442420762754</v>
      </c>
      <c r="AF52" s="140">
        <v>12.480429626801119</v>
      </c>
      <c r="AG52" s="140">
        <v>10.798200405219117</v>
      </c>
      <c r="AH52" s="141">
        <v>6.997242555599205</v>
      </c>
      <c r="AI52" s="63"/>
      <c r="AJ52" s="64"/>
      <c r="AK52" s="139">
        <v>24.34754883340463</v>
      </c>
      <c r="AL52" s="140">
        <v>23.488123803479304</v>
      </c>
      <c r="AM52" s="140">
        <v>27.341213631585806</v>
      </c>
      <c r="AN52" s="140">
        <v>22.683009664619657</v>
      </c>
      <c r="AO52" s="140">
        <v>18.127006857270633</v>
      </c>
      <c r="AP52" s="141">
        <v>10.05995002982608</v>
      </c>
      <c r="AQ52" s="63"/>
      <c r="AR52" s="64"/>
      <c r="AS52" s="139">
        <v>4.760933323773534</v>
      </c>
      <c r="AT52" s="140">
        <v>7.948676557007832</v>
      </c>
      <c r="AU52" s="140">
        <v>14.815693676218697</v>
      </c>
      <c r="AV52" s="140">
        <v>13.444730975032863</v>
      </c>
      <c r="AW52" s="140">
        <v>11.786115466865525</v>
      </c>
      <c r="AX52" s="141">
        <v>7.892869105908453</v>
      </c>
      <c r="AY52" s="63"/>
      <c r="AZ52" s="64"/>
      <c r="BA52" s="139">
        <v>22.522607179894557</v>
      </c>
      <c r="BB52" s="140">
        <v>21.69155301061907</v>
      </c>
      <c r="BC52" s="140">
        <v>25.419637181220875</v>
      </c>
      <c r="BD52" s="140">
        <v>20.678648227689575</v>
      </c>
      <c r="BE52" s="140">
        <v>16.32252928444687</v>
      </c>
      <c r="BF52" s="141">
        <v>8.737568768972437</v>
      </c>
      <c r="BG52" s="63"/>
      <c r="BH52" s="64"/>
      <c r="BI52" s="139">
        <v>4.479078112749327</v>
      </c>
      <c r="BJ52" s="140">
        <v>7.481383545415035</v>
      </c>
      <c r="BK52" s="140">
        <v>14.234120975375216</v>
      </c>
      <c r="BL52" s="140">
        <v>12.697872164649416</v>
      </c>
      <c r="BM52" s="140">
        <v>10.978824588955439</v>
      </c>
      <c r="BN52" s="141">
        <v>7.098742951601906</v>
      </c>
      <c r="BO52" s="63"/>
      <c r="BP52" s="64"/>
      <c r="BQ52" s="139">
        <v>28.39248169464673</v>
      </c>
      <c r="BR52" s="140">
        <v>26.163531816752133</v>
      </c>
      <c r="BS52" s="140">
        <v>29.345539589850045</v>
      </c>
      <c r="BT52" s="140">
        <v>24.191979872165</v>
      </c>
      <c r="BU52" s="140">
        <v>19.212862808229417</v>
      </c>
      <c r="BV52" s="141">
        <v>10.553336474135838</v>
      </c>
      <c r="BW52" s="63"/>
      <c r="BX52" s="64"/>
      <c r="BY52" s="139">
        <v>5.108123846337181</v>
      </c>
      <c r="BZ52" s="140">
        <v>8.31890604868324</v>
      </c>
      <c r="CA52" s="140">
        <v>15.179778620186726</v>
      </c>
      <c r="CB52" s="140">
        <v>13.786616129767726</v>
      </c>
      <c r="CC52" s="140">
        <v>12.091611028348202</v>
      </c>
      <c r="CD52" s="141">
        <v>8.102928013606233</v>
      </c>
      <c r="CE52" s="63"/>
      <c r="CF52" s="64"/>
      <c r="CG52" s="139">
        <v>25.93708241294075</v>
      </c>
      <c r="CH52" s="140">
        <v>23.82118642681831</v>
      </c>
      <c r="CI52" s="140">
        <v>26.926570235272614</v>
      </c>
      <c r="CJ52" s="140">
        <v>21.741497744400963</v>
      </c>
      <c r="CK52" s="140">
        <v>17.04090274654618</v>
      </c>
      <c r="CL52" s="141">
        <v>9.005910224885</v>
      </c>
      <c r="CM52" s="63"/>
      <c r="CN52" s="64"/>
      <c r="CO52" s="139">
        <v>4.787693180566965</v>
      </c>
      <c r="CP52" s="140">
        <v>7.78797835679184</v>
      </c>
      <c r="CQ52" s="140">
        <v>14.52050715546853</v>
      </c>
      <c r="CR52" s="140">
        <v>12.94777069046269</v>
      </c>
      <c r="CS52" s="140">
        <v>11.18590531037031</v>
      </c>
      <c r="CT52" s="141">
        <v>7.2132006373594155</v>
      </c>
      <c r="CU52" s="63"/>
      <c r="CV52" s="64"/>
      <c r="CW52" s="139">
        <v>34.86657448617382</v>
      </c>
      <c r="CX52" s="140">
        <v>30.154346225821044</v>
      </c>
      <c r="CY52" s="140">
        <v>32.23096682777955</v>
      </c>
      <c r="CZ52" s="140">
        <v>26.29145331238183</v>
      </c>
      <c r="DA52" s="140">
        <v>20.67289973381333</v>
      </c>
      <c r="DB52" s="141">
        <v>11.17280168660914</v>
      </c>
      <c r="DC52" s="63"/>
      <c r="DD52" s="64"/>
      <c r="DE52" s="139">
        <v>5.495366459296668</v>
      </c>
      <c r="DF52" s="140">
        <v>8.743236353355988</v>
      </c>
      <c r="DG52" s="140">
        <v>15.60086422872403</v>
      </c>
      <c r="DH52" s="140">
        <v>14.184098208062297</v>
      </c>
      <c r="DI52" s="140">
        <v>12.447013076851986</v>
      </c>
      <c r="DJ52" s="141">
        <v>8.34436191615917</v>
      </c>
      <c r="DK52" s="63"/>
      <c r="DL52" s="64"/>
      <c r="DM52" s="139">
        <v>30.50432670623105</v>
      </c>
      <c r="DN52" s="140">
        <v>26.684992174108036</v>
      </c>
      <c r="DO52" s="140">
        <v>28.936613267410912</v>
      </c>
      <c r="DP52" s="140">
        <v>23.138924668910935</v>
      </c>
      <c r="DQ52" s="140">
        <v>17.966037252633097</v>
      </c>
      <c r="DR52" s="141">
        <v>9.332926130140427</v>
      </c>
      <c r="DS52" s="63"/>
      <c r="DT52" s="64"/>
      <c r="DU52" s="139">
        <v>5.124968315490026</v>
      </c>
      <c r="DV52" s="140">
        <v>8.13610956727074</v>
      </c>
      <c r="DW52" s="140">
        <v>14.849613670902695</v>
      </c>
      <c r="DX52" s="140">
        <v>13.236779166461668</v>
      </c>
      <c r="DY52" s="140">
        <v>11.425445282642428</v>
      </c>
      <c r="DZ52" s="141">
        <v>7.343558968614317</v>
      </c>
      <c r="EA52" s="63"/>
      <c r="EB52" s="64"/>
      <c r="EC52" s="6"/>
    </row>
    <row r="53" spans="2:132" ht="16.5" thickBot="1">
      <c r="B53" s="46"/>
      <c r="C53" s="46"/>
      <c r="D53" s="46"/>
      <c r="E53" s="79"/>
      <c r="F53" s="65"/>
      <c r="G53" s="65"/>
      <c r="H53" s="65"/>
      <c r="I53" s="65"/>
      <c r="J53" s="65"/>
      <c r="K53" s="60"/>
      <c r="L53" s="61"/>
      <c r="M53" s="79"/>
      <c r="N53" s="65"/>
      <c r="O53" s="65"/>
      <c r="P53" s="65"/>
      <c r="Q53" s="65"/>
      <c r="R53" s="65"/>
      <c r="S53" s="60"/>
      <c r="T53" s="61"/>
      <c r="U53" s="79"/>
      <c r="V53" s="65"/>
      <c r="W53" s="65"/>
      <c r="X53" s="65"/>
      <c r="Y53" s="65"/>
      <c r="Z53" s="65"/>
      <c r="AA53" s="60"/>
      <c r="AB53" s="61"/>
      <c r="AC53" s="79"/>
      <c r="AD53" s="65"/>
      <c r="AE53" s="65"/>
      <c r="AF53" s="65"/>
      <c r="AG53" s="65"/>
      <c r="AH53" s="65"/>
      <c r="AI53" s="60"/>
      <c r="AJ53" s="61"/>
      <c r="AK53" s="79"/>
      <c r="AL53" s="65"/>
      <c r="AM53" s="65"/>
      <c r="AN53" s="65"/>
      <c r="AO53" s="65"/>
      <c r="AP53" s="65"/>
      <c r="AQ53" s="60"/>
      <c r="AR53" s="61"/>
      <c r="AS53" s="79"/>
      <c r="AT53" s="65"/>
      <c r="AU53" s="65"/>
      <c r="AV53" s="65"/>
      <c r="AW53" s="65"/>
      <c r="AX53" s="65"/>
      <c r="AY53" s="60"/>
      <c r="AZ53" s="61"/>
      <c r="BA53" s="79"/>
      <c r="BB53" s="65"/>
      <c r="BC53" s="65"/>
      <c r="BD53" s="65"/>
      <c r="BE53" s="65"/>
      <c r="BF53" s="65"/>
      <c r="BG53" s="60"/>
      <c r="BH53" s="61"/>
      <c r="BI53" s="79"/>
      <c r="BJ53" s="65"/>
      <c r="BK53" s="65"/>
      <c r="BL53" s="65"/>
      <c r="BM53" s="65"/>
      <c r="BN53" s="65"/>
      <c r="BO53" s="60"/>
      <c r="BP53" s="61"/>
      <c r="BQ53" s="79"/>
      <c r="BR53" s="65"/>
      <c r="BS53" s="65"/>
      <c r="BT53" s="65"/>
      <c r="BU53" s="65"/>
      <c r="BV53" s="65"/>
      <c r="BW53" s="60"/>
      <c r="BX53" s="61"/>
      <c r="BY53" s="79"/>
      <c r="BZ53" s="65"/>
      <c r="CA53" s="65"/>
      <c r="CB53" s="65"/>
      <c r="CC53" s="65"/>
      <c r="CD53" s="65"/>
      <c r="CE53" s="60"/>
      <c r="CF53" s="61"/>
      <c r="CG53" s="79"/>
      <c r="CH53" s="65"/>
      <c r="CI53" s="65"/>
      <c r="CJ53" s="65"/>
      <c r="CK53" s="65"/>
      <c r="CL53" s="65"/>
      <c r="CM53" s="60"/>
      <c r="CN53" s="61"/>
      <c r="CO53" s="79"/>
      <c r="CP53" s="65"/>
      <c r="CQ53" s="65"/>
      <c r="CR53" s="65"/>
      <c r="CS53" s="65"/>
      <c r="CT53" s="65"/>
      <c r="CU53" s="60"/>
      <c r="CV53" s="61"/>
      <c r="CW53" s="79"/>
      <c r="CX53" s="65"/>
      <c r="CY53" s="65"/>
      <c r="CZ53" s="65"/>
      <c r="DA53" s="65"/>
      <c r="DB53" s="65"/>
      <c r="DC53" s="60"/>
      <c r="DD53" s="61"/>
      <c r="DE53" s="79"/>
      <c r="DF53" s="65"/>
      <c r="DG53" s="65"/>
      <c r="DH53" s="65"/>
      <c r="DI53" s="65"/>
      <c r="DJ53" s="65"/>
      <c r="DK53" s="60"/>
      <c r="DL53" s="61"/>
      <c r="DM53" s="79"/>
      <c r="DN53" s="65"/>
      <c r="DO53" s="65"/>
      <c r="DP53" s="65"/>
      <c r="DQ53" s="65"/>
      <c r="DR53" s="65"/>
      <c r="DS53" s="60"/>
      <c r="DT53" s="61"/>
      <c r="DU53" s="79"/>
      <c r="DV53" s="65"/>
      <c r="DW53" s="65"/>
      <c r="DX53" s="65"/>
      <c r="DY53" s="65"/>
      <c r="DZ53" s="65"/>
      <c r="EA53" s="60"/>
      <c r="EB53" s="61"/>
    </row>
    <row r="54" spans="2:133" ht="15.75">
      <c r="B54" s="46"/>
      <c r="C54" s="46" t="s">
        <v>2</v>
      </c>
      <c r="D54" s="46" t="s">
        <v>127</v>
      </c>
      <c r="E54" s="142">
        <v>23.351818270402443</v>
      </c>
      <c r="F54" s="143">
        <v>23.3273554573476</v>
      </c>
      <c r="G54" s="143">
        <v>27.810922329905193</v>
      </c>
      <c r="H54" s="143">
        <v>23.231761450168516</v>
      </c>
      <c r="I54" s="143">
        <v>18.770000882085693</v>
      </c>
      <c r="J54" s="144">
        <v>10.759528310386253</v>
      </c>
      <c r="K54" s="63"/>
      <c r="L54" s="64"/>
      <c r="M54" s="142">
        <v>4.87314102569097</v>
      </c>
      <c r="N54" s="143">
        <v>8.185289935390804</v>
      </c>
      <c r="O54" s="143">
        <v>15.126626360623725</v>
      </c>
      <c r="P54" s="143">
        <v>13.778264987825205</v>
      </c>
      <c r="Q54" s="143">
        <v>12.169017231115168</v>
      </c>
      <c r="R54" s="144">
        <v>8.368629403867466</v>
      </c>
      <c r="S54" s="63"/>
      <c r="T54" s="64"/>
      <c r="U54" s="142">
        <v>22.34760387616065</v>
      </c>
      <c r="V54" s="143">
        <v>22.318299343387494</v>
      </c>
      <c r="W54" s="143">
        <v>26.678164688198933</v>
      </c>
      <c r="X54" s="143">
        <v>22.069305728536257</v>
      </c>
      <c r="Y54" s="143">
        <v>17.658684680713687</v>
      </c>
      <c r="Z54" s="144">
        <v>9.950646005163906</v>
      </c>
      <c r="AA54" s="63"/>
      <c r="AB54" s="64"/>
      <c r="AC54" s="142">
        <v>4.702242014636061</v>
      </c>
      <c r="AD54" s="143">
        <v>7.913397514629411</v>
      </c>
      <c r="AE54" s="143">
        <v>14.77479452130894</v>
      </c>
      <c r="AF54" s="143">
        <v>13.33669610588021</v>
      </c>
      <c r="AG54" s="143">
        <v>11.660489229566863</v>
      </c>
      <c r="AH54" s="144">
        <v>7.877034374883968</v>
      </c>
      <c r="AI54" s="63"/>
      <c r="AJ54" s="64"/>
      <c r="AK54" s="142">
        <v>24.976997482132088</v>
      </c>
      <c r="AL54" s="143">
        <v>24.448774440173143</v>
      </c>
      <c r="AM54" s="143">
        <v>28.661311536990247</v>
      </c>
      <c r="AN54" s="143">
        <v>23.852171544379754</v>
      </c>
      <c r="AO54" s="143">
        <v>19.190428351428878</v>
      </c>
      <c r="AP54" s="144">
        <v>10.89393883302372</v>
      </c>
      <c r="AQ54" s="63"/>
      <c r="AR54" s="64"/>
      <c r="AS54" s="142">
        <v>5.08539832392956</v>
      </c>
      <c r="AT54" s="143">
        <v>8.404055207082997</v>
      </c>
      <c r="AU54" s="143">
        <v>15.33515839624335</v>
      </c>
      <c r="AV54" s="143">
        <v>13.964834983771434</v>
      </c>
      <c r="AW54" s="143">
        <v>12.323860717332714</v>
      </c>
      <c r="AX54" s="144">
        <v>8.442859094007714</v>
      </c>
      <c r="AY54" s="63"/>
      <c r="AZ54" s="64"/>
      <c r="BA54" s="142">
        <v>23.90795183448989</v>
      </c>
      <c r="BB54" s="143">
        <v>23.324745805124827</v>
      </c>
      <c r="BC54" s="143">
        <v>27.3972295810754</v>
      </c>
      <c r="BD54" s="143">
        <v>22.562183745378494</v>
      </c>
      <c r="BE54" s="143">
        <v>17.96622351661194</v>
      </c>
      <c r="BF54" s="144">
        <v>10.020455585821193</v>
      </c>
      <c r="BG54" s="63"/>
      <c r="BH54" s="64"/>
      <c r="BI54" s="142">
        <v>4.90149743020411</v>
      </c>
      <c r="BJ54" s="143">
        <v>8.107040128506616</v>
      </c>
      <c r="BK54" s="143">
        <v>14.950266568274012</v>
      </c>
      <c r="BL54" s="143">
        <v>13.483624577855393</v>
      </c>
      <c r="BM54" s="143">
        <v>11.772322148028731</v>
      </c>
      <c r="BN54" s="144">
        <v>7.914987772305018</v>
      </c>
      <c r="BO54" s="63"/>
      <c r="BP54" s="64"/>
      <c r="BQ54" s="142">
        <v>26.331446491513486</v>
      </c>
      <c r="BR54" s="143">
        <v>25.442541895209263</v>
      </c>
      <c r="BS54" s="143">
        <v>29.43369643091015</v>
      </c>
      <c r="BT54" s="143">
        <v>24.42658166093133</v>
      </c>
      <c r="BU54" s="143">
        <v>19.586134363606792</v>
      </c>
      <c r="BV54" s="144">
        <v>11.024170432197236</v>
      </c>
      <c r="BW54" s="63"/>
      <c r="BX54" s="64"/>
      <c r="BY54" s="142">
        <v>5.265158250680051</v>
      </c>
      <c r="BZ54" s="143">
        <v>8.598680952199079</v>
      </c>
      <c r="CA54" s="143">
        <v>15.524842481449769</v>
      </c>
      <c r="CB54" s="143">
        <v>14.13785535173775</v>
      </c>
      <c r="CC54" s="143">
        <v>12.469830048368497</v>
      </c>
      <c r="CD54" s="144">
        <v>8.514847039324385</v>
      </c>
      <c r="CE54" s="63"/>
      <c r="CF54" s="64"/>
      <c r="CG54" s="142">
        <v>25.26152516462817</v>
      </c>
      <c r="CH54" s="143">
        <v>24.244693792130217</v>
      </c>
      <c r="CI54" s="143">
        <v>28.066915834168285</v>
      </c>
      <c r="CJ54" s="143">
        <v>23.02799207653528</v>
      </c>
      <c r="CK54" s="143">
        <v>18.260368102756846</v>
      </c>
      <c r="CL54" s="144">
        <v>10.088867735717873</v>
      </c>
      <c r="CM54" s="63"/>
      <c r="CN54" s="64"/>
      <c r="CO54" s="142">
        <v>5.075691190180739</v>
      </c>
      <c r="CP54" s="143">
        <v>8.284168280653075</v>
      </c>
      <c r="CQ54" s="143">
        <v>15.113746533737233</v>
      </c>
      <c r="CR54" s="143">
        <v>13.622603697187913</v>
      </c>
      <c r="CS54" s="143">
        <v>11.879392492615048</v>
      </c>
      <c r="CT54" s="144">
        <v>7.952203160233523</v>
      </c>
      <c r="CU54" s="63"/>
      <c r="CV54" s="64"/>
      <c r="CW54" s="142">
        <v>27.41643771561779</v>
      </c>
      <c r="CX54" s="143">
        <v>26.30292172636481</v>
      </c>
      <c r="CY54" s="143">
        <v>30.123815313274818</v>
      </c>
      <c r="CZ54" s="143">
        <v>24.952596723690526</v>
      </c>
      <c r="DA54" s="143">
        <v>19.95613384884564</v>
      </c>
      <c r="DB54" s="144">
        <v>11.150210740895615</v>
      </c>
      <c r="DC54" s="63"/>
      <c r="DD54" s="64"/>
      <c r="DE54" s="142">
        <v>5.413263221982562</v>
      </c>
      <c r="DF54" s="143">
        <v>8.76868946931859</v>
      </c>
      <c r="DG54" s="143">
        <v>15.695055860564652</v>
      </c>
      <c r="DH54" s="143">
        <v>14.29682202493357</v>
      </c>
      <c r="DI54" s="143">
        <v>12.606648403380218</v>
      </c>
      <c r="DJ54" s="144">
        <v>8.584588647010916</v>
      </c>
      <c r="DK54" s="63"/>
      <c r="DL54" s="64"/>
      <c r="DM54" s="142">
        <v>26.39156300876677</v>
      </c>
      <c r="DN54" s="143">
        <v>25.067851487739542</v>
      </c>
      <c r="DO54" s="143">
        <v>28.68159476607918</v>
      </c>
      <c r="DP54" s="143">
        <v>23.464178665425063</v>
      </c>
      <c r="DQ54" s="143">
        <v>18.540289401890146</v>
      </c>
      <c r="DR54" s="144">
        <v>10.155878531021148</v>
      </c>
      <c r="DS54" s="63"/>
      <c r="DT54" s="64"/>
      <c r="DU54" s="142">
        <v>5.223781758925815</v>
      </c>
      <c r="DV54" s="143">
        <v>8.443432374418308</v>
      </c>
      <c r="DW54" s="143">
        <v>15.26420944879437</v>
      </c>
      <c r="DX54" s="143">
        <v>13.753026741150254</v>
      </c>
      <c r="DY54" s="143">
        <v>11.981447752821344</v>
      </c>
      <c r="DZ54" s="144">
        <v>7.98867873012892</v>
      </c>
      <c r="EA54" s="63"/>
      <c r="EB54" s="64"/>
      <c r="EC54" s="6"/>
    </row>
    <row r="55" spans="2:133" ht="15.75">
      <c r="B55" s="46"/>
      <c r="C55" s="46"/>
      <c r="D55" s="46" t="s">
        <v>128</v>
      </c>
      <c r="E55" s="145">
        <v>23.351818270402443</v>
      </c>
      <c r="F55" s="146">
        <v>23.3273554573476</v>
      </c>
      <c r="G55" s="146">
        <v>27.810922329905193</v>
      </c>
      <c r="H55" s="146">
        <v>23.231761450168516</v>
      </c>
      <c r="I55" s="146">
        <v>18.770000882085693</v>
      </c>
      <c r="J55" s="147">
        <v>10.759528310386253</v>
      </c>
      <c r="K55" s="63"/>
      <c r="L55" s="64"/>
      <c r="M55" s="145">
        <v>4.87314102569097</v>
      </c>
      <c r="N55" s="146">
        <v>8.185289935390804</v>
      </c>
      <c r="O55" s="146">
        <v>15.126626360623725</v>
      </c>
      <c r="P55" s="146">
        <v>13.778264987825205</v>
      </c>
      <c r="Q55" s="146">
        <v>12.169017231115168</v>
      </c>
      <c r="R55" s="147">
        <v>8.368629403867466</v>
      </c>
      <c r="S55" s="63"/>
      <c r="T55" s="64"/>
      <c r="U55" s="145">
        <v>22.34760387616065</v>
      </c>
      <c r="V55" s="146">
        <v>22.318299343387494</v>
      </c>
      <c r="W55" s="146">
        <v>26.678164688198933</v>
      </c>
      <c r="X55" s="146">
        <v>22.069305728536257</v>
      </c>
      <c r="Y55" s="146">
        <v>17.658684680713687</v>
      </c>
      <c r="Z55" s="147">
        <v>9.950646005163906</v>
      </c>
      <c r="AA55" s="63"/>
      <c r="AB55" s="64"/>
      <c r="AC55" s="145">
        <v>4.702242014636061</v>
      </c>
      <c r="AD55" s="146">
        <v>7.913397514629411</v>
      </c>
      <c r="AE55" s="146">
        <v>14.77479452130894</v>
      </c>
      <c r="AF55" s="146">
        <v>13.33669610588021</v>
      </c>
      <c r="AG55" s="146">
        <v>11.660489229566863</v>
      </c>
      <c r="AH55" s="147">
        <v>7.877034374883968</v>
      </c>
      <c r="AI55" s="63"/>
      <c r="AJ55" s="64"/>
      <c r="AK55" s="145">
        <v>26.119228321141314</v>
      </c>
      <c r="AL55" s="146">
        <v>25.28912745558913</v>
      </c>
      <c r="AM55" s="146">
        <v>29.351942826914456</v>
      </c>
      <c r="AN55" s="146">
        <v>24.42724429264538</v>
      </c>
      <c r="AO55" s="146">
        <v>19.659550288499368</v>
      </c>
      <c r="AP55" s="147">
        <v>11.19141374488991</v>
      </c>
      <c r="AQ55" s="63"/>
      <c r="AR55" s="64"/>
      <c r="AS55" s="145">
        <v>5.161870499641909</v>
      </c>
      <c r="AT55" s="146">
        <v>8.499135381414574</v>
      </c>
      <c r="AU55" s="146">
        <v>15.438902657367324</v>
      </c>
      <c r="AV55" s="146">
        <v>14.075468223836525</v>
      </c>
      <c r="AW55" s="146">
        <v>12.4393534525355</v>
      </c>
      <c r="AX55" s="147">
        <v>8.562148390037747</v>
      </c>
      <c r="AY55" s="63"/>
      <c r="AZ55" s="64"/>
      <c r="BA55" s="145">
        <v>24.85091789343731</v>
      </c>
      <c r="BB55" s="146">
        <v>23.997806889533283</v>
      </c>
      <c r="BC55" s="146">
        <v>27.936432303175476</v>
      </c>
      <c r="BD55" s="146">
        <v>22.99891501935601</v>
      </c>
      <c r="BE55" s="146">
        <v>18.312784803566245</v>
      </c>
      <c r="BF55" s="147">
        <v>10.22135943529858</v>
      </c>
      <c r="BG55" s="63"/>
      <c r="BH55" s="64"/>
      <c r="BI55" s="145">
        <v>4.964697318826029</v>
      </c>
      <c r="BJ55" s="146">
        <v>8.183485255844511</v>
      </c>
      <c r="BK55" s="146">
        <v>15.032116927126888</v>
      </c>
      <c r="BL55" s="146">
        <v>13.568503636743106</v>
      </c>
      <c r="BM55" s="146">
        <v>11.858451602673815</v>
      </c>
      <c r="BN55" s="147">
        <v>7.995971050188137</v>
      </c>
      <c r="BO55" s="63"/>
      <c r="BP55" s="64"/>
      <c r="BQ55" s="145">
        <v>29.504904995869214</v>
      </c>
      <c r="BR55" s="146">
        <v>27.669393336630954</v>
      </c>
      <c r="BS55" s="146">
        <v>31.210309749027253</v>
      </c>
      <c r="BT55" s="146">
        <v>25.857801720707016</v>
      </c>
      <c r="BU55" s="146">
        <v>20.713141717668098</v>
      </c>
      <c r="BV55" s="147">
        <v>11.688615715174967</v>
      </c>
      <c r="BW55" s="63"/>
      <c r="BX55" s="64"/>
      <c r="BY55" s="145">
        <v>5.463418031598536</v>
      </c>
      <c r="BZ55" s="146">
        <v>8.836344660001393</v>
      </c>
      <c r="CA55" s="146">
        <v>15.778195600422505</v>
      </c>
      <c r="CB55" s="146">
        <v>14.401064126488572</v>
      </c>
      <c r="CC55" s="146">
        <v>12.736872019781874</v>
      </c>
      <c r="CD55" s="147">
        <v>8.774647772111969</v>
      </c>
      <c r="CE55" s="63"/>
      <c r="CF55" s="64"/>
      <c r="CG55" s="145">
        <v>27.92128465747405</v>
      </c>
      <c r="CH55" s="146">
        <v>26.036810629198616</v>
      </c>
      <c r="CI55" s="146">
        <v>29.452422768435333</v>
      </c>
      <c r="CJ55" s="146">
        <v>24.107990603419324</v>
      </c>
      <c r="CK55" s="146">
        <v>19.083310684290684</v>
      </c>
      <c r="CL55" s="147">
        <v>10.529888673237613</v>
      </c>
      <c r="CM55" s="63"/>
      <c r="CN55" s="64"/>
      <c r="CO55" s="145">
        <v>5.242655974982485</v>
      </c>
      <c r="CP55" s="146">
        <v>8.476960722172398</v>
      </c>
      <c r="CQ55" s="146">
        <v>15.314274241160005</v>
      </c>
      <c r="CR55" s="146">
        <v>13.824105381571139</v>
      </c>
      <c r="CS55" s="146">
        <v>12.077052773235975</v>
      </c>
      <c r="CT55" s="147">
        <v>8.126213432967692</v>
      </c>
      <c r="CU55" s="63"/>
      <c r="CV55" s="64"/>
      <c r="CW55" s="145">
        <v>33.58434618972214</v>
      </c>
      <c r="CX55" s="146">
        <v>30.55148305700408</v>
      </c>
      <c r="CY55" s="146">
        <v>33.45649527632371</v>
      </c>
      <c r="CZ55" s="146">
        <v>27.578667556553317</v>
      </c>
      <c r="DA55" s="146">
        <v>21.969986676589585</v>
      </c>
      <c r="DB55" s="147">
        <v>12.265691319099641</v>
      </c>
      <c r="DC55" s="63"/>
      <c r="DD55" s="64"/>
      <c r="DE55" s="145">
        <v>5.769790895906033</v>
      </c>
      <c r="DF55" s="146">
        <v>9.19293053735624</v>
      </c>
      <c r="DG55" s="146">
        <v>16.14279420529974</v>
      </c>
      <c r="DH55" s="146">
        <v>14.755329212901348</v>
      </c>
      <c r="DI55" s="146">
        <v>13.063207935849313</v>
      </c>
      <c r="DJ55" s="147">
        <v>9.008294602169896</v>
      </c>
      <c r="DK55" s="63"/>
      <c r="DL55" s="64"/>
      <c r="DM55" s="145">
        <v>31.61255498160301</v>
      </c>
      <c r="DN55" s="146">
        <v>28.504465374799704</v>
      </c>
      <c r="DO55" s="146">
        <v>31.282420876208306</v>
      </c>
      <c r="DP55" s="146">
        <v>25.438128708016333</v>
      </c>
      <c r="DQ55" s="146">
        <v>19.99752205383468</v>
      </c>
      <c r="DR55" s="147">
        <v>10.884215674834111</v>
      </c>
      <c r="DS55" s="63"/>
      <c r="DT55" s="64"/>
      <c r="DU55" s="145">
        <v>5.529384405329115</v>
      </c>
      <c r="DV55" s="146">
        <v>8.791508444078334</v>
      </c>
      <c r="DW55" s="146">
        <v>15.620953395609291</v>
      </c>
      <c r="DX55" s="146">
        <v>14.104605608674149</v>
      </c>
      <c r="DY55" s="146">
        <v>12.318067283082112</v>
      </c>
      <c r="DZ55" s="147">
        <v>8.269146609381337</v>
      </c>
      <c r="EA55" s="63"/>
      <c r="EB55" s="64"/>
      <c r="EC55" s="6"/>
    </row>
    <row r="56" spans="1:133" ht="16.5" thickBot="1">
      <c r="A56" s="222"/>
      <c r="B56" s="66"/>
      <c r="C56" s="66"/>
      <c r="D56" s="66" t="s">
        <v>129</v>
      </c>
      <c r="E56" s="148">
        <v>23.351818270402443</v>
      </c>
      <c r="F56" s="149">
        <v>23.3273554573476</v>
      </c>
      <c r="G56" s="149">
        <v>27.810922329905193</v>
      </c>
      <c r="H56" s="149">
        <v>23.231761450168516</v>
      </c>
      <c r="I56" s="149">
        <v>18.770000882085693</v>
      </c>
      <c r="J56" s="150">
        <v>10.7595283103863</v>
      </c>
      <c r="K56" s="63"/>
      <c r="L56" s="64"/>
      <c r="M56" s="148">
        <v>4.87314102569097</v>
      </c>
      <c r="N56" s="149">
        <v>8.185289935390804</v>
      </c>
      <c r="O56" s="149">
        <v>15.126626360623725</v>
      </c>
      <c r="P56" s="149">
        <v>13.778264987825205</v>
      </c>
      <c r="Q56" s="149">
        <v>12.169017231115168</v>
      </c>
      <c r="R56" s="150">
        <v>8.368629403867466</v>
      </c>
      <c r="S56" s="63"/>
      <c r="T56" s="64"/>
      <c r="U56" s="148">
        <v>22.34760387616065</v>
      </c>
      <c r="V56" s="149">
        <v>22.318299343387494</v>
      </c>
      <c r="W56" s="149">
        <v>26.678164688198933</v>
      </c>
      <c r="X56" s="149">
        <v>22.069305728536257</v>
      </c>
      <c r="Y56" s="149">
        <v>17.658684680713687</v>
      </c>
      <c r="Z56" s="150">
        <v>9.950646005163906</v>
      </c>
      <c r="AA56" s="63"/>
      <c r="AB56" s="64"/>
      <c r="AC56" s="148">
        <v>4.702242014636061</v>
      </c>
      <c r="AD56" s="149">
        <v>7.913397514629411</v>
      </c>
      <c r="AE56" s="149">
        <v>14.77479452130894</v>
      </c>
      <c r="AF56" s="149">
        <v>13.33669610588021</v>
      </c>
      <c r="AG56" s="149">
        <v>11.660489229566863</v>
      </c>
      <c r="AH56" s="150">
        <v>7.877034374883968</v>
      </c>
      <c r="AI56" s="63"/>
      <c r="AJ56" s="64"/>
      <c r="AK56" s="148">
        <v>26.303139536455394</v>
      </c>
      <c r="AL56" s="149">
        <v>25.413601437457515</v>
      </c>
      <c r="AM56" s="149">
        <v>29.45026395946151</v>
      </c>
      <c r="AN56" s="149">
        <v>24.5061077201386</v>
      </c>
      <c r="AO56" s="149">
        <v>19.721745925385065</v>
      </c>
      <c r="AP56" s="150">
        <v>11.229234594418305</v>
      </c>
      <c r="AQ56" s="63"/>
      <c r="AR56" s="64"/>
      <c r="AS56" s="148">
        <v>5.171666579911313</v>
      </c>
      <c r="AT56" s="149">
        <v>8.51060484610996</v>
      </c>
      <c r="AU56" s="149">
        <v>15.451068518944432</v>
      </c>
      <c r="AV56" s="149">
        <v>14.088105568015358</v>
      </c>
      <c r="AW56" s="149">
        <v>12.452247313244497</v>
      </c>
      <c r="AX56" s="150">
        <v>8.57519757558053</v>
      </c>
      <c r="AY56" s="63"/>
      <c r="AZ56" s="64"/>
      <c r="BA56" s="148">
        <v>24.994805611991705</v>
      </c>
      <c r="BB56" s="149">
        <v>24.092428045236197</v>
      </c>
      <c r="BC56" s="149">
        <v>28.00936137897595</v>
      </c>
      <c r="BD56" s="149">
        <v>23.055885041991935</v>
      </c>
      <c r="BE56" s="149">
        <v>18.356633188965343</v>
      </c>
      <c r="BF56" s="150">
        <v>10.246233841088408</v>
      </c>
      <c r="BG56" s="63"/>
      <c r="BH56" s="64"/>
      <c r="BI56" s="148">
        <v>4.972439934566389</v>
      </c>
      <c r="BJ56" s="149">
        <v>8.19230660462763</v>
      </c>
      <c r="BK56" s="149">
        <v>15.041303944091622</v>
      </c>
      <c r="BL56" s="149">
        <v>13.577791510864106</v>
      </c>
      <c r="BM56" s="149">
        <v>11.867690851566008</v>
      </c>
      <c r="BN56" s="150">
        <v>8.004658204788981</v>
      </c>
      <c r="BO56" s="63"/>
      <c r="BP56" s="64"/>
      <c r="BQ56" s="148">
        <v>30.442560722245833</v>
      </c>
      <c r="BR56" s="149">
        <v>28.222347195328528</v>
      </c>
      <c r="BS56" s="149">
        <v>31.614652453695165</v>
      </c>
      <c r="BT56" s="149">
        <v>26.156516864417277</v>
      </c>
      <c r="BU56" s="149">
        <v>20.929261646463246</v>
      </c>
      <c r="BV56" s="150">
        <v>11.79845657314468</v>
      </c>
      <c r="BW56" s="63"/>
      <c r="BX56" s="64"/>
      <c r="BY56" s="148">
        <v>5.502148783358822</v>
      </c>
      <c r="BZ56" s="149">
        <v>8.877852038816673</v>
      </c>
      <c r="CA56" s="149">
        <v>15.819950949373059</v>
      </c>
      <c r="CB56" s="149">
        <v>14.441982403938407</v>
      </c>
      <c r="CC56" s="149">
        <v>12.776070768084185</v>
      </c>
      <c r="CD56" s="150">
        <v>8.809295232263494</v>
      </c>
      <c r="CE56" s="63"/>
      <c r="CF56" s="64"/>
      <c r="CG56" s="148">
        <v>28.585844364609347</v>
      </c>
      <c r="CH56" s="149">
        <v>26.430647361143464</v>
      </c>
      <c r="CI56" s="149">
        <v>29.735694789802775</v>
      </c>
      <c r="CJ56" s="149">
        <v>24.312690248519132</v>
      </c>
      <c r="CK56" s="149">
        <v>19.2279514033429</v>
      </c>
      <c r="CL56" s="150">
        <v>10.598400029711186</v>
      </c>
      <c r="CM56" s="63"/>
      <c r="CN56" s="64"/>
      <c r="CO56" s="148">
        <v>5.272327179601847</v>
      </c>
      <c r="CP56" s="149">
        <v>8.50813200972346</v>
      </c>
      <c r="CQ56" s="149">
        <v>15.345036135348906</v>
      </c>
      <c r="CR56" s="149">
        <v>13.853372189138623</v>
      </c>
      <c r="CS56" s="149">
        <v>12.104275348037142</v>
      </c>
      <c r="CT56" s="150">
        <v>8.14841943072719</v>
      </c>
      <c r="CU56" s="63"/>
      <c r="CV56" s="64"/>
      <c r="CW56" s="148">
        <v>37.093240341726876</v>
      </c>
      <c r="CX56" s="149">
        <v>32.421757759198115</v>
      </c>
      <c r="CY56" s="149">
        <v>34.734982132439185</v>
      </c>
      <c r="CZ56" s="149">
        <v>28.454211653502924</v>
      </c>
      <c r="DA56" s="149">
        <v>22.55350781619637</v>
      </c>
      <c r="DB56" s="150">
        <v>12.513780950669302</v>
      </c>
      <c r="DC56" s="63"/>
      <c r="DD56" s="64"/>
      <c r="DE56" s="148">
        <v>5.870462879283603</v>
      </c>
      <c r="DF56" s="149">
        <v>9.297709107298207</v>
      </c>
      <c r="DG56" s="149">
        <v>16.24526975494037</v>
      </c>
      <c r="DH56" s="149">
        <v>14.85209626385464</v>
      </c>
      <c r="DI56" s="149">
        <v>13.151754874463071</v>
      </c>
      <c r="DJ56" s="150">
        <v>9.078063879597172</v>
      </c>
      <c r="DK56" s="63"/>
      <c r="DL56" s="64"/>
      <c r="DM56" s="148">
        <v>33.276138472674056</v>
      </c>
      <c r="DN56" s="149">
        <v>29.528891893972016</v>
      </c>
      <c r="DO56" s="149">
        <v>32.01391908852237</v>
      </c>
      <c r="DP56" s="149">
        <v>25.953236036104876</v>
      </c>
      <c r="DQ56" s="149">
        <v>20.345432414399756</v>
      </c>
      <c r="DR56" s="150">
        <v>11.027766429497419</v>
      </c>
      <c r="DS56" s="63"/>
      <c r="DT56" s="64"/>
      <c r="DU56" s="148">
        <v>5.59488383700775</v>
      </c>
      <c r="DV56" s="149">
        <v>8.862641349537652</v>
      </c>
      <c r="DW56" s="149">
        <v>15.69078927267817</v>
      </c>
      <c r="DX56" s="149">
        <v>14.169721515514954</v>
      </c>
      <c r="DY56" s="149">
        <v>12.376513307330995</v>
      </c>
      <c r="DZ56" s="150">
        <v>8.311950370330276</v>
      </c>
      <c r="EA56" s="63"/>
      <c r="EB56" s="64"/>
      <c r="EC56" s="6"/>
    </row>
    <row r="57" spans="2:132" ht="16.5" thickBot="1">
      <c r="B57" s="46"/>
      <c r="C57" s="46"/>
      <c r="D57" s="46"/>
      <c r="E57" s="65"/>
      <c r="F57" s="65"/>
      <c r="G57" s="65"/>
      <c r="H57" s="65"/>
      <c r="I57" s="65"/>
      <c r="J57" s="65"/>
      <c r="K57" s="60"/>
      <c r="L57" s="61"/>
      <c r="M57" s="65"/>
      <c r="N57" s="65"/>
      <c r="O57" s="65"/>
      <c r="P57" s="65"/>
      <c r="Q57" s="65"/>
      <c r="R57" s="65"/>
      <c r="S57" s="60"/>
      <c r="T57" s="61"/>
      <c r="U57" s="65"/>
      <c r="V57" s="65"/>
      <c r="W57" s="65"/>
      <c r="X57" s="65"/>
      <c r="Y57" s="65"/>
      <c r="Z57" s="65"/>
      <c r="AA57" s="60"/>
      <c r="AB57" s="61"/>
      <c r="AC57" s="65"/>
      <c r="AD57" s="65"/>
      <c r="AE57" s="65"/>
      <c r="AF57" s="65"/>
      <c r="AG57" s="65"/>
      <c r="AH57" s="65"/>
      <c r="AI57" s="60"/>
      <c r="AJ57" s="61"/>
      <c r="AK57" s="65"/>
      <c r="AL57" s="65"/>
      <c r="AM57" s="65"/>
      <c r="AN57" s="65"/>
      <c r="AO57" s="65"/>
      <c r="AP57" s="65"/>
      <c r="AQ57" s="60"/>
      <c r="AR57" s="61"/>
      <c r="AS57" s="65"/>
      <c r="AT57" s="65"/>
      <c r="AU57" s="65"/>
      <c r="AV57" s="65"/>
      <c r="AW57" s="65"/>
      <c r="AX57" s="65"/>
      <c r="AY57" s="60"/>
      <c r="AZ57" s="61"/>
      <c r="BA57" s="65"/>
      <c r="BB57" s="65"/>
      <c r="BC57" s="65"/>
      <c r="BD57" s="65"/>
      <c r="BE57" s="65"/>
      <c r="BF57" s="65"/>
      <c r="BG57" s="60"/>
      <c r="BH57" s="61"/>
      <c r="BI57" s="65"/>
      <c r="BJ57" s="65"/>
      <c r="BK57" s="65"/>
      <c r="BL57" s="65"/>
      <c r="BM57" s="65"/>
      <c r="BN57" s="65"/>
      <c r="BO57" s="60"/>
      <c r="BP57" s="61"/>
      <c r="BQ57" s="65"/>
      <c r="BR57" s="65"/>
      <c r="BS57" s="65"/>
      <c r="BT57" s="65"/>
      <c r="BU57" s="65"/>
      <c r="BV57" s="65"/>
      <c r="BW57" s="60"/>
      <c r="BX57" s="61"/>
      <c r="BY57" s="65"/>
      <c r="BZ57" s="65"/>
      <c r="CA57" s="65"/>
      <c r="CB57" s="65"/>
      <c r="CC57" s="65"/>
      <c r="CD57" s="65"/>
      <c r="CE57" s="60"/>
      <c r="CF57" s="61"/>
      <c r="CG57" s="65"/>
      <c r="CH57" s="65"/>
      <c r="CI57" s="65"/>
      <c r="CJ57" s="65"/>
      <c r="CK57" s="65"/>
      <c r="CL57" s="65"/>
      <c r="CM57" s="60"/>
      <c r="CN57" s="61"/>
      <c r="CO57" s="65"/>
      <c r="CP57" s="65"/>
      <c r="CQ57" s="65"/>
      <c r="CR57" s="65"/>
      <c r="CS57" s="65"/>
      <c r="CT57" s="65"/>
      <c r="CU57" s="60"/>
      <c r="CV57" s="61"/>
      <c r="CW57" s="65"/>
      <c r="CX57" s="65"/>
      <c r="CY57" s="65"/>
      <c r="CZ57" s="65"/>
      <c r="DA57" s="65"/>
      <c r="DB57" s="65"/>
      <c r="DC57" s="60"/>
      <c r="DD57" s="61"/>
      <c r="DE57" s="65"/>
      <c r="DF57" s="65"/>
      <c r="DG57" s="65"/>
      <c r="DH57" s="65"/>
      <c r="DI57" s="65"/>
      <c r="DJ57" s="65"/>
      <c r="DK57" s="60"/>
      <c r="DL57" s="61"/>
      <c r="DM57" s="65"/>
      <c r="DN57" s="65"/>
      <c r="DO57" s="65"/>
      <c r="DP57" s="65"/>
      <c r="DQ57" s="65"/>
      <c r="DR57" s="65"/>
      <c r="DS57" s="60"/>
      <c r="DT57" s="61"/>
      <c r="DU57" s="65"/>
      <c r="DV57" s="65"/>
      <c r="DW57" s="65"/>
      <c r="DX57" s="65"/>
      <c r="DY57" s="65"/>
      <c r="DZ57" s="65"/>
      <c r="EA57" s="60"/>
      <c r="EB57" s="61"/>
    </row>
    <row r="58" spans="1:133" ht="15.75">
      <c r="A58" s="221" t="s">
        <v>61</v>
      </c>
      <c r="B58" s="73" t="s">
        <v>151</v>
      </c>
      <c r="C58" s="73" t="s">
        <v>0</v>
      </c>
      <c r="D58" s="73" t="s">
        <v>130</v>
      </c>
      <c r="E58" s="133">
        <v>21.430532597527343</v>
      </c>
      <c r="F58" s="134">
        <v>21.435020048179577</v>
      </c>
      <c r="G58" s="134">
        <v>25.704177120353954</v>
      </c>
      <c r="H58" s="134">
        <v>21.37306060176382</v>
      </c>
      <c r="I58" s="134">
        <v>17.131961220991826</v>
      </c>
      <c r="J58" s="135">
        <v>9.585700157021144</v>
      </c>
      <c r="K58" s="63"/>
      <c r="L58" s="64"/>
      <c r="M58" s="133">
        <v>4.453907978934075</v>
      </c>
      <c r="N58" s="134">
        <v>7.616168486806471</v>
      </c>
      <c r="O58" s="134">
        <v>14.470686868946625</v>
      </c>
      <c r="P58" s="134">
        <v>13.103913512100931</v>
      </c>
      <c r="Q58" s="134">
        <v>11.468615264078831</v>
      </c>
      <c r="R58" s="135">
        <v>7.669442344915707</v>
      </c>
      <c r="S58" s="63"/>
      <c r="T58" s="64"/>
      <c r="U58" s="133">
        <v>19.991087457096782</v>
      </c>
      <c r="V58" s="134">
        <v>20.002194079468996</v>
      </c>
      <c r="W58" s="134">
        <v>24.11761698865041</v>
      </c>
      <c r="X58" s="134">
        <v>19.72940676332577</v>
      </c>
      <c r="Y58" s="134">
        <v>15.61448347044848</v>
      </c>
      <c r="Z58" s="135">
        <v>8.504193120729166</v>
      </c>
      <c r="AA58" s="63"/>
      <c r="AB58" s="64"/>
      <c r="AC58" s="133">
        <v>4.206470462846823</v>
      </c>
      <c r="AD58" s="134">
        <v>7.202614223425977</v>
      </c>
      <c r="AE58" s="134">
        <v>13.950080975084525</v>
      </c>
      <c r="AF58" s="134">
        <v>12.446372765224258</v>
      </c>
      <c r="AG58" s="134">
        <v>10.74802642889455</v>
      </c>
      <c r="AH58" s="135">
        <v>6.99267127037564</v>
      </c>
      <c r="AI58" s="63"/>
      <c r="AJ58" s="64"/>
      <c r="AK58" s="133">
        <v>24.021602410024443</v>
      </c>
      <c r="AL58" s="134">
        <v>23.224607175557388</v>
      </c>
      <c r="AM58" s="134">
        <v>27.06632133559171</v>
      </c>
      <c r="AN58" s="134">
        <v>22.410364311366724</v>
      </c>
      <c r="AO58" s="134">
        <v>17.886125537801778</v>
      </c>
      <c r="AP58" s="135">
        <v>9.932724388071028</v>
      </c>
      <c r="AQ58" s="63"/>
      <c r="AR58" s="64"/>
      <c r="AS58" s="133">
        <v>4.750582683191138</v>
      </c>
      <c r="AT58" s="134">
        <v>7.924782521399947</v>
      </c>
      <c r="AU58" s="134">
        <v>14.770537786923255</v>
      </c>
      <c r="AV58" s="134">
        <v>13.38189637645079</v>
      </c>
      <c r="AW58" s="134">
        <v>11.713922655011848</v>
      </c>
      <c r="AX58" s="135">
        <v>7.833283950675188</v>
      </c>
      <c r="AY58" s="63"/>
      <c r="AZ58" s="64"/>
      <c r="BA58" s="133">
        <v>22.27857773252331</v>
      </c>
      <c r="BB58" s="134">
        <v>21.473676182156233</v>
      </c>
      <c r="BC58" s="134">
        <v>25.16825734307354</v>
      </c>
      <c r="BD58" s="134">
        <v>20.479310508119667</v>
      </c>
      <c r="BE58" s="134">
        <v>16.123555384502648</v>
      </c>
      <c r="BF58" s="135">
        <v>8.697365823440212</v>
      </c>
      <c r="BG58" s="63"/>
      <c r="BH58" s="64"/>
      <c r="BI58" s="133">
        <v>4.47059143432147</v>
      </c>
      <c r="BJ58" s="134">
        <v>7.458732666428306</v>
      </c>
      <c r="BK58" s="134">
        <v>14.186148509156027</v>
      </c>
      <c r="BL58" s="134">
        <v>12.650178723898946</v>
      </c>
      <c r="BM58" s="134">
        <v>10.914469651540125</v>
      </c>
      <c r="BN58" s="135">
        <v>7.082568852442515</v>
      </c>
      <c r="BO58" s="63"/>
      <c r="BP58" s="64"/>
      <c r="BQ58" s="133">
        <v>27.00117006795648</v>
      </c>
      <c r="BR58" s="134">
        <v>25.29290332253995</v>
      </c>
      <c r="BS58" s="134">
        <v>28.63884305622107</v>
      </c>
      <c r="BT58" s="134">
        <v>23.603138524499478</v>
      </c>
      <c r="BU58" s="134">
        <v>18.746931922243338</v>
      </c>
      <c r="BV58" s="135">
        <v>10.319231607309652</v>
      </c>
      <c r="BW58" s="63"/>
      <c r="BX58" s="64"/>
      <c r="BY58" s="133">
        <v>5.054083691421744</v>
      </c>
      <c r="BZ58" s="134">
        <v>8.250338142780077</v>
      </c>
      <c r="CA58" s="134">
        <v>15.090670762605033</v>
      </c>
      <c r="CB58" s="134">
        <v>13.68123680682585</v>
      </c>
      <c r="CC58" s="134">
        <v>11.979206549203623</v>
      </c>
      <c r="CD58" s="135">
        <v>8.00977179090925</v>
      </c>
      <c r="CE58" s="63"/>
      <c r="CF58" s="64"/>
      <c r="CG58" s="133">
        <v>24.96360292304631</v>
      </c>
      <c r="CH58" s="134">
        <v>23.197963331137046</v>
      </c>
      <c r="CI58" s="134">
        <v>26.39331863663881</v>
      </c>
      <c r="CJ58" s="134">
        <v>21.346648426297502</v>
      </c>
      <c r="CK58" s="134">
        <v>16.70549505655174</v>
      </c>
      <c r="CL58" s="135">
        <v>8.911167358315339</v>
      </c>
      <c r="CM58" s="63"/>
      <c r="CN58" s="64"/>
      <c r="CO58" s="133">
        <v>4.747317195155665</v>
      </c>
      <c r="CP58" s="134">
        <v>7.734142871967765</v>
      </c>
      <c r="CQ58" s="134">
        <v>14.442218822285794</v>
      </c>
      <c r="CR58" s="134">
        <v>12.872258738571949</v>
      </c>
      <c r="CS58" s="134">
        <v>11.095817625142434</v>
      </c>
      <c r="CT58" s="135">
        <v>7.179316289018371</v>
      </c>
      <c r="CU58" s="63"/>
      <c r="CV58" s="64"/>
      <c r="CW58" s="133">
        <v>30.246230883105692</v>
      </c>
      <c r="CX58" s="134">
        <v>27.60755523377547</v>
      </c>
      <c r="CY58" s="134">
        <v>30.412308128409546</v>
      </c>
      <c r="CZ58" s="134">
        <v>24.95262356021292</v>
      </c>
      <c r="DA58" s="134">
        <v>19.71936653966233</v>
      </c>
      <c r="DB58" s="135">
        <v>10.74863773454337</v>
      </c>
      <c r="DC58" s="63"/>
      <c r="DD58" s="64"/>
      <c r="DE58" s="133">
        <v>5.351915138695073</v>
      </c>
      <c r="DF58" s="134">
        <v>8.584362306455949</v>
      </c>
      <c r="DG58" s="134">
        <v>15.425189171909034</v>
      </c>
      <c r="DH58" s="134">
        <v>13.99850922709225</v>
      </c>
      <c r="DI58" s="134">
        <v>12.262987155209633</v>
      </c>
      <c r="DJ58" s="135">
        <v>8.199193714933866</v>
      </c>
      <c r="DK58" s="63"/>
      <c r="DL58" s="64"/>
      <c r="DM58" s="133">
        <v>27.974700940145834</v>
      </c>
      <c r="DN58" s="134">
        <v>25.169327788081343</v>
      </c>
      <c r="DO58" s="134">
        <v>27.797784187594253</v>
      </c>
      <c r="DP58" s="134">
        <v>22.339052889700525</v>
      </c>
      <c r="DQ58" s="134">
        <v>17.366734121446072</v>
      </c>
      <c r="DR58" s="135">
        <v>9.147691550449334</v>
      </c>
      <c r="DS58" s="63"/>
      <c r="DT58" s="64"/>
      <c r="DU58" s="133">
        <v>5.027023219581695</v>
      </c>
      <c r="DV58" s="134">
        <v>8.023794036475556</v>
      </c>
      <c r="DW58" s="134">
        <v>14.715446816527415</v>
      </c>
      <c r="DX58" s="134">
        <v>13.111498011574755</v>
      </c>
      <c r="DY58" s="134">
        <v>11.29197588367462</v>
      </c>
      <c r="DZ58" s="135">
        <v>7.283262614212956</v>
      </c>
      <c r="EA58" s="63"/>
      <c r="EB58" s="64"/>
      <c r="EC58" s="6"/>
    </row>
    <row r="59" spans="2:133" ht="16.5" thickBot="1">
      <c r="B59" s="46"/>
      <c r="C59" s="46"/>
      <c r="D59" s="46" t="s">
        <v>131</v>
      </c>
      <c r="E59" s="139">
        <v>21.427287415379617</v>
      </c>
      <c r="F59" s="140">
        <v>21.51828572479326</v>
      </c>
      <c r="G59" s="140">
        <v>25.89661321732596</v>
      </c>
      <c r="H59" s="140">
        <v>21.61342090817838</v>
      </c>
      <c r="I59" s="140">
        <v>17.358631962224596</v>
      </c>
      <c r="J59" s="141">
        <v>9.687866908497863</v>
      </c>
      <c r="K59" s="63"/>
      <c r="L59" s="64"/>
      <c r="M59" s="139">
        <v>4.437232729795395</v>
      </c>
      <c r="N59" s="140">
        <v>7.619988582148938</v>
      </c>
      <c r="O59" s="140">
        <v>14.510422201393123</v>
      </c>
      <c r="P59" s="140">
        <v>13.171430924604222</v>
      </c>
      <c r="Q59" s="140">
        <v>11.548613976374293</v>
      </c>
      <c r="R59" s="141">
        <v>7.726841228822331</v>
      </c>
      <c r="S59" s="63"/>
      <c r="T59" s="64"/>
      <c r="U59" s="139">
        <v>20.000195562452532</v>
      </c>
      <c r="V59" s="140">
        <v>20.114844389106075</v>
      </c>
      <c r="W59" s="140">
        <v>24.352383960509655</v>
      </c>
      <c r="X59" s="140">
        <v>19.914736715841773</v>
      </c>
      <c r="Y59" s="140">
        <v>15.826739985459454</v>
      </c>
      <c r="Z59" s="141">
        <v>8.514217365874023</v>
      </c>
      <c r="AA59" s="63"/>
      <c r="AB59" s="64"/>
      <c r="AC59" s="139">
        <v>4.195865807441183</v>
      </c>
      <c r="AD59" s="140">
        <v>7.214589135364208</v>
      </c>
      <c r="AE59" s="140">
        <v>14.004089540835643</v>
      </c>
      <c r="AF59" s="140">
        <v>12.498465735406684</v>
      </c>
      <c r="AG59" s="140">
        <v>10.825306348028045</v>
      </c>
      <c r="AH59" s="141">
        <v>6.999001899670532</v>
      </c>
      <c r="AI59" s="63"/>
      <c r="AJ59" s="64"/>
      <c r="AK59" s="139">
        <v>24.04550058757311</v>
      </c>
      <c r="AL59" s="140">
        <v>23.325785433692165</v>
      </c>
      <c r="AM59" s="140">
        <v>27.2777533079702</v>
      </c>
      <c r="AN59" s="140">
        <v>22.669810388942516</v>
      </c>
      <c r="AO59" s="140">
        <v>18.128605841799256</v>
      </c>
      <c r="AP59" s="141">
        <v>10.038938698081385</v>
      </c>
      <c r="AQ59" s="63"/>
      <c r="AR59" s="64"/>
      <c r="AS59" s="139">
        <v>4.737027664014701</v>
      </c>
      <c r="AT59" s="140">
        <v>7.930630583315601</v>
      </c>
      <c r="AU59" s="140">
        <v>14.812214863573825</v>
      </c>
      <c r="AV59" s="140">
        <v>13.451943561319677</v>
      </c>
      <c r="AW59" s="140">
        <v>11.796887821610305</v>
      </c>
      <c r="AX59" s="141">
        <v>7.8923192492503125</v>
      </c>
      <c r="AY59" s="63"/>
      <c r="AZ59" s="64"/>
      <c r="BA59" s="139">
        <v>22.316333946560288</v>
      </c>
      <c r="BB59" s="140">
        <v>21.608205856096877</v>
      </c>
      <c r="BC59" s="140">
        <v>25.42815787963251</v>
      </c>
      <c r="BD59" s="140">
        <v>20.682051526961875</v>
      </c>
      <c r="BE59" s="140">
        <v>16.352015796582236</v>
      </c>
      <c r="BF59" s="141">
        <v>8.706699411161626</v>
      </c>
      <c r="BG59" s="63"/>
      <c r="BH59" s="64"/>
      <c r="BI59" s="139">
        <v>4.46264844400638</v>
      </c>
      <c r="BJ59" s="140">
        <v>7.472927977084707</v>
      </c>
      <c r="BK59" s="140">
        <v>14.24318130855106</v>
      </c>
      <c r="BL59" s="140">
        <v>12.705102198691705</v>
      </c>
      <c r="BM59" s="140">
        <v>10.99532906512659</v>
      </c>
      <c r="BN59" s="141">
        <v>7.0887829797871715</v>
      </c>
      <c r="BO59" s="63"/>
      <c r="BP59" s="64"/>
      <c r="BQ59" s="139">
        <v>27.03018766043002</v>
      </c>
      <c r="BR59" s="140">
        <v>25.399081212457205</v>
      </c>
      <c r="BS59" s="140">
        <v>28.859562297986926</v>
      </c>
      <c r="BT59" s="140">
        <v>23.875428430513093</v>
      </c>
      <c r="BU59" s="140">
        <v>19.00194249445742</v>
      </c>
      <c r="BV59" s="141">
        <v>10.428888929611686</v>
      </c>
      <c r="BW59" s="63"/>
      <c r="BX59" s="64"/>
      <c r="BY59" s="139">
        <v>5.042112037284631</v>
      </c>
      <c r="BZ59" s="140">
        <v>8.25662685392825</v>
      </c>
      <c r="CA59" s="140">
        <v>15.132520275039532</v>
      </c>
      <c r="CB59" s="140">
        <v>13.752256434821584</v>
      </c>
      <c r="CC59" s="140">
        <v>12.064045208374546</v>
      </c>
      <c r="CD59" s="141">
        <v>8.070200290010611</v>
      </c>
      <c r="CE59" s="63"/>
      <c r="CF59" s="64"/>
      <c r="CG59" s="139">
        <v>25.013357916198704</v>
      </c>
      <c r="CH59" s="140">
        <v>23.345343959328343</v>
      </c>
      <c r="CI59" s="140">
        <v>26.6725034563711</v>
      </c>
      <c r="CJ59" s="140">
        <v>21.563902707405077</v>
      </c>
      <c r="CK59" s="140">
        <v>16.949108093773784</v>
      </c>
      <c r="CL59" s="141">
        <v>8.919385300952237</v>
      </c>
      <c r="CM59" s="63"/>
      <c r="CN59" s="64"/>
      <c r="CO59" s="139">
        <v>4.740820305351955</v>
      </c>
      <c r="CP59" s="140">
        <v>7.749304092174629</v>
      </c>
      <c r="CQ59" s="140">
        <v>14.50096081624945</v>
      </c>
      <c r="CR59" s="140">
        <v>12.929166073480271</v>
      </c>
      <c r="CS59" s="140">
        <v>11.179744449232942</v>
      </c>
      <c r="CT59" s="141">
        <v>7.185299549339772</v>
      </c>
      <c r="CU59" s="63"/>
      <c r="CV59" s="64"/>
      <c r="CW59" s="139">
        <v>30.25828528793037</v>
      </c>
      <c r="CX59" s="140">
        <v>27.70367003498115</v>
      </c>
      <c r="CY59" s="140">
        <v>30.630152167896878</v>
      </c>
      <c r="CZ59" s="140">
        <v>25.229493711991758</v>
      </c>
      <c r="DA59" s="140">
        <v>19.982402196322983</v>
      </c>
      <c r="DB59" s="141">
        <v>10.861003905198872</v>
      </c>
      <c r="DC59" s="63"/>
      <c r="DD59" s="64"/>
      <c r="DE59" s="139">
        <v>5.340179116937164</v>
      </c>
      <c r="DF59" s="140">
        <v>8.58949758142037</v>
      </c>
      <c r="DG59" s="140">
        <v>15.46531394782385</v>
      </c>
      <c r="DH59" s="140">
        <v>14.06873222229247</v>
      </c>
      <c r="DI59" s="140">
        <v>12.348403427959756</v>
      </c>
      <c r="DJ59" s="141">
        <v>8.260736275542364</v>
      </c>
      <c r="DK59" s="63"/>
      <c r="DL59" s="64"/>
      <c r="DM59" s="139">
        <v>28.01569060688882</v>
      </c>
      <c r="DN59" s="140">
        <v>25.316851999375174</v>
      </c>
      <c r="DO59" s="140">
        <v>28.087288768238523</v>
      </c>
      <c r="DP59" s="140">
        <v>22.566258051079526</v>
      </c>
      <c r="DQ59" s="140">
        <v>17.623562014137416</v>
      </c>
      <c r="DR59" s="141">
        <v>9.154327051522289</v>
      </c>
      <c r="DS59" s="63"/>
      <c r="DT59" s="64"/>
      <c r="DU59" s="139">
        <v>5.020679736629275</v>
      </c>
      <c r="DV59" s="140">
        <v>8.038449082250438</v>
      </c>
      <c r="DW59" s="140">
        <v>14.77427021255322</v>
      </c>
      <c r="DX59" s="140">
        <v>13.169302924084295</v>
      </c>
      <c r="DY59" s="140">
        <v>11.37827209181359</v>
      </c>
      <c r="DZ59" s="141">
        <v>7.288895809468315</v>
      </c>
      <c r="EA59" s="63"/>
      <c r="EB59" s="64"/>
      <c r="EC59" s="6"/>
    </row>
    <row r="60" spans="2:132" ht="16.5" thickBot="1">
      <c r="B60" s="46"/>
      <c r="C60" s="46"/>
      <c r="D60" s="46"/>
      <c r="E60" s="79"/>
      <c r="F60" s="65"/>
      <c r="G60" s="65"/>
      <c r="H60" s="65"/>
      <c r="I60" s="65"/>
      <c r="J60" s="65"/>
      <c r="K60" s="60"/>
      <c r="L60" s="61"/>
      <c r="M60" s="79"/>
      <c r="N60" s="65"/>
      <c r="O60" s="65"/>
      <c r="P60" s="65"/>
      <c r="Q60" s="65"/>
      <c r="R60" s="65"/>
      <c r="S60" s="60"/>
      <c r="T60" s="61"/>
      <c r="U60" s="79"/>
      <c r="V60" s="65"/>
      <c r="W60" s="65"/>
      <c r="X60" s="65"/>
      <c r="Y60" s="65"/>
      <c r="Z60" s="65"/>
      <c r="AA60" s="60"/>
      <c r="AB60" s="61"/>
      <c r="AC60" s="79"/>
      <c r="AD60" s="65"/>
      <c r="AE60" s="65"/>
      <c r="AF60" s="65"/>
      <c r="AG60" s="65"/>
      <c r="AH60" s="65"/>
      <c r="AI60" s="60"/>
      <c r="AJ60" s="61"/>
      <c r="AK60" s="79"/>
      <c r="AL60" s="65"/>
      <c r="AM60" s="65"/>
      <c r="AN60" s="65"/>
      <c r="AO60" s="65"/>
      <c r="AP60" s="65"/>
      <c r="AQ60" s="60"/>
      <c r="AR60" s="61"/>
      <c r="AS60" s="79"/>
      <c r="AT60" s="65"/>
      <c r="AU60" s="65"/>
      <c r="AV60" s="65"/>
      <c r="AW60" s="65"/>
      <c r="AX60" s="65"/>
      <c r="AY60" s="60"/>
      <c r="AZ60" s="61"/>
      <c r="BA60" s="79"/>
      <c r="BB60" s="65"/>
      <c r="BC60" s="65"/>
      <c r="BD60" s="65"/>
      <c r="BE60" s="65"/>
      <c r="BF60" s="65"/>
      <c r="BG60" s="60"/>
      <c r="BH60" s="61"/>
      <c r="BI60" s="79"/>
      <c r="BJ60" s="65"/>
      <c r="BK60" s="65"/>
      <c r="BL60" s="65"/>
      <c r="BM60" s="65"/>
      <c r="BN60" s="65"/>
      <c r="BO60" s="60"/>
      <c r="BP60" s="61"/>
      <c r="BQ60" s="79"/>
      <c r="BR60" s="65"/>
      <c r="BS60" s="65"/>
      <c r="BT60" s="65"/>
      <c r="BU60" s="65"/>
      <c r="BV60" s="65"/>
      <c r="BW60" s="60"/>
      <c r="BX60" s="61"/>
      <c r="BY60" s="79"/>
      <c r="BZ60" s="65"/>
      <c r="CA60" s="65"/>
      <c r="CB60" s="65"/>
      <c r="CC60" s="65"/>
      <c r="CD60" s="65"/>
      <c r="CE60" s="60"/>
      <c r="CF60" s="61"/>
      <c r="CG60" s="79"/>
      <c r="CH60" s="65"/>
      <c r="CI60" s="65"/>
      <c r="CJ60" s="65"/>
      <c r="CK60" s="65"/>
      <c r="CL60" s="65"/>
      <c r="CM60" s="60"/>
      <c r="CN60" s="61"/>
      <c r="CO60" s="79"/>
      <c r="CP60" s="65"/>
      <c r="CQ60" s="65"/>
      <c r="CR60" s="65"/>
      <c r="CS60" s="65"/>
      <c r="CT60" s="65"/>
      <c r="CU60" s="60"/>
      <c r="CV60" s="61"/>
      <c r="CW60" s="79"/>
      <c r="CX60" s="65"/>
      <c r="CY60" s="65"/>
      <c r="CZ60" s="65"/>
      <c r="DA60" s="65"/>
      <c r="DB60" s="65"/>
      <c r="DC60" s="60"/>
      <c r="DD60" s="61"/>
      <c r="DE60" s="79"/>
      <c r="DF60" s="65"/>
      <c r="DG60" s="65"/>
      <c r="DH60" s="65"/>
      <c r="DI60" s="65"/>
      <c r="DJ60" s="65"/>
      <c r="DK60" s="60"/>
      <c r="DL60" s="61"/>
      <c r="DM60" s="79"/>
      <c r="DN60" s="65"/>
      <c r="DO60" s="65"/>
      <c r="DP60" s="65"/>
      <c r="DQ60" s="65"/>
      <c r="DR60" s="65"/>
      <c r="DS60" s="60"/>
      <c r="DT60" s="61"/>
      <c r="DU60" s="79"/>
      <c r="DV60" s="65"/>
      <c r="DW60" s="65"/>
      <c r="DX60" s="65"/>
      <c r="DY60" s="65"/>
      <c r="DZ60" s="65"/>
      <c r="EA60" s="60"/>
      <c r="EB60" s="61"/>
    </row>
    <row r="61" spans="2:133" ht="15.75">
      <c r="B61" s="46"/>
      <c r="C61" s="46" t="s">
        <v>2</v>
      </c>
      <c r="D61" s="46" t="s">
        <v>130</v>
      </c>
      <c r="E61" s="142">
        <v>23.206060312122506</v>
      </c>
      <c r="F61" s="143">
        <v>23.197937059806726</v>
      </c>
      <c r="G61" s="143">
        <v>27.677299140293567</v>
      </c>
      <c r="H61" s="143">
        <v>23.10746190655351</v>
      </c>
      <c r="I61" s="143">
        <v>18.66884336539584</v>
      </c>
      <c r="J61" s="144">
        <v>10.747532255552974</v>
      </c>
      <c r="K61" s="63"/>
      <c r="L61" s="64"/>
      <c r="M61" s="142">
        <v>4.856432453000348</v>
      </c>
      <c r="N61" s="143">
        <v>8.162693714022883</v>
      </c>
      <c r="O61" s="143">
        <v>15.095180290897911</v>
      </c>
      <c r="P61" s="143">
        <v>13.741282448704562</v>
      </c>
      <c r="Q61" s="143">
        <v>12.131258410798372</v>
      </c>
      <c r="R61" s="144">
        <v>8.360190072271548</v>
      </c>
      <c r="S61" s="63"/>
      <c r="T61" s="64"/>
      <c r="U61" s="142">
        <v>22.198166279225642</v>
      </c>
      <c r="V61" s="143">
        <v>22.18424172577284</v>
      </c>
      <c r="W61" s="143">
        <v>26.545599181621302</v>
      </c>
      <c r="X61" s="143">
        <v>21.96181727583299</v>
      </c>
      <c r="Y61" s="143">
        <v>17.570023597144782</v>
      </c>
      <c r="Z61" s="144">
        <v>9.978210560185357</v>
      </c>
      <c r="AA61" s="63"/>
      <c r="AB61" s="64"/>
      <c r="AC61" s="142">
        <v>4.684764526186285</v>
      </c>
      <c r="AD61" s="143">
        <v>7.889498038784203</v>
      </c>
      <c r="AE61" s="143">
        <v>14.743080110896914</v>
      </c>
      <c r="AF61" s="143">
        <v>13.304586545011052</v>
      </c>
      <c r="AG61" s="143">
        <v>11.627090215771766</v>
      </c>
      <c r="AH61" s="144">
        <v>7.891021947218011</v>
      </c>
      <c r="AI61" s="63"/>
      <c r="AJ61" s="64"/>
      <c r="AK61" s="142">
        <v>25.816193809398662</v>
      </c>
      <c r="AL61" s="143">
        <v>25.04737876857926</v>
      </c>
      <c r="AM61" s="143">
        <v>29.126937473972305</v>
      </c>
      <c r="AN61" s="143">
        <v>24.22748221277078</v>
      </c>
      <c r="AO61" s="143">
        <v>19.49759308389335</v>
      </c>
      <c r="AP61" s="144">
        <v>11.143484285220078</v>
      </c>
      <c r="AQ61" s="63"/>
      <c r="AR61" s="64"/>
      <c r="AS61" s="142">
        <v>5.1373334298386615</v>
      </c>
      <c r="AT61" s="143">
        <v>8.466663750607358</v>
      </c>
      <c r="AU61" s="143">
        <v>15.396681739764349</v>
      </c>
      <c r="AV61" s="143">
        <v>14.026765350987343</v>
      </c>
      <c r="AW61" s="143">
        <v>12.389109082832888</v>
      </c>
      <c r="AX61" s="144">
        <v>8.541027310553838</v>
      </c>
      <c r="AY61" s="63"/>
      <c r="AZ61" s="64"/>
      <c r="BA61" s="142">
        <v>24.572809860722515</v>
      </c>
      <c r="BB61" s="143">
        <v>23.77414407249051</v>
      </c>
      <c r="BC61" s="143">
        <v>27.732449711404424</v>
      </c>
      <c r="BD61" s="143">
        <v>22.834605009481095</v>
      </c>
      <c r="BE61" s="143">
        <v>18.179535926216502</v>
      </c>
      <c r="BF61" s="144">
        <v>10.226655448058318</v>
      </c>
      <c r="BG61" s="63"/>
      <c r="BH61" s="64"/>
      <c r="BI61" s="142">
        <v>4.940773895184117</v>
      </c>
      <c r="BJ61" s="143">
        <v>8.151618329165704</v>
      </c>
      <c r="BK61" s="143">
        <v>14.99174863112565</v>
      </c>
      <c r="BL61" s="143">
        <v>13.527271028049086</v>
      </c>
      <c r="BM61" s="143">
        <v>11.815615351856005</v>
      </c>
      <c r="BN61" s="144">
        <v>8.002033211997842</v>
      </c>
      <c r="BO61" s="63"/>
      <c r="BP61" s="64"/>
      <c r="BQ61" s="142">
        <v>28.740771429869604</v>
      </c>
      <c r="BR61" s="143">
        <v>27.139229869329565</v>
      </c>
      <c r="BS61" s="143">
        <v>30.768923451684913</v>
      </c>
      <c r="BT61" s="143">
        <v>25.494405875463283</v>
      </c>
      <c r="BU61" s="143">
        <v>20.43081724227727</v>
      </c>
      <c r="BV61" s="144">
        <v>11.581252565464252</v>
      </c>
      <c r="BW61" s="63"/>
      <c r="BX61" s="64"/>
      <c r="BY61" s="142">
        <v>5.418911666827333</v>
      </c>
      <c r="BZ61" s="143">
        <v>8.781766198651146</v>
      </c>
      <c r="CA61" s="143">
        <v>15.7134988281741</v>
      </c>
      <c r="CB61" s="143">
        <v>14.329872400118909</v>
      </c>
      <c r="CC61" s="143">
        <v>12.664640823956251</v>
      </c>
      <c r="CD61" s="144">
        <v>8.734492949068688</v>
      </c>
      <c r="CE61" s="63"/>
      <c r="CF61" s="64"/>
      <c r="CG61" s="142">
        <v>27.27182416599228</v>
      </c>
      <c r="CH61" s="143">
        <v>25.590128387653216</v>
      </c>
      <c r="CI61" s="143">
        <v>29.086107002879555</v>
      </c>
      <c r="CJ61" s="143">
        <v>23.82552606762505</v>
      </c>
      <c r="CK61" s="143">
        <v>18.86611723269571</v>
      </c>
      <c r="CL61" s="144">
        <v>10.499726451395597</v>
      </c>
      <c r="CM61" s="63"/>
      <c r="CN61" s="64"/>
      <c r="CO61" s="142">
        <v>5.202419301089688</v>
      </c>
      <c r="CP61" s="143">
        <v>8.427677585266109</v>
      </c>
      <c r="CQ61" s="143">
        <v>15.256511572992856</v>
      </c>
      <c r="CR61" s="143">
        <v>13.76603767647169</v>
      </c>
      <c r="CS61" s="143">
        <v>12.018328636757666</v>
      </c>
      <c r="CT61" s="144">
        <v>8.120716404865119</v>
      </c>
      <c r="CU61" s="63"/>
      <c r="CV61" s="64"/>
      <c r="CW61" s="142">
        <v>31.85518498712719</v>
      </c>
      <c r="CX61" s="143">
        <v>29.432765520105626</v>
      </c>
      <c r="CY61" s="143">
        <v>32.58653591059302</v>
      </c>
      <c r="CZ61" s="143">
        <v>26.90448533012769</v>
      </c>
      <c r="DA61" s="143">
        <v>21.47067604604777</v>
      </c>
      <c r="DB61" s="144">
        <v>12.063904908312953</v>
      </c>
      <c r="DC61" s="63"/>
      <c r="DD61" s="64"/>
      <c r="DE61" s="142">
        <v>5.689858411057903</v>
      </c>
      <c r="DF61" s="143">
        <v>9.099519069581666</v>
      </c>
      <c r="DG61" s="143">
        <v>16.039334358552146</v>
      </c>
      <c r="DH61" s="143">
        <v>14.646593038201141</v>
      </c>
      <c r="DI61" s="143">
        <v>12.95580902977381</v>
      </c>
      <c r="DJ61" s="144">
        <v>8.940667553631432</v>
      </c>
      <c r="DK61" s="63"/>
      <c r="DL61" s="64"/>
      <c r="DM61" s="142">
        <v>30.205099293643865</v>
      </c>
      <c r="DN61" s="143">
        <v>27.611755681187745</v>
      </c>
      <c r="DO61" s="143">
        <v>30.602161123477867</v>
      </c>
      <c r="DP61" s="143">
        <v>24.937065683347686</v>
      </c>
      <c r="DQ61" s="143">
        <v>19.633990257915812</v>
      </c>
      <c r="DR61" s="144">
        <v>10.799541735847706</v>
      </c>
      <c r="DS61" s="63"/>
      <c r="DT61" s="64"/>
      <c r="DU61" s="142">
        <v>5.460164876229712</v>
      </c>
      <c r="DV61" s="143">
        <v>8.711688268694973</v>
      </c>
      <c r="DW61" s="143">
        <v>15.533489443339663</v>
      </c>
      <c r="DX61" s="143">
        <v>14.018866203683023</v>
      </c>
      <c r="DY61" s="143">
        <v>12.234526091050316</v>
      </c>
      <c r="DZ61" s="144">
        <v>8.247328008934787</v>
      </c>
      <c r="EA61" s="63"/>
      <c r="EB61" s="64"/>
      <c r="EC61" s="6"/>
    </row>
    <row r="62" spans="1:133" ht="16.5" thickBot="1">
      <c r="A62" s="222"/>
      <c r="B62" s="66"/>
      <c r="C62" s="66"/>
      <c r="D62" s="66" t="s">
        <v>131</v>
      </c>
      <c r="E62" s="148">
        <v>23.466083275613055</v>
      </c>
      <c r="F62" s="149">
        <v>23.416766548197234</v>
      </c>
      <c r="G62" s="149">
        <v>27.906275448476602</v>
      </c>
      <c r="H62" s="149">
        <v>23.318274318125283</v>
      </c>
      <c r="I62" s="149">
        <v>18.83633156285449</v>
      </c>
      <c r="J62" s="150">
        <v>10.76049124491856</v>
      </c>
      <c r="K62" s="63"/>
      <c r="L62" s="64"/>
      <c r="M62" s="148">
        <v>4.885304821215951</v>
      </c>
      <c r="N62" s="149">
        <v>8.199681439811163</v>
      </c>
      <c r="O62" s="149">
        <v>15.147314502140754</v>
      </c>
      <c r="P62" s="149">
        <v>13.802050017170668</v>
      </c>
      <c r="Q62" s="149">
        <v>12.19206521388573</v>
      </c>
      <c r="R62" s="150">
        <v>8.371625943291297</v>
      </c>
      <c r="S62" s="63"/>
      <c r="T62" s="64"/>
      <c r="U62" s="148">
        <v>22.46277053952956</v>
      </c>
      <c r="V62" s="149">
        <v>22.409980306159788</v>
      </c>
      <c r="W62" s="149">
        <v>26.76982127902298</v>
      </c>
      <c r="X62" s="149">
        <v>22.13967947746197</v>
      </c>
      <c r="Y62" s="149">
        <v>17.71388177125016</v>
      </c>
      <c r="Z62" s="150">
        <v>9.929284842923789</v>
      </c>
      <c r="AA62" s="63"/>
      <c r="AB62" s="64"/>
      <c r="AC62" s="148">
        <v>4.71477470069892</v>
      </c>
      <c r="AD62" s="149">
        <v>7.928464421830101</v>
      </c>
      <c r="AE62" s="149">
        <v>14.795013099996332</v>
      </c>
      <c r="AF62" s="149">
        <v>13.356160131359676</v>
      </c>
      <c r="AG62" s="149">
        <v>11.679872047602709</v>
      </c>
      <c r="AH62" s="150">
        <v>7.868306028226549</v>
      </c>
      <c r="AI62" s="63"/>
      <c r="AJ62" s="64"/>
      <c r="AK62" s="148">
        <v>26.07482030524755</v>
      </c>
      <c r="AL62" s="149">
        <v>25.27009419902832</v>
      </c>
      <c r="AM62" s="149">
        <v>29.361464334605035</v>
      </c>
      <c r="AN62" s="149">
        <v>24.444035044489098</v>
      </c>
      <c r="AO62" s="149">
        <v>19.669252268265033</v>
      </c>
      <c r="AP62" s="150">
        <v>11.153323106808296</v>
      </c>
      <c r="AQ62" s="63"/>
      <c r="AR62" s="64"/>
      <c r="AS62" s="148">
        <v>5.164610746979814</v>
      </c>
      <c r="AT62" s="149">
        <v>8.502776401011962</v>
      </c>
      <c r="AU62" s="149">
        <v>15.448190362000535</v>
      </c>
      <c r="AV62" s="149">
        <v>14.087438198208941</v>
      </c>
      <c r="AW62" s="149">
        <v>12.450216985769737</v>
      </c>
      <c r="AX62" s="150">
        <v>8.551614386824118</v>
      </c>
      <c r="AY62" s="63"/>
      <c r="AZ62" s="64"/>
      <c r="BA62" s="148">
        <v>24.84459526108121</v>
      </c>
      <c r="BB62" s="149">
        <v>24.00929961694213</v>
      </c>
      <c r="BC62" s="149">
        <v>27.96630296600714</v>
      </c>
      <c r="BD62" s="149">
        <v>23.019355952849658</v>
      </c>
      <c r="BE62" s="149">
        <v>18.328311921608147</v>
      </c>
      <c r="BF62" s="150">
        <v>10.172676510170417</v>
      </c>
      <c r="BG62" s="63"/>
      <c r="BH62" s="64"/>
      <c r="BI62" s="148">
        <v>4.969975144104763</v>
      </c>
      <c r="BJ62" s="149">
        <v>8.190549618068308</v>
      </c>
      <c r="BK62" s="149">
        <v>15.044064759124257</v>
      </c>
      <c r="BL62" s="149">
        <v>13.579490307144335</v>
      </c>
      <c r="BM62" s="149">
        <v>11.869268453119714</v>
      </c>
      <c r="BN62" s="150">
        <v>7.9777147774675425</v>
      </c>
      <c r="BO62" s="63"/>
      <c r="BP62" s="64"/>
      <c r="BQ62" s="148">
        <v>28.9760162685961</v>
      </c>
      <c r="BR62" s="149">
        <v>27.35351160975741</v>
      </c>
      <c r="BS62" s="149">
        <v>31.000474015963956</v>
      </c>
      <c r="BT62" s="149">
        <v>25.711469331556035</v>
      </c>
      <c r="BU62" s="149">
        <v>20.60390850939639</v>
      </c>
      <c r="BV62" s="150">
        <v>11.587307781159138</v>
      </c>
      <c r="BW62" s="63"/>
      <c r="BX62" s="64"/>
      <c r="BY62" s="148">
        <v>5.443040296480868</v>
      </c>
      <c r="BZ62" s="149">
        <v>8.815477434280654</v>
      </c>
      <c r="CA62" s="149">
        <v>15.762929621577921</v>
      </c>
      <c r="CB62" s="149">
        <v>14.389288628654095</v>
      </c>
      <c r="CC62" s="149">
        <v>12.725287395447</v>
      </c>
      <c r="CD62" s="150">
        <v>8.744083055301601</v>
      </c>
      <c r="CE62" s="63"/>
      <c r="CF62" s="64"/>
      <c r="CG62" s="148">
        <v>27.530959276067357</v>
      </c>
      <c r="CH62" s="149">
        <v>25.824763379324978</v>
      </c>
      <c r="CI62" s="149">
        <v>29.323447905907337</v>
      </c>
      <c r="CJ62" s="149">
        <v>24.013936117184674</v>
      </c>
      <c r="CK62" s="149">
        <v>19.018331258768438</v>
      </c>
      <c r="CL62" s="150">
        <v>10.440127369960452</v>
      </c>
      <c r="CM62" s="63"/>
      <c r="CN62" s="64"/>
      <c r="CO62" s="148">
        <v>5.22930886179876</v>
      </c>
      <c r="CP62" s="149">
        <v>8.465245208565262</v>
      </c>
      <c r="CQ62" s="149">
        <v>15.308069485839782</v>
      </c>
      <c r="CR62" s="149">
        <v>13.818143489549682</v>
      </c>
      <c r="CS62" s="149">
        <v>12.072417369114898</v>
      </c>
      <c r="CT62" s="150">
        <v>8.094689722660863</v>
      </c>
      <c r="CU62" s="63"/>
      <c r="CV62" s="64"/>
      <c r="CW62" s="148">
        <v>32.050808359722765</v>
      </c>
      <c r="CX62" s="149">
        <v>29.627404976991283</v>
      </c>
      <c r="CY62" s="149">
        <v>32.80666580058038</v>
      </c>
      <c r="CZ62" s="149">
        <v>27.116625007893234</v>
      </c>
      <c r="DA62" s="149">
        <v>21.64233661353872</v>
      </c>
      <c r="DB62" s="150">
        <v>12.065611593066969</v>
      </c>
      <c r="DC62" s="63"/>
      <c r="DD62" s="64"/>
      <c r="DE62" s="148">
        <v>5.709918024363523</v>
      </c>
      <c r="DF62" s="149">
        <v>9.129625425138368</v>
      </c>
      <c r="DG62" s="149">
        <v>16.085411521744952</v>
      </c>
      <c r="DH62" s="149">
        <v>14.703653902875837</v>
      </c>
      <c r="DI62" s="149">
        <v>13.01524683742652</v>
      </c>
      <c r="DJ62" s="150">
        <v>8.949154752349907</v>
      </c>
      <c r="DK62" s="63"/>
      <c r="DL62" s="64"/>
      <c r="DM62" s="148">
        <v>30.43418901279581</v>
      </c>
      <c r="DN62" s="149">
        <v>27.835604107741307</v>
      </c>
      <c r="DO62" s="149">
        <v>30.836232112653388</v>
      </c>
      <c r="DP62" s="149">
        <v>25.125542677765225</v>
      </c>
      <c r="DQ62" s="149">
        <v>19.788013429655265</v>
      </c>
      <c r="DR62" s="150">
        <v>10.733808796929544</v>
      </c>
      <c r="DS62" s="63"/>
      <c r="DT62" s="64"/>
      <c r="DU62" s="148">
        <v>5.483640324864473</v>
      </c>
      <c r="DV62" s="149">
        <v>8.746689018823892</v>
      </c>
      <c r="DW62" s="149">
        <v>15.583169391049497</v>
      </c>
      <c r="DX62" s="149">
        <v>14.07008376428111</v>
      </c>
      <c r="DY62" s="149">
        <v>12.288596811064528</v>
      </c>
      <c r="DZ62" s="150">
        <v>8.219516379643421</v>
      </c>
      <c r="EA62" s="63"/>
      <c r="EB62" s="64"/>
      <c r="EC62" s="6"/>
    </row>
    <row r="63" spans="2:132" ht="16.5" thickBot="1">
      <c r="B63" s="46"/>
      <c r="C63" s="46"/>
      <c r="D63" s="46"/>
      <c r="E63" s="65"/>
      <c r="F63" s="65"/>
      <c r="G63" s="65"/>
      <c r="H63" s="65"/>
      <c r="I63" s="65"/>
      <c r="J63" s="65"/>
      <c r="K63" s="60"/>
      <c r="L63" s="61"/>
      <c r="M63" s="65"/>
      <c r="N63" s="65"/>
      <c r="O63" s="65"/>
      <c r="P63" s="65"/>
      <c r="Q63" s="65"/>
      <c r="R63" s="65"/>
      <c r="S63" s="60"/>
      <c r="T63" s="61"/>
      <c r="U63" s="65"/>
      <c r="V63" s="65"/>
      <c r="W63" s="65"/>
      <c r="X63" s="65"/>
      <c r="Y63" s="65"/>
      <c r="Z63" s="65"/>
      <c r="AA63" s="60"/>
      <c r="AB63" s="61"/>
      <c r="AC63" s="65"/>
      <c r="AD63" s="65"/>
      <c r="AE63" s="65"/>
      <c r="AF63" s="65"/>
      <c r="AG63" s="65"/>
      <c r="AH63" s="65"/>
      <c r="AI63" s="60"/>
      <c r="AJ63" s="61"/>
      <c r="AK63" s="65"/>
      <c r="AL63" s="65"/>
      <c r="AM63" s="65"/>
      <c r="AN63" s="65"/>
      <c r="AO63" s="65"/>
      <c r="AP63" s="65"/>
      <c r="AQ63" s="60"/>
      <c r="AR63" s="61"/>
      <c r="AS63" s="65"/>
      <c r="AT63" s="65"/>
      <c r="AU63" s="65"/>
      <c r="AV63" s="65"/>
      <c r="AW63" s="65"/>
      <c r="AX63" s="65"/>
      <c r="AY63" s="60"/>
      <c r="AZ63" s="61"/>
      <c r="BA63" s="65"/>
      <c r="BB63" s="65"/>
      <c r="BC63" s="65"/>
      <c r="BD63" s="65"/>
      <c r="BE63" s="65"/>
      <c r="BF63" s="65"/>
      <c r="BG63" s="60"/>
      <c r="BH63" s="61"/>
      <c r="BI63" s="65"/>
      <c r="BJ63" s="65"/>
      <c r="BK63" s="65"/>
      <c r="BL63" s="65"/>
      <c r="BM63" s="65"/>
      <c r="BN63" s="65"/>
      <c r="BO63" s="60"/>
      <c r="BP63" s="61"/>
      <c r="BQ63" s="65"/>
      <c r="BR63" s="65"/>
      <c r="BS63" s="65"/>
      <c r="BT63" s="65"/>
      <c r="BU63" s="65"/>
      <c r="BV63" s="65"/>
      <c r="BW63" s="60"/>
      <c r="BX63" s="61"/>
      <c r="BY63" s="65"/>
      <c r="BZ63" s="65"/>
      <c r="CA63" s="65"/>
      <c r="CB63" s="65"/>
      <c r="CC63" s="65"/>
      <c r="CD63" s="65"/>
      <c r="CE63" s="60"/>
      <c r="CF63" s="61"/>
      <c r="CG63" s="65"/>
      <c r="CH63" s="65"/>
      <c r="CI63" s="65"/>
      <c r="CJ63" s="65"/>
      <c r="CK63" s="65"/>
      <c r="CL63" s="65"/>
      <c r="CM63" s="60"/>
      <c r="CN63" s="61"/>
      <c r="CO63" s="65"/>
      <c r="CP63" s="65"/>
      <c r="CQ63" s="65"/>
      <c r="CR63" s="65"/>
      <c r="CS63" s="65"/>
      <c r="CT63" s="65"/>
      <c r="CU63" s="60"/>
      <c r="CV63" s="61"/>
      <c r="CW63" s="65"/>
      <c r="CX63" s="65"/>
      <c r="CY63" s="65"/>
      <c r="CZ63" s="65"/>
      <c r="DA63" s="65"/>
      <c r="DB63" s="65"/>
      <c r="DC63" s="60"/>
      <c r="DD63" s="61"/>
      <c r="DE63" s="65"/>
      <c r="DF63" s="65"/>
      <c r="DG63" s="65"/>
      <c r="DH63" s="65"/>
      <c r="DI63" s="65"/>
      <c r="DJ63" s="65"/>
      <c r="DK63" s="60"/>
      <c r="DL63" s="61"/>
      <c r="DM63" s="65"/>
      <c r="DN63" s="65"/>
      <c r="DO63" s="65"/>
      <c r="DP63" s="65"/>
      <c r="DQ63" s="65"/>
      <c r="DR63" s="65"/>
      <c r="DS63" s="60"/>
      <c r="DT63" s="61"/>
      <c r="DU63" s="65"/>
      <c r="DV63" s="65"/>
      <c r="DW63" s="65"/>
      <c r="DX63" s="65"/>
      <c r="DY63" s="65"/>
      <c r="DZ63" s="65"/>
      <c r="EA63" s="60"/>
      <c r="EB63" s="61"/>
    </row>
    <row r="64" spans="1:133" ht="15.75">
      <c r="A64" s="221" t="s">
        <v>61</v>
      </c>
      <c r="B64" s="73" t="s">
        <v>150</v>
      </c>
      <c r="C64" s="73" t="s">
        <v>0</v>
      </c>
      <c r="D64" s="73" t="s">
        <v>130</v>
      </c>
      <c r="E64" s="133">
        <v>20.603515233789604</v>
      </c>
      <c r="F64" s="134">
        <v>20.646713615725936</v>
      </c>
      <c r="G64" s="134">
        <v>25.004043680926433</v>
      </c>
      <c r="H64" s="134">
        <v>20.79680829190943</v>
      </c>
      <c r="I64" s="134">
        <v>16.672833937438845</v>
      </c>
      <c r="J64" s="135">
        <v>9.315698482753751</v>
      </c>
      <c r="K64" s="63"/>
      <c r="L64" s="64"/>
      <c r="M64" s="133">
        <v>4.286468604713496</v>
      </c>
      <c r="N64" s="134">
        <v>7.394286342149657</v>
      </c>
      <c r="O64" s="134">
        <v>14.247972700414419</v>
      </c>
      <c r="P64" s="134">
        <v>12.886052454303197</v>
      </c>
      <c r="Q64" s="134">
        <v>11.263789564355053</v>
      </c>
      <c r="R64" s="135">
        <v>7.507096196973177</v>
      </c>
      <c r="S64" s="63"/>
      <c r="T64" s="64"/>
      <c r="U64" s="133">
        <v>19.11893927224679</v>
      </c>
      <c r="V64" s="134">
        <v>19.199204078147144</v>
      </c>
      <c r="W64" s="134">
        <v>23.48537105299174</v>
      </c>
      <c r="X64" s="134">
        <v>19.201756743291988</v>
      </c>
      <c r="Y64" s="134">
        <v>15.262797599872592</v>
      </c>
      <c r="Z64" s="135">
        <v>8.292269306400332</v>
      </c>
      <c r="AA64" s="63"/>
      <c r="AB64" s="64"/>
      <c r="AC64" s="133">
        <v>4.033754247069712</v>
      </c>
      <c r="AD64" s="134">
        <v>6.990072263704292</v>
      </c>
      <c r="AE64" s="134">
        <v>13.749531075916344</v>
      </c>
      <c r="AF64" s="134">
        <v>12.24917271010389</v>
      </c>
      <c r="AG64" s="134">
        <v>10.594369763149526</v>
      </c>
      <c r="AH64" s="135">
        <v>6.869479420043764</v>
      </c>
      <c r="AI64" s="63"/>
      <c r="AJ64" s="64"/>
      <c r="AK64" s="133">
        <v>23.533938100335245</v>
      </c>
      <c r="AL64" s="134">
        <v>22.75289248627862</v>
      </c>
      <c r="AM64" s="134">
        <v>26.663260450983653</v>
      </c>
      <c r="AN64" s="134">
        <v>22.094696640583095</v>
      </c>
      <c r="AO64" s="134">
        <v>17.644871705612577</v>
      </c>
      <c r="AP64" s="135">
        <v>9.791171877511287</v>
      </c>
      <c r="AQ64" s="63"/>
      <c r="AR64" s="64"/>
      <c r="AS64" s="133">
        <v>4.651160976175645</v>
      </c>
      <c r="AT64" s="134">
        <v>7.790847352498571</v>
      </c>
      <c r="AU64" s="134">
        <v>14.641111770014458</v>
      </c>
      <c r="AV64" s="134">
        <v>13.260054123425938</v>
      </c>
      <c r="AW64" s="134">
        <v>11.603430798242474</v>
      </c>
      <c r="AX64" s="135">
        <v>7.748315845280205</v>
      </c>
      <c r="AY64" s="63"/>
      <c r="AZ64" s="64"/>
      <c r="BA64" s="133">
        <v>21.743659096516915</v>
      </c>
      <c r="BB64" s="134">
        <v>20.98393583572084</v>
      </c>
      <c r="BC64" s="134">
        <v>24.810776645368065</v>
      </c>
      <c r="BD64" s="134">
        <v>20.179014158055637</v>
      </c>
      <c r="BE64" s="134">
        <v>15.949043883498373</v>
      </c>
      <c r="BF64" s="135">
        <v>8.56852510721963</v>
      </c>
      <c r="BG64" s="63"/>
      <c r="BH64" s="64"/>
      <c r="BI64" s="133">
        <v>4.365646629805525</v>
      </c>
      <c r="BJ64" s="134">
        <v>7.3287613311302815</v>
      </c>
      <c r="BK64" s="134">
        <v>14.071179664316023</v>
      </c>
      <c r="BL64" s="134">
        <v>12.536309434959191</v>
      </c>
      <c r="BM64" s="134">
        <v>10.835890399035186</v>
      </c>
      <c r="BN64" s="135">
        <v>7.008452367081185</v>
      </c>
      <c r="BO64" s="63"/>
      <c r="BP64" s="64"/>
      <c r="BQ64" s="133">
        <v>26.849294092472434</v>
      </c>
      <c r="BR64" s="134">
        <v>25.150834981530004</v>
      </c>
      <c r="BS64" s="134">
        <v>28.551856723091408</v>
      </c>
      <c r="BT64" s="134">
        <v>23.568239845943666</v>
      </c>
      <c r="BU64" s="134">
        <v>18.742534229183928</v>
      </c>
      <c r="BV64" s="135">
        <v>10.317207747870329</v>
      </c>
      <c r="BW64" s="63"/>
      <c r="BX64" s="64"/>
      <c r="BY64" s="133">
        <v>5.01633030219339</v>
      </c>
      <c r="BZ64" s="134">
        <v>8.200669977066795</v>
      </c>
      <c r="CA64" s="134">
        <v>15.052672723072115</v>
      </c>
      <c r="CB64" s="134">
        <v>13.65585806939733</v>
      </c>
      <c r="CC64" s="134">
        <v>11.965501423036297</v>
      </c>
      <c r="CD64" s="135">
        <v>8.005935651383293</v>
      </c>
      <c r="CE64" s="63"/>
      <c r="CF64" s="64"/>
      <c r="CG64" s="133">
        <v>24.784169528754195</v>
      </c>
      <c r="CH64" s="134">
        <v>23.049736469694253</v>
      </c>
      <c r="CI64" s="134">
        <v>26.338244664812677</v>
      </c>
      <c r="CJ64" s="134">
        <v>21.29861259395213</v>
      </c>
      <c r="CK64" s="134">
        <v>16.727229389333655</v>
      </c>
      <c r="CL64" s="135">
        <v>8.872868157375656</v>
      </c>
      <c r="CM64" s="63"/>
      <c r="CN64" s="64"/>
      <c r="CO64" s="133">
        <v>4.706879838289517</v>
      </c>
      <c r="CP64" s="134">
        <v>7.686408606020256</v>
      </c>
      <c r="CQ64" s="134">
        <v>14.414232751926498</v>
      </c>
      <c r="CR64" s="134">
        <v>12.844954966269425</v>
      </c>
      <c r="CS64" s="134">
        <v>11.096159413644896</v>
      </c>
      <c r="CT64" s="135">
        <v>7.157159803261772</v>
      </c>
      <c r="CU64" s="63"/>
      <c r="CV64" s="64"/>
      <c r="CW64" s="133">
        <v>30.387330278769905</v>
      </c>
      <c r="CX64" s="134">
        <v>27.78741830367184</v>
      </c>
      <c r="CY64" s="134">
        <v>30.64847681504063</v>
      </c>
      <c r="CZ64" s="134">
        <v>25.212470881553934</v>
      </c>
      <c r="DA64" s="134">
        <v>19.968561840048388</v>
      </c>
      <c r="DB64" s="135">
        <v>10.897926253832404</v>
      </c>
      <c r="DC64" s="63"/>
      <c r="DD64" s="64"/>
      <c r="DE64" s="133">
        <v>5.3661051254688426</v>
      </c>
      <c r="DF64" s="134">
        <v>8.611900066355325</v>
      </c>
      <c r="DG64" s="134">
        <v>15.473757586198197</v>
      </c>
      <c r="DH64" s="134">
        <v>14.067691341115362</v>
      </c>
      <c r="DI64" s="134">
        <v>12.347008358064807</v>
      </c>
      <c r="DJ64" s="135">
        <v>8.280105361912604</v>
      </c>
      <c r="DK64" s="63"/>
      <c r="DL64" s="64"/>
      <c r="DM64" s="133">
        <v>28.132348338662933</v>
      </c>
      <c r="DN64" s="134">
        <v>25.376138180936994</v>
      </c>
      <c r="DO64" s="134">
        <v>28.066001351233265</v>
      </c>
      <c r="DP64" s="134">
        <v>22.566096845072998</v>
      </c>
      <c r="DQ64" s="134">
        <v>17.603840297324517</v>
      </c>
      <c r="DR64" s="135">
        <v>9.208173219761326</v>
      </c>
      <c r="DS64" s="63"/>
      <c r="DT64" s="64"/>
      <c r="DU64" s="133">
        <v>5.044210450306933</v>
      </c>
      <c r="DV64" s="134">
        <v>8.055003153195178</v>
      </c>
      <c r="DW64" s="134">
        <v>14.773549984017897</v>
      </c>
      <c r="DX64" s="134">
        <v>13.172553654381598</v>
      </c>
      <c r="DY64" s="134">
        <v>11.374380266537838</v>
      </c>
      <c r="DZ64" s="135">
        <v>7.316066729583635</v>
      </c>
      <c r="EA64" s="63"/>
      <c r="EB64" s="64"/>
      <c r="EC64" s="6"/>
    </row>
    <row r="65" spans="2:133" ht="16.5" thickBot="1">
      <c r="B65" s="46"/>
      <c r="C65" s="46"/>
      <c r="D65" s="46" t="s">
        <v>131</v>
      </c>
      <c r="E65" s="139">
        <v>22.460921134046504</v>
      </c>
      <c r="F65" s="140">
        <v>22.432613932167015</v>
      </c>
      <c r="G65" s="140">
        <v>26.634975805798067</v>
      </c>
      <c r="H65" s="140">
        <v>22.210809740210145</v>
      </c>
      <c r="I65" s="140">
        <v>17.839124111570897</v>
      </c>
      <c r="J65" s="141">
        <v>9.999129736689856</v>
      </c>
      <c r="K65" s="63"/>
      <c r="L65" s="64"/>
      <c r="M65" s="139">
        <v>4.604287551714959</v>
      </c>
      <c r="N65" s="140">
        <v>7.815808026841096</v>
      </c>
      <c r="O65" s="140">
        <v>14.703128479553726</v>
      </c>
      <c r="P65" s="140">
        <v>13.35561343345567</v>
      </c>
      <c r="Q65" s="140">
        <v>11.722889106875101</v>
      </c>
      <c r="R65" s="141">
        <v>7.880990786622477</v>
      </c>
      <c r="S65" s="63"/>
      <c r="T65" s="64"/>
      <c r="U65" s="139">
        <v>21.03749639942048</v>
      </c>
      <c r="V65" s="140">
        <v>20.964868018812204</v>
      </c>
      <c r="W65" s="140">
        <v>24.971627541155428</v>
      </c>
      <c r="X65" s="140">
        <v>20.41270568633798</v>
      </c>
      <c r="Y65" s="140">
        <v>16.18216847399129</v>
      </c>
      <c r="Z65" s="141">
        <v>8.72935701786671</v>
      </c>
      <c r="AA65" s="63"/>
      <c r="AB65" s="64"/>
      <c r="AC65" s="139">
        <v>4.356351992157544</v>
      </c>
      <c r="AD65" s="140">
        <v>7.393378430943678</v>
      </c>
      <c r="AE65" s="140">
        <v>14.165955341338233</v>
      </c>
      <c r="AF65" s="140">
        <v>12.651386225932402</v>
      </c>
      <c r="AG65" s="140">
        <v>10.952021762574985</v>
      </c>
      <c r="AH65" s="141">
        <v>7.103234904706214</v>
      </c>
      <c r="AI65" s="63"/>
      <c r="AJ65" s="64"/>
      <c r="AK65" s="139">
        <v>24.735721764874366</v>
      </c>
      <c r="AL65" s="140">
        <v>23.926757675478438</v>
      </c>
      <c r="AM65" s="140">
        <v>27.739229712491465</v>
      </c>
      <c r="AN65" s="140">
        <v>23.025740161192964</v>
      </c>
      <c r="AO65" s="140">
        <v>18.406070751161323</v>
      </c>
      <c r="AP65" s="141">
        <v>10.220457418165108</v>
      </c>
      <c r="AQ65" s="63"/>
      <c r="AR65" s="64"/>
      <c r="AS65" s="139">
        <v>4.842020784905724</v>
      </c>
      <c r="AT65" s="140">
        <v>8.054752893760527</v>
      </c>
      <c r="AU65" s="140">
        <v>14.929611891365488</v>
      </c>
      <c r="AV65" s="140">
        <v>13.559663869652969</v>
      </c>
      <c r="AW65" s="140">
        <v>11.895805787518196</v>
      </c>
      <c r="AX65" s="141">
        <v>7.979566861369063</v>
      </c>
      <c r="AY65" s="63"/>
      <c r="AZ65" s="64"/>
      <c r="BA65" s="139">
        <v>23.018006040702</v>
      </c>
      <c r="BB65" s="140">
        <v>22.16643749881237</v>
      </c>
      <c r="BC65" s="140">
        <v>25.804397998992783</v>
      </c>
      <c r="BD65" s="140">
        <v>20.98305880372414</v>
      </c>
      <c r="BE65" s="140">
        <v>16.549416012583233</v>
      </c>
      <c r="BF65" s="141">
        <v>8.840621603156618</v>
      </c>
      <c r="BG65" s="63"/>
      <c r="BH65" s="64"/>
      <c r="BI65" s="139">
        <v>4.565159193940263</v>
      </c>
      <c r="BJ65" s="140">
        <v>7.586816711803971</v>
      </c>
      <c r="BK65" s="140">
        <v>14.339708458306397</v>
      </c>
      <c r="BL65" s="140">
        <v>12.796069926881373</v>
      </c>
      <c r="BM65" s="140">
        <v>11.064496819947472</v>
      </c>
      <c r="BN65" s="141">
        <v>7.15211928411634</v>
      </c>
      <c r="BO65" s="63"/>
      <c r="BP65" s="64"/>
      <c r="BQ65" s="139">
        <v>27.31037968841692</v>
      </c>
      <c r="BR65" s="140">
        <v>25.624496792942406</v>
      </c>
      <c r="BS65" s="140">
        <v>28.990506285508307</v>
      </c>
      <c r="BT65" s="140">
        <v>23.943950462319822</v>
      </c>
      <c r="BU65" s="140">
        <v>19.03927582172696</v>
      </c>
      <c r="BV65" s="141">
        <v>10.461130769893602</v>
      </c>
      <c r="BW65" s="63"/>
      <c r="BX65" s="64"/>
      <c r="BY65" s="139">
        <v>5.085538806693293</v>
      </c>
      <c r="BZ65" s="140">
        <v>8.30634311237761</v>
      </c>
      <c r="CA65" s="140">
        <v>15.170228236404629</v>
      </c>
      <c r="CB65" s="140">
        <v>13.777609462368588</v>
      </c>
      <c r="CC65" s="140">
        <v>12.080770390912221</v>
      </c>
      <c r="CD65" s="141">
        <v>8.08410184503061</v>
      </c>
      <c r="CE65" s="63"/>
      <c r="CF65" s="64"/>
      <c r="CG65" s="139">
        <v>25.302339537546946</v>
      </c>
      <c r="CH65" s="140">
        <v>23.547190341968907</v>
      </c>
      <c r="CI65" s="140">
        <v>26.75465763276774</v>
      </c>
      <c r="CJ65" s="140">
        <v>21.627668508787558</v>
      </c>
      <c r="CK65" s="140">
        <v>16.959065654680728</v>
      </c>
      <c r="CL65" s="141">
        <v>8.960586464752469</v>
      </c>
      <c r="CM65" s="63"/>
      <c r="CN65" s="64"/>
      <c r="CO65" s="139">
        <v>4.783867702205464</v>
      </c>
      <c r="CP65" s="140">
        <v>7.793811308632537</v>
      </c>
      <c r="CQ65" s="140">
        <v>14.526566424679064</v>
      </c>
      <c r="CR65" s="140">
        <v>12.951891075190346</v>
      </c>
      <c r="CS65" s="140">
        <v>11.185278545615768</v>
      </c>
      <c r="CT65" s="141">
        <v>7.203752820509</v>
      </c>
      <c r="CU65" s="63"/>
      <c r="CV65" s="64"/>
      <c r="CW65" s="139">
        <v>30.098617394707954</v>
      </c>
      <c r="CX65" s="140">
        <v>27.50546211854331</v>
      </c>
      <c r="CY65" s="140">
        <v>30.383472726557503</v>
      </c>
      <c r="CZ65" s="140">
        <v>24.96663915493908</v>
      </c>
      <c r="DA65" s="140">
        <v>19.741800776204073</v>
      </c>
      <c r="DB65" s="141">
        <v>10.722659790085622</v>
      </c>
      <c r="DC65" s="63"/>
      <c r="DD65" s="64"/>
      <c r="DE65" s="139">
        <v>5.326388851522417</v>
      </c>
      <c r="DF65" s="140">
        <v>8.565438185068489</v>
      </c>
      <c r="DG65" s="140">
        <v>15.421684618433908</v>
      </c>
      <c r="DH65" s="140">
        <v>14.007759761341685</v>
      </c>
      <c r="DI65" s="140">
        <v>12.27721932052019</v>
      </c>
      <c r="DJ65" s="141">
        <v>8.194793217880669</v>
      </c>
      <c r="DK65" s="63"/>
      <c r="DL65" s="64"/>
      <c r="DM65" s="139">
        <v>27.840814242415732</v>
      </c>
      <c r="DN65" s="140">
        <v>25.10347863640934</v>
      </c>
      <c r="DO65" s="140">
        <v>27.82534793796106</v>
      </c>
      <c r="DP65" s="140">
        <v>22.350874004839937</v>
      </c>
      <c r="DQ65" s="140">
        <v>17.414440396033477</v>
      </c>
      <c r="DR65" s="141">
        <v>9.08999791873181</v>
      </c>
      <c r="DS65" s="63"/>
      <c r="DT65" s="64"/>
      <c r="DU65" s="139">
        <v>5.006132409668253</v>
      </c>
      <c r="DV65" s="140">
        <v>8.011455157177235</v>
      </c>
      <c r="DW65" s="140">
        <v>14.725053751084838</v>
      </c>
      <c r="DX65" s="140">
        <v>13.118398809649117</v>
      </c>
      <c r="DY65" s="140">
        <v>11.314422781231606</v>
      </c>
      <c r="DZ65" s="141">
        <v>7.258275793272707</v>
      </c>
      <c r="EA65" s="63"/>
      <c r="EB65" s="64"/>
      <c r="EC65" s="6"/>
    </row>
    <row r="66" spans="2:132" ht="16.5" thickBot="1">
      <c r="B66" s="46"/>
      <c r="C66" s="46"/>
      <c r="D66" s="46"/>
      <c r="E66" s="79"/>
      <c r="F66" s="65"/>
      <c r="G66" s="65"/>
      <c r="H66" s="65"/>
      <c r="I66" s="65"/>
      <c r="J66" s="65"/>
      <c r="K66" s="60"/>
      <c r="L66" s="61"/>
      <c r="M66" s="79"/>
      <c r="N66" s="65"/>
      <c r="O66" s="65"/>
      <c r="P66" s="65"/>
      <c r="Q66" s="65"/>
      <c r="R66" s="65"/>
      <c r="S66" s="60"/>
      <c r="T66" s="61"/>
      <c r="U66" s="79"/>
      <c r="V66" s="65"/>
      <c r="W66" s="65"/>
      <c r="X66" s="65"/>
      <c r="Y66" s="65"/>
      <c r="Z66" s="65"/>
      <c r="AA66" s="60"/>
      <c r="AB66" s="61"/>
      <c r="AC66" s="79"/>
      <c r="AD66" s="65"/>
      <c r="AE66" s="65"/>
      <c r="AF66" s="65"/>
      <c r="AG66" s="65"/>
      <c r="AH66" s="65"/>
      <c r="AI66" s="60"/>
      <c r="AJ66" s="61"/>
      <c r="AK66" s="79"/>
      <c r="AL66" s="65"/>
      <c r="AM66" s="65"/>
      <c r="AN66" s="65"/>
      <c r="AO66" s="65"/>
      <c r="AP66" s="65"/>
      <c r="AQ66" s="60"/>
      <c r="AR66" s="61"/>
      <c r="AS66" s="79"/>
      <c r="AT66" s="65"/>
      <c r="AU66" s="65"/>
      <c r="AV66" s="65"/>
      <c r="AW66" s="65"/>
      <c r="AX66" s="65"/>
      <c r="AY66" s="60"/>
      <c r="AZ66" s="61"/>
      <c r="BA66" s="79"/>
      <c r="BB66" s="65"/>
      <c r="BC66" s="65"/>
      <c r="BD66" s="65"/>
      <c r="BE66" s="65"/>
      <c r="BF66" s="65"/>
      <c r="BG66" s="60"/>
      <c r="BH66" s="61"/>
      <c r="BI66" s="79"/>
      <c r="BJ66" s="65"/>
      <c r="BK66" s="65"/>
      <c r="BL66" s="65"/>
      <c r="BM66" s="65"/>
      <c r="BN66" s="65"/>
      <c r="BO66" s="60"/>
      <c r="BP66" s="61"/>
      <c r="BQ66" s="79"/>
      <c r="BR66" s="65"/>
      <c r="BS66" s="65"/>
      <c r="BT66" s="65"/>
      <c r="BU66" s="65"/>
      <c r="BV66" s="65"/>
      <c r="BW66" s="60"/>
      <c r="BX66" s="61"/>
      <c r="BY66" s="79"/>
      <c r="BZ66" s="65"/>
      <c r="CA66" s="65"/>
      <c r="CB66" s="65"/>
      <c r="CC66" s="65"/>
      <c r="CD66" s="65"/>
      <c r="CE66" s="60"/>
      <c r="CF66" s="61"/>
      <c r="CG66" s="79"/>
      <c r="CH66" s="65"/>
      <c r="CI66" s="65"/>
      <c r="CJ66" s="65"/>
      <c r="CK66" s="65"/>
      <c r="CL66" s="65"/>
      <c r="CM66" s="60"/>
      <c r="CN66" s="61"/>
      <c r="CO66" s="79"/>
      <c r="CP66" s="65"/>
      <c r="CQ66" s="65"/>
      <c r="CR66" s="65"/>
      <c r="CS66" s="65"/>
      <c r="CT66" s="65"/>
      <c r="CU66" s="60"/>
      <c r="CV66" s="61"/>
      <c r="CW66" s="79"/>
      <c r="CX66" s="65"/>
      <c r="CY66" s="65"/>
      <c r="CZ66" s="65"/>
      <c r="DA66" s="65"/>
      <c r="DB66" s="65"/>
      <c r="DC66" s="60"/>
      <c r="DD66" s="61"/>
      <c r="DE66" s="79"/>
      <c r="DF66" s="65"/>
      <c r="DG66" s="65"/>
      <c r="DH66" s="65"/>
      <c r="DI66" s="65"/>
      <c r="DJ66" s="65"/>
      <c r="DK66" s="60"/>
      <c r="DL66" s="61"/>
      <c r="DM66" s="79"/>
      <c r="DN66" s="65"/>
      <c r="DO66" s="65"/>
      <c r="DP66" s="65"/>
      <c r="DQ66" s="65"/>
      <c r="DR66" s="65"/>
      <c r="DS66" s="60"/>
      <c r="DT66" s="61"/>
      <c r="DU66" s="79"/>
      <c r="DV66" s="65"/>
      <c r="DW66" s="65"/>
      <c r="DX66" s="65"/>
      <c r="DY66" s="65"/>
      <c r="DZ66" s="65"/>
      <c r="EA66" s="60"/>
      <c r="EB66" s="61"/>
    </row>
    <row r="67" spans="2:133" ht="15.75">
      <c r="B67" s="46"/>
      <c r="C67" s="46" t="s">
        <v>2</v>
      </c>
      <c r="D67" s="46" t="s">
        <v>130</v>
      </c>
      <c r="E67" s="142">
        <v>22.708288206916084</v>
      </c>
      <c r="F67" s="143">
        <v>22.68369182344536</v>
      </c>
      <c r="G67" s="143">
        <v>27.184396696987108</v>
      </c>
      <c r="H67" s="143">
        <v>22.66128834484966</v>
      </c>
      <c r="I67" s="143">
        <v>18.284419989971106</v>
      </c>
      <c r="J67" s="144">
        <v>10.483604036088666</v>
      </c>
      <c r="K67" s="63"/>
      <c r="L67" s="64"/>
      <c r="M67" s="142">
        <v>4.770126251992607</v>
      </c>
      <c r="N67" s="143">
        <v>8.031340367180055</v>
      </c>
      <c r="O67" s="143">
        <v>14.948593908727096</v>
      </c>
      <c r="P67" s="143">
        <v>13.581733834807332</v>
      </c>
      <c r="Q67" s="143">
        <v>11.968174692987636</v>
      </c>
      <c r="R67" s="144">
        <v>8.20726711198857</v>
      </c>
      <c r="S67" s="63"/>
      <c r="T67" s="64"/>
      <c r="U67" s="142">
        <v>21.667354869103583</v>
      </c>
      <c r="V67" s="143">
        <v>21.645772791344168</v>
      </c>
      <c r="W67" s="143">
        <v>26.061322347146795</v>
      </c>
      <c r="X67" s="143">
        <v>21.538403827641265</v>
      </c>
      <c r="Y67" s="143">
        <v>17.24595704072269</v>
      </c>
      <c r="Z67" s="144">
        <v>9.76112975935368</v>
      </c>
      <c r="AA67" s="63"/>
      <c r="AB67" s="64"/>
      <c r="AC67" s="142">
        <v>4.593177722896216</v>
      </c>
      <c r="AD67" s="143">
        <v>7.757693323901377</v>
      </c>
      <c r="AE67" s="143">
        <v>14.599945316211599</v>
      </c>
      <c r="AF67" s="143">
        <v>13.155685956711515</v>
      </c>
      <c r="AG67" s="143">
        <v>11.493476895909634</v>
      </c>
      <c r="AH67" s="144">
        <v>7.7694251372101455</v>
      </c>
      <c r="AI67" s="63"/>
      <c r="AJ67" s="64"/>
      <c r="AK67" s="142">
        <v>25.61908455860636</v>
      </c>
      <c r="AL67" s="143">
        <v>24.823826216564093</v>
      </c>
      <c r="AM67" s="143">
        <v>28.912603930132224</v>
      </c>
      <c r="AN67" s="143">
        <v>24.029243239837893</v>
      </c>
      <c r="AO67" s="143">
        <v>19.322467621920385</v>
      </c>
      <c r="AP67" s="144">
        <v>11.003572498576096</v>
      </c>
      <c r="AQ67" s="63"/>
      <c r="AR67" s="64"/>
      <c r="AS67" s="142">
        <v>5.104355650553577</v>
      </c>
      <c r="AT67" s="143">
        <v>8.408848303297827</v>
      </c>
      <c r="AU67" s="143">
        <v>15.33148496985475</v>
      </c>
      <c r="AV67" s="143">
        <v>13.954019537025104</v>
      </c>
      <c r="AW67" s="143">
        <v>12.31333979243618</v>
      </c>
      <c r="AX67" s="144">
        <v>8.46127691692342</v>
      </c>
      <c r="AY67" s="63"/>
      <c r="AZ67" s="64"/>
      <c r="BA67" s="142">
        <v>24.352945821993917</v>
      </c>
      <c r="BB67" s="143">
        <v>23.53255985622502</v>
      </c>
      <c r="BC67" s="143">
        <v>27.51567532272439</v>
      </c>
      <c r="BD67" s="143">
        <v>22.63749589267697</v>
      </c>
      <c r="BE67" s="143">
        <v>18.033040613226504</v>
      </c>
      <c r="BF67" s="144">
        <v>10.095633531254048</v>
      </c>
      <c r="BG67" s="63"/>
      <c r="BH67" s="64"/>
      <c r="BI67" s="142">
        <v>4.9041633912229</v>
      </c>
      <c r="BJ67" s="143">
        <v>8.091624751216573</v>
      </c>
      <c r="BK67" s="143">
        <v>14.926175796652988</v>
      </c>
      <c r="BL67" s="143">
        <v>13.456569021544249</v>
      </c>
      <c r="BM67" s="143">
        <v>11.754278372297815</v>
      </c>
      <c r="BN67" s="144">
        <v>7.929928297185398</v>
      </c>
      <c r="BO67" s="63"/>
      <c r="BP67" s="64"/>
      <c r="BQ67" s="142">
        <v>28.816676128712068</v>
      </c>
      <c r="BR67" s="143">
        <v>27.201022585706777</v>
      </c>
      <c r="BS67" s="143">
        <v>30.837903644118192</v>
      </c>
      <c r="BT67" s="143">
        <v>25.554051325492473</v>
      </c>
      <c r="BU67" s="143">
        <v>20.47705316726554</v>
      </c>
      <c r="BV67" s="144">
        <v>11.574073974129625</v>
      </c>
      <c r="BW67" s="63"/>
      <c r="BX67" s="64"/>
      <c r="BY67" s="142">
        <v>5.431034653343525</v>
      </c>
      <c r="BZ67" s="143">
        <v>8.791152601564988</v>
      </c>
      <c r="CA67" s="143">
        <v>15.725168768897163</v>
      </c>
      <c r="CB67" s="143">
        <v>14.341813465043671</v>
      </c>
      <c r="CC67" s="143">
        <v>12.676377798413771</v>
      </c>
      <c r="CD67" s="144">
        <v>8.730439443150207</v>
      </c>
      <c r="CE67" s="63"/>
      <c r="CF67" s="64"/>
      <c r="CG67" s="142">
        <v>27.350384788410786</v>
      </c>
      <c r="CH67" s="143">
        <v>25.653046914094144</v>
      </c>
      <c r="CI67" s="143">
        <v>29.150649603755433</v>
      </c>
      <c r="CJ67" s="143">
        <v>23.870307108053098</v>
      </c>
      <c r="CK67" s="143">
        <v>18.91087980876432</v>
      </c>
      <c r="CL67" s="144">
        <v>10.46125435412884</v>
      </c>
      <c r="CM67" s="63"/>
      <c r="CN67" s="64"/>
      <c r="CO67" s="142">
        <v>5.214582046031754</v>
      </c>
      <c r="CP67" s="143">
        <v>8.435849249430483</v>
      </c>
      <c r="CQ67" s="143">
        <v>15.266901827988182</v>
      </c>
      <c r="CR67" s="143">
        <v>13.77406119298931</v>
      </c>
      <c r="CS67" s="143">
        <v>12.031128873972694</v>
      </c>
      <c r="CT67" s="144">
        <v>8.100363041161309</v>
      </c>
      <c r="CU67" s="63"/>
      <c r="CV67" s="64"/>
      <c r="CW67" s="142">
        <v>32.14909184890375</v>
      </c>
      <c r="CX67" s="143">
        <v>29.757421030789054</v>
      </c>
      <c r="CY67" s="143">
        <v>32.9325686939474</v>
      </c>
      <c r="CZ67" s="143">
        <v>27.22570360594353</v>
      </c>
      <c r="DA67" s="143">
        <v>21.747641592335196</v>
      </c>
      <c r="DB67" s="144">
        <v>12.19856030181101</v>
      </c>
      <c r="DC67" s="63"/>
      <c r="DD67" s="64"/>
      <c r="DE67" s="142">
        <v>5.737123308886616</v>
      </c>
      <c r="DF67" s="143">
        <v>9.167453489631942</v>
      </c>
      <c r="DG67" s="143">
        <v>16.12106575205533</v>
      </c>
      <c r="DH67" s="143">
        <v>14.739155638465485</v>
      </c>
      <c r="DI67" s="143">
        <v>13.053874850015657</v>
      </c>
      <c r="DJ67" s="144">
        <v>9.014627756307089</v>
      </c>
      <c r="DK67" s="63"/>
      <c r="DL67" s="64"/>
      <c r="DM67" s="142">
        <v>30.540911721504052</v>
      </c>
      <c r="DN67" s="143">
        <v>27.972247946548688</v>
      </c>
      <c r="DO67" s="143">
        <v>30.953918779389493</v>
      </c>
      <c r="DP67" s="143">
        <v>25.23583868454572</v>
      </c>
      <c r="DQ67" s="143">
        <v>19.882820622066607</v>
      </c>
      <c r="DR67" s="144">
        <v>10.86067856632435</v>
      </c>
      <c r="DS67" s="63"/>
      <c r="DT67" s="64"/>
      <c r="DU67" s="142">
        <v>5.512680748919681</v>
      </c>
      <c r="DV67" s="143">
        <v>8.782044986495324</v>
      </c>
      <c r="DW67" s="143">
        <v>15.616239891581039</v>
      </c>
      <c r="DX67" s="143">
        <v>14.104713076689022</v>
      </c>
      <c r="DY67" s="143">
        <v>12.322530087805559</v>
      </c>
      <c r="DZ67" s="144">
        <v>8.281022290454962</v>
      </c>
      <c r="EA67" s="63"/>
      <c r="EB67" s="64"/>
      <c r="EC67" s="6"/>
    </row>
    <row r="68" spans="1:133" ht="16.5" thickBot="1">
      <c r="A68" s="222"/>
      <c r="B68" s="66"/>
      <c r="C68" s="66"/>
      <c r="D68" s="66" t="s">
        <v>131</v>
      </c>
      <c r="E68" s="148">
        <v>24.108099174861408</v>
      </c>
      <c r="F68" s="149">
        <v>24.0493159522814</v>
      </c>
      <c r="G68" s="149">
        <v>28.461135328842406</v>
      </c>
      <c r="H68" s="149">
        <v>23.79792225966715</v>
      </c>
      <c r="I68" s="149">
        <v>19.240612379531854</v>
      </c>
      <c r="J68" s="150">
        <v>11.04532332338116</v>
      </c>
      <c r="K68" s="63"/>
      <c r="L68" s="64"/>
      <c r="M68" s="148">
        <v>4.977781303242817</v>
      </c>
      <c r="N68" s="149">
        <v>8.328211728159307</v>
      </c>
      <c r="O68" s="149">
        <v>15.285460064547964</v>
      </c>
      <c r="P68" s="149">
        <v>13.94466666871313</v>
      </c>
      <c r="Q68" s="149">
        <v>12.334418989240504</v>
      </c>
      <c r="R68" s="150">
        <v>8.510476585417898</v>
      </c>
      <c r="S68" s="63"/>
      <c r="T68" s="64"/>
      <c r="U68" s="148">
        <v>23.13008233306192</v>
      </c>
      <c r="V68" s="149">
        <v>23.026524510372578</v>
      </c>
      <c r="W68" s="149">
        <v>27.277839876712324</v>
      </c>
      <c r="X68" s="149">
        <v>22.562770428340144</v>
      </c>
      <c r="Y68" s="149">
        <v>18.044376236101666</v>
      </c>
      <c r="Z68" s="150">
        <v>10.147398248816108</v>
      </c>
      <c r="AA68" s="63"/>
      <c r="AB68" s="64"/>
      <c r="AC68" s="148">
        <v>4.808060000921379</v>
      </c>
      <c r="AD68" s="149">
        <v>8.051912957012584</v>
      </c>
      <c r="AE68" s="149">
        <v>14.920647918195424</v>
      </c>
      <c r="AF68" s="149">
        <v>13.47996906213955</v>
      </c>
      <c r="AG68" s="149">
        <v>11.793376653852173</v>
      </c>
      <c r="AH68" s="150">
        <v>7.971503147278488</v>
      </c>
      <c r="AI68" s="63"/>
      <c r="AJ68" s="64"/>
      <c r="AK68" s="148">
        <v>26.364687891686984</v>
      </c>
      <c r="AL68" s="149">
        <v>25.57403125315568</v>
      </c>
      <c r="AM68" s="149">
        <v>29.621237944614943</v>
      </c>
      <c r="AN68" s="149">
        <v>24.665180563330523</v>
      </c>
      <c r="AO68" s="149">
        <v>19.854080262605205</v>
      </c>
      <c r="AP68" s="150">
        <v>11.293682084670214</v>
      </c>
      <c r="AQ68" s="63"/>
      <c r="AR68" s="64"/>
      <c r="AS68" s="148">
        <v>5.203981802662615</v>
      </c>
      <c r="AT68" s="149">
        <v>8.56428696658136</v>
      </c>
      <c r="AU68" s="149">
        <v>15.513479048118864</v>
      </c>
      <c r="AV68" s="149">
        <v>14.154056737621813</v>
      </c>
      <c r="AW68" s="149">
        <v>12.515777839326645</v>
      </c>
      <c r="AX68" s="150">
        <v>8.61874518077132</v>
      </c>
      <c r="AY68" s="63"/>
      <c r="AZ68" s="64"/>
      <c r="BA68" s="148">
        <v>25.15578339082067</v>
      </c>
      <c r="BB68" s="149">
        <v>24.3100154600292</v>
      </c>
      <c r="BC68" s="149">
        <v>28.205719711086385</v>
      </c>
      <c r="BD68" s="149">
        <v>23.2183231081636</v>
      </c>
      <c r="BE68" s="149">
        <v>18.477165082841235</v>
      </c>
      <c r="BF68" s="150">
        <v>10.289411928465178</v>
      </c>
      <c r="BG68" s="63"/>
      <c r="BH68" s="64"/>
      <c r="BI68" s="148">
        <v>5.011570270144499</v>
      </c>
      <c r="BJ68" s="149">
        <v>8.250829696816302</v>
      </c>
      <c r="BK68" s="149">
        <v>15.103983170818957</v>
      </c>
      <c r="BL68" s="149">
        <v>13.638295228735993</v>
      </c>
      <c r="BM68" s="149">
        <v>11.920514648034517</v>
      </c>
      <c r="BN68" s="150">
        <v>8.032052452917737</v>
      </c>
      <c r="BO68" s="63"/>
      <c r="BP68" s="64"/>
      <c r="BQ68" s="148">
        <v>28.871717880467706</v>
      </c>
      <c r="BR68" s="149">
        <v>27.280775301652056</v>
      </c>
      <c r="BS68" s="149">
        <v>30.919443763111754</v>
      </c>
      <c r="BT68" s="149">
        <v>25.632603349901284</v>
      </c>
      <c r="BU68" s="149">
        <v>20.534156555205456</v>
      </c>
      <c r="BV68" s="150">
        <v>11.563020493091239</v>
      </c>
      <c r="BW68" s="63"/>
      <c r="BX68" s="64"/>
      <c r="BY68" s="148">
        <v>5.432177139946612</v>
      </c>
      <c r="BZ68" s="149">
        <v>8.809782096288084</v>
      </c>
      <c r="CA68" s="149">
        <v>15.753171121774654</v>
      </c>
      <c r="CB68" s="149">
        <v>14.37578324996373</v>
      </c>
      <c r="CC68" s="149">
        <v>12.708515228654505</v>
      </c>
      <c r="CD68" s="150">
        <v>8.733285599324706</v>
      </c>
      <c r="CE68" s="63"/>
      <c r="CF68" s="64"/>
      <c r="CG68" s="148">
        <v>27.434725720183433</v>
      </c>
      <c r="CH68" s="149">
        <v>25.757430106848545</v>
      </c>
      <c r="CI68" s="149">
        <v>29.248604618143958</v>
      </c>
      <c r="CJ68" s="149">
        <v>23.9505299220437</v>
      </c>
      <c r="CK68" s="149">
        <v>18.955994543599708</v>
      </c>
      <c r="CL68" s="150">
        <v>10.442186292709012</v>
      </c>
      <c r="CM68" s="63"/>
      <c r="CN68" s="64"/>
      <c r="CO68" s="148">
        <v>5.220532270100811</v>
      </c>
      <c r="CP68" s="149">
        <v>8.460409662025356</v>
      </c>
      <c r="CQ68" s="149">
        <v>15.298642894717212</v>
      </c>
      <c r="CR68" s="149">
        <v>13.807085750725417</v>
      </c>
      <c r="CS68" s="149">
        <v>12.056071460714145</v>
      </c>
      <c r="CT68" s="150">
        <v>8.09587935667657</v>
      </c>
      <c r="CU68" s="63"/>
      <c r="CV68" s="64"/>
      <c r="CW68" s="148">
        <v>31.548112548723175</v>
      </c>
      <c r="CX68" s="149">
        <v>29.147494602977567</v>
      </c>
      <c r="CY68" s="149">
        <v>32.348583439660146</v>
      </c>
      <c r="CZ68" s="149">
        <v>26.70023196674693</v>
      </c>
      <c r="DA68" s="149">
        <v>21.283416523646103</v>
      </c>
      <c r="DB68" s="150">
        <v>11.85493877546362</v>
      </c>
      <c r="DC68" s="63"/>
      <c r="DD68" s="64"/>
      <c r="DE68" s="148">
        <v>5.654834363638016</v>
      </c>
      <c r="DF68" s="149">
        <v>9.059711050121088</v>
      </c>
      <c r="DG68" s="149">
        <v>16.0011808551067</v>
      </c>
      <c r="DH68" s="149">
        <v>14.608002515217832</v>
      </c>
      <c r="DI68" s="149">
        <v>12.911928684286659</v>
      </c>
      <c r="DJ68" s="150">
        <v>8.854285244178755</v>
      </c>
      <c r="DK68" s="63"/>
      <c r="DL68" s="64"/>
      <c r="DM68" s="148">
        <v>29.911034961090817</v>
      </c>
      <c r="DN68" s="149">
        <v>27.359461597214903</v>
      </c>
      <c r="DO68" s="149">
        <v>30.40621544086695</v>
      </c>
      <c r="DP68" s="149">
        <v>24.76227435776098</v>
      </c>
      <c r="DQ68" s="149">
        <v>19.483828196215175</v>
      </c>
      <c r="DR68" s="150">
        <v>10.606600784921543</v>
      </c>
      <c r="DS68" s="63"/>
      <c r="DT68" s="64"/>
      <c r="DU68" s="148">
        <v>5.428833606340131</v>
      </c>
      <c r="DV68" s="149">
        <v>8.677372609401745</v>
      </c>
      <c r="DW68" s="149">
        <v>15.502760095237408</v>
      </c>
      <c r="DX68" s="149">
        <v>13.98557729938347</v>
      </c>
      <c r="DY68" s="149">
        <v>12.199941590671045</v>
      </c>
      <c r="DZ68" s="150">
        <v>8.163134420346745</v>
      </c>
      <c r="EA68" s="63"/>
      <c r="EB68" s="64"/>
      <c r="EC68" s="6"/>
    </row>
    <row r="69" spans="2:132" ht="16.5" thickBot="1">
      <c r="B69" s="46"/>
      <c r="C69" s="46"/>
      <c r="D69" s="46"/>
      <c r="E69" s="65"/>
      <c r="F69" s="65"/>
      <c r="G69" s="65"/>
      <c r="H69" s="65"/>
      <c r="I69" s="65"/>
      <c r="J69" s="65"/>
      <c r="K69" s="60"/>
      <c r="L69" s="61"/>
      <c r="M69" s="65"/>
      <c r="N69" s="65"/>
      <c r="O69" s="65"/>
      <c r="P69" s="65"/>
      <c r="Q69" s="65"/>
      <c r="R69" s="65"/>
      <c r="S69" s="60"/>
      <c r="T69" s="61"/>
      <c r="U69" s="65"/>
      <c r="V69" s="65"/>
      <c r="W69" s="65"/>
      <c r="X69" s="65"/>
      <c r="Y69" s="65"/>
      <c r="Z69" s="65"/>
      <c r="AA69" s="60"/>
      <c r="AB69" s="61"/>
      <c r="AC69" s="65"/>
      <c r="AD69" s="65"/>
      <c r="AE69" s="65"/>
      <c r="AF69" s="65"/>
      <c r="AG69" s="65"/>
      <c r="AH69" s="65"/>
      <c r="AI69" s="60"/>
      <c r="AJ69" s="61"/>
      <c r="AK69" s="65"/>
      <c r="AL69" s="65"/>
      <c r="AM69" s="65"/>
      <c r="AN69" s="65"/>
      <c r="AO69" s="65"/>
      <c r="AP69" s="65"/>
      <c r="AQ69" s="60"/>
      <c r="AR69" s="61"/>
      <c r="AS69" s="65"/>
      <c r="AT69" s="65"/>
      <c r="AU69" s="65"/>
      <c r="AV69" s="65"/>
      <c r="AW69" s="65"/>
      <c r="AX69" s="65"/>
      <c r="AY69" s="60"/>
      <c r="AZ69" s="61"/>
      <c r="BA69" s="65"/>
      <c r="BB69" s="65"/>
      <c r="BC69" s="65"/>
      <c r="BD69" s="65"/>
      <c r="BE69" s="65"/>
      <c r="BF69" s="65"/>
      <c r="BG69" s="60"/>
      <c r="BH69" s="61"/>
      <c r="BI69" s="65"/>
      <c r="BJ69" s="65"/>
      <c r="BK69" s="65"/>
      <c r="BL69" s="65"/>
      <c r="BM69" s="65"/>
      <c r="BN69" s="65"/>
      <c r="BO69" s="60"/>
      <c r="BP69" s="61"/>
      <c r="BQ69" s="65"/>
      <c r="BR69" s="65"/>
      <c r="BS69" s="65"/>
      <c r="BT69" s="65"/>
      <c r="BU69" s="65"/>
      <c r="BV69" s="65"/>
      <c r="BW69" s="60"/>
      <c r="BX69" s="61"/>
      <c r="BY69" s="65"/>
      <c r="BZ69" s="65"/>
      <c r="CA69" s="65"/>
      <c r="CB69" s="65"/>
      <c r="CC69" s="65"/>
      <c r="CD69" s="65"/>
      <c r="CE69" s="60"/>
      <c r="CF69" s="61"/>
      <c r="CG69" s="65"/>
      <c r="CH69" s="65"/>
      <c r="CI69" s="65"/>
      <c r="CJ69" s="65"/>
      <c r="CK69" s="65"/>
      <c r="CL69" s="65"/>
      <c r="CM69" s="60"/>
      <c r="CN69" s="61"/>
      <c r="CO69" s="65"/>
      <c r="CP69" s="65"/>
      <c r="CQ69" s="65"/>
      <c r="CR69" s="65"/>
      <c r="CS69" s="65"/>
      <c r="CT69" s="65"/>
      <c r="CU69" s="60"/>
      <c r="CV69" s="61"/>
      <c r="CW69" s="65"/>
      <c r="CX69" s="65"/>
      <c r="CY69" s="65"/>
      <c r="CZ69" s="65"/>
      <c r="DA69" s="65"/>
      <c r="DB69" s="65"/>
      <c r="DC69" s="60"/>
      <c r="DD69" s="61"/>
      <c r="DE69" s="65"/>
      <c r="DF69" s="65"/>
      <c r="DG69" s="65"/>
      <c r="DH69" s="65"/>
      <c r="DI69" s="65"/>
      <c r="DJ69" s="65"/>
      <c r="DK69" s="60"/>
      <c r="DL69" s="61"/>
      <c r="DM69" s="65"/>
      <c r="DN69" s="65"/>
      <c r="DO69" s="65"/>
      <c r="DP69" s="65"/>
      <c r="DQ69" s="65"/>
      <c r="DR69" s="65"/>
      <c r="DS69" s="60"/>
      <c r="DT69" s="61"/>
      <c r="DU69" s="65"/>
      <c r="DV69" s="65"/>
      <c r="DW69" s="65"/>
      <c r="DX69" s="65"/>
      <c r="DY69" s="65"/>
      <c r="DZ69" s="65"/>
      <c r="EA69" s="60"/>
      <c r="EB69" s="61"/>
    </row>
    <row r="70" spans="1:133" ht="15.75">
      <c r="A70" s="221" t="s">
        <v>116</v>
      </c>
      <c r="B70" s="73" t="s">
        <v>152</v>
      </c>
      <c r="C70" s="73" t="s">
        <v>0</v>
      </c>
      <c r="D70" s="73" t="s">
        <v>132</v>
      </c>
      <c r="E70" s="133">
        <v>20.29828738302577</v>
      </c>
      <c r="F70" s="134">
        <v>20.29341165343672</v>
      </c>
      <c r="G70" s="134">
        <v>24.53637582288921</v>
      </c>
      <c r="H70" s="134">
        <v>20.30125581964734</v>
      </c>
      <c r="I70" s="134">
        <v>16.230462430901976</v>
      </c>
      <c r="J70" s="135">
        <v>9.11666078843757</v>
      </c>
      <c r="K70" s="63"/>
      <c r="L70" s="64"/>
      <c r="M70" s="133">
        <v>4.2664325108450605</v>
      </c>
      <c r="N70" s="134">
        <v>7.326248620126808</v>
      </c>
      <c r="O70" s="134">
        <v>14.114480680627407</v>
      </c>
      <c r="P70" s="134">
        <v>12.710312208477868</v>
      </c>
      <c r="Q70" s="134">
        <v>11.074902675374187</v>
      </c>
      <c r="R70" s="135">
        <v>7.388978426674592</v>
      </c>
      <c r="S70" s="63"/>
      <c r="T70" s="64"/>
      <c r="U70" s="133">
        <v>18.847038962568757</v>
      </c>
      <c r="V70" s="134">
        <v>18.847527608799577</v>
      </c>
      <c r="W70" s="134">
        <v>22.998099379609236</v>
      </c>
      <c r="X70" s="134">
        <v>18.817425536504185</v>
      </c>
      <c r="Y70" s="134">
        <v>14.882997130092438</v>
      </c>
      <c r="Z70" s="135">
        <v>8.237525695800157</v>
      </c>
      <c r="AA70" s="63"/>
      <c r="AB70" s="64"/>
      <c r="AC70" s="133">
        <v>4.010354351483936</v>
      </c>
      <c r="AD70" s="134">
        <v>6.91485500528952</v>
      </c>
      <c r="AE70" s="134">
        <v>13.60318408317068</v>
      </c>
      <c r="AF70" s="134">
        <v>12.111802177144133</v>
      </c>
      <c r="AG70" s="134">
        <v>10.429283500003864</v>
      </c>
      <c r="AH70" s="135">
        <v>6.838403826618124</v>
      </c>
      <c r="AI70" s="63"/>
      <c r="AJ70" s="64"/>
      <c r="AK70" s="133">
        <v>23.29004561947169</v>
      </c>
      <c r="AL70" s="134">
        <v>22.466121418343313</v>
      </c>
      <c r="AM70" s="134">
        <v>26.266778296744867</v>
      </c>
      <c r="AN70" s="134">
        <v>21.658874370881417</v>
      </c>
      <c r="AO70" s="134">
        <v>17.251968743789416</v>
      </c>
      <c r="AP70" s="135">
        <v>9.620747771565481</v>
      </c>
      <c r="AQ70" s="63"/>
      <c r="AR70" s="64"/>
      <c r="AS70" s="133">
        <v>4.645738215920716</v>
      </c>
      <c r="AT70" s="134">
        <v>7.7473859501886055</v>
      </c>
      <c r="AU70" s="134">
        <v>14.53811256953922</v>
      </c>
      <c r="AV70" s="134">
        <v>13.114950580779169</v>
      </c>
      <c r="AW70" s="134">
        <v>11.443428696654328</v>
      </c>
      <c r="AX70" s="135">
        <v>7.647978914665596</v>
      </c>
      <c r="AY70" s="63"/>
      <c r="AZ70" s="64"/>
      <c r="BA70" s="133">
        <v>21.517552799252957</v>
      </c>
      <c r="BB70" s="134">
        <v>20.683051834143853</v>
      </c>
      <c r="BC70" s="134">
        <v>24.370228351301783</v>
      </c>
      <c r="BD70" s="134">
        <v>19.83610484752928</v>
      </c>
      <c r="BE70" s="134">
        <v>15.597081666595084</v>
      </c>
      <c r="BF70" s="135">
        <v>8.527356725259883</v>
      </c>
      <c r="BG70" s="63"/>
      <c r="BH70" s="64"/>
      <c r="BI70" s="133">
        <v>4.35510791951175</v>
      </c>
      <c r="BJ70" s="134">
        <v>7.275446026826015</v>
      </c>
      <c r="BK70" s="134">
        <v>13.948472213085596</v>
      </c>
      <c r="BL70" s="134">
        <v>12.421641792579404</v>
      </c>
      <c r="BM70" s="134">
        <v>10.689295934858796</v>
      </c>
      <c r="BN70" s="135">
        <v>6.984895238962374</v>
      </c>
      <c r="BO70" s="63"/>
      <c r="BP70" s="64"/>
      <c r="BQ70" s="133">
        <v>26.70730500670601</v>
      </c>
      <c r="BR70" s="134">
        <v>24.960902847673736</v>
      </c>
      <c r="BS70" s="134">
        <v>28.253435620969377</v>
      </c>
      <c r="BT70" s="134">
        <v>23.214180113078488</v>
      </c>
      <c r="BU70" s="134">
        <v>18.416214600386642</v>
      </c>
      <c r="BV70" s="135">
        <v>10.183744666181862</v>
      </c>
      <c r="BW70" s="63"/>
      <c r="BX70" s="64"/>
      <c r="BY70" s="133">
        <v>5.026258186480822</v>
      </c>
      <c r="BZ70" s="134">
        <v>8.18340879964722</v>
      </c>
      <c r="CA70" s="134">
        <v>14.98281486718629</v>
      </c>
      <c r="CB70" s="134">
        <v>13.544815121316633</v>
      </c>
      <c r="CC70" s="134">
        <v>11.838194745894778</v>
      </c>
      <c r="CD70" s="135">
        <v>7.926427980785213</v>
      </c>
      <c r="CE70" s="63"/>
      <c r="CF70" s="64"/>
      <c r="CG70" s="133">
        <v>24.63328857234777</v>
      </c>
      <c r="CH70" s="134">
        <v>22.82097483873154</v>
      </c>
      <c r="CI70" s="134">
        <v>25.962357454012178</v>
      </c>
      <c r="CJ70" s="134">
        <v>21.01064257395232</v>
      </c>
      <c r="CK70" s="134">
        <v>16.412643951245048</v>
      </c>
      <c r="CL70" s="135">
        <v>8.848846886241823</v>
      </c>
      <c r="CM70" s="63"/>
      <c r="CN70" s="64"/>
      <c r="CO70" s="133">
        <v>4.709895069906639</v>
      </c>
      <c r="CP70" s="134">
        <v>7.656667099992498</v>
      </c>
      <c r="CQ70" s="134">
        <v>14.31759116964575</v>
      </c>
      <c r="CR70" s="134">
        <v>12.75556162734615</v>
      </c>
      <c r="CS70" s="134">
        <v>10.97063868370788</v>
      </c>
      <c r="CT70" s="135">
        <v>7.142438029905829</v>
      </c>
      <c r="CU70" s="63"/>
      <c r="CV70" s="64"/>
      <c r="CW70" s="133">
        <v>30.377062068922797</v>
      </c>
      <c r="CX70" s="134">
        <v>27.72289535008002</v>
      </c>
      <c r="CY70" s="134">
        <v>30.4762406852363</v>
      </c>
      <c r="CZ70" s="134">
        <v>24.96450669689928</v>
      </c>
      <c r="DA70" s="134">
        <v>19.72825699277529</v>
      </c>
      <c r="DB70" s="135">
        <v>10.81081383245686</v>
      </c>
      <c r="DC70" s="63"/>
      <c r="DD70" s="64"/>
      <c r="DE70" s="133">
        <v>5.3907127810472995</v>
      </c>
      <c r="DF70" s="134">
        <v>8.621379899524944</v>
      </c>
      <c r="DG70" s="134">
        <v>15.438909769634272</v>
      </c>
      <c r="DH70" s="134">
        <v>13.993709970828615</v>
      </c>
      <c r="DI70" s="134">
        <v>12.256091551982859</v>
      </c>
      <c r="DJ70" s="135">
        <v>8.224560874694866</v>
      </c>
      <c r="DK70" s="63"/>
      <c r="DL70" s="64"/>
      <c r="DM70" s="133">
        <v>28.084606825164368</v>
      </c>
      <c r="DN70" s="134">
        <v>25.24375285596588</v>
      </c>
      <c r="DO70" s="134">
        <v>27.776584095076267</v>
      </c>
      <c r="DP70" s="134">
        <v>22.349658867011627</v>
      </c>
      <c r="DQ70" s="134">
        <v>17.338392026249448</v>
      </c>
      <c r="DR70" s="135">
        <v>9.205374462199133</v>
      </c>
      <c r="DS70" s="63"/>
      <c r="DT70" s="64"/>
      <c r="DU70" s="133">
        <v>5.060718479645432</v>
      </c>
      <c r="DV70" s="134">
        <v>8.050145039386848</v>
      </c>
      <c r="DW70" s="134">
        <v>14.70533786909066</v>
      </c>
      <c r="DX70" s="134">
        <v>13.111123504541478</v>
      </c>
      <c r="DY70" s="134">
        <v>11.272755161786034</v>
      </c>
      <c r="DZ70" s="135">
        <v>7.311579423918957</v>
      </c>
      <c r="EA70" s="63"/>
      <c r="EB70" s="64"/>
      <c r="EC70" s="6"/>
    </row>
    <row r="71" spans="2:133" ht="15.75">
      <c r="B71" s="46"/>
      <c r="C71" s="46"/>
      <c r="D71" s="46" t="s">
        <v>133</v>
      </c>
      <c r="E71" s="136">
        <v>22.047171711544074</v>
      </c>
      <c r="F71" s="137">
        <v>22.10172228670167</v>
      </c>
      <c r="G71" s="137">
        <v>26.458436329823076</v>
      </c>
      <c r="H71" s="137">
        <v>22.117735604041048</v>
      </c>
      <c r="I71" s="137">
        <v>17.786738032041633</v>
      </c>
      <c r="J71" s="138">
        <v>9.92273686282622</v>
      </c>
      <c r="K71" s="63"/>
      <c r="L71" s="64"/>
      <c r="M71" s="136">
        <v>4.536740100561848</v>
      </c>
      <c r="N71" s="137">
        <v>7.764894048968003</v>
      </c>
      <c r="O71" s="137">
        <v>14.680023975770562</v>
      </c>
      <c r="P71" s="137">
        <v>13.356018331455621</v>
      </c>
      <c r="Q71" s="137">
        <v>11.735491234692013</v>
      </c>
      <c r="R71" s="138">
        <v>7.86666755879325</v>
      </c>
      <c r="S71" s="63"/>
      <c r="T71" s="64"/>
      <c r="U71" s="136">
        <v>20.614535811357243</v>
      </c>
      <c r="V71" s="137">
        <v>20.697522914776936</v>
      </c>
      <c r="W71" s="137">
        <v>24.887418363186477</v>
      </c>
      <c r="X71" s="137">
        <v>20.359607241355643</v>
      </c>
      <c r="Y71" s="137">
        <v>16.181725653448197</v>
      </c>
      <c r="Z71" s="138">
        <v>8.651773490598101</v>
      </c>
      <c r="AA71" s="63"/>
      <c r="AB71" s="64"/>
      <c r="AC71" s="136">
        <v>4.297587145366056</v>
      </c>
      <c r="AD71" s="137">
        <v>7.357236797441226</v>
      </c>
      <c r="AE71" s="137">
        <v>14.16869001388966</v>
      </c>
      <c r="AF71" s="137">
        <v>12.660665989872756</v>
      </c>
      <c r="AG71" s="137">
        <v>10.98019976208145</v>
      </c>
      <c r="AH71" s="138">
        <v>7.077482556829311</v>
      </c>
      <c r="AI71" s="63"/>
      <c r="AJ71" s="64"/>
      <c r="AK71" s="136">
        <v>24.463066101791416</v>
      </c>
      <c r="AL71" s="137">
        <v>23.719514700413292</v>
      </c>
      <c r="AM71" s="137">
        <v>27.65588121938664</v>
      </c>
      <c r="AN71" s="137">
        <v>23.01338940575246</v>
      </c>
      <c r="AO71" s="137">
        <v>18.421873501052403</v>
      </c>
      <c r="AP71" s="138">
        <v>10.195121237359974</v>
      </c>
      <c r="AQ71" s="63"/>
      <c r="AR71" s="64"/>
      <c r="AS71" s="136">
        <v>4.795798166772273</v>
      </c>
      <c r="AT71" s="137">
        <v>8.02160266893107</v>
      </c>
      <c r="AU71" s="137">
        <v>14.92301688016047</v>
      </c>
      <c r="AV71" s="137">
        <v>13.576065881746473</v>
      </c>
      <c r="AW71" s="137">
        <v>11.924116399235045</v>
      </c>
      <c r="AX71" s="138">
        <v>7.984913807937571</v>
      </c>
      <c r="AY71" s="63"/>
      <c r="AZ71" s="64"/>
      <c r="BA71" s="136">
        <v>22.736204952012965</v>
      </c>
      <c r="BB71" s="137">
        <v>22.007369120889457</v>
      </c>
      <c r="BC71" s="137">
        <v>25.79813790080149</v>
      </c>
      <c r="BD71" s="137">
        <v>20.989175438156877</v>
      </c>
      <c r="BE71" s="137">
        <v>16.60043257965554</v>
      </c>
      <c r="BF71" s="138">
        <v>8.795920301349472</v>
      </c>
      <c r="BG71" s="63"/>
      <c r="BH71" s="64"/>
      <c r="BI71" s="136">
        <v>4.5248225679289495</v>
      </c>
      <c r="BJ71" s="137">
        <v>7.565006882441311</v>
      </c>
      <c r="BK71" s="137">
        <v>14.354919306372905</v>
      </c>
      <c r="BL71" s="137">
        <v>12.815271515854304</v>
      </c>
      <c r="BM71" s="137">
        <v>11.103496704775816</v>
      </c>
      <c r="BN71" s="138">
        <v>7.138859811484794</v>
      </c>
      <c r="BO71" s="63"/>
      <c r="BP71" s="64"/>
      <c r="BQ71" s="136">
        <v>27.237190093362035</v>
      </c>
      <c r="BR71" s="137">
        <v>25.587637084583175</v>
      </c>
      <c r="BS71" s="137">
        <v>29.036833883584393</v>
      </c>
      <c r="BT71" s="137">
        <v>24.041897118769718</v>
      </c>
      <c r="BU71" s="137">
        <v>19.14588328004831</v>
      </c>
      <c r="BV71" s="138">
        <v>10.498566319247338</v>
      </c>
      <c r="BW71" s="63"/>
      <c r="BX71" s="64"/>
      <c r="BY71" s="136">
        <v>5.062526413985858</v>
      </c>
      <c r="BZ71" s="137">
        <v>8.294024003465418</v>
      </c>
      <c r="CA71" s="137">
        <v>15.18379650782219</v>
      </c>
      <c r="CB71" s="137">
        <v>13.813962231790587</v>
      </c>
      <c r="CC71" s="137">
        <v>12.128725452485176</v>
      </c>
      <c r="CD71" s="138">
        <v>8.112670800737433</v>
      </c>
      <c r="CE71" s="63"/>
      <c r="CF71" s="64"/>
      <c r="CG71" s="136">
        <v>25.223109211614393</v>
      </c>
      <c r="CH71" s="137">
        <v>23.54130881452248</v>
      </c>
      <c r="CI71" s="137">
        <v>26.859440552573354</v>
      </c>
      <c r="CJ71" s="137">
        <v>21.717490635610257</v>
      </c>
      <c r="CK71" s="137">
        <v>17.079306488922008</v>
      </c>
      <c r="CL71" s="138">
        <v>8.95593544134617</v>
      </c>
      <c r="CM71" s="63"/>
      <c r="CN71" s="64"/>
      <c r="CO71" s="136">
        <v>4.7643565437207815</v>
      </c>
      <c r="CP71" s="137">
        <v>7.789805875139143</v>
      </c>
      <c r="CQ71" s="137">
        <v>14.557988670812543</v>
      </c>
      <c r="CR71" s="137">
        <v>12.984597275489193</v>
      </c>
      <c r="CS71" s="137">
        <v>11.23843113387205</v>
      </c>
      <c r="CT71" s="138">
        <v>7.2052683572097935</v>
      </c>
      <c r="CU71" s="63"/>
      <c r="CV71" s="64"/>
      <c r="CW71" s="136">
        <v>30.265867123244753</v>
      </c>
      <c r="CX71" s="137">
        <v>27.67976961073071</v>
      </c>
      <c r="CY71" s="137">
        <v>30.593015145992304</v>
      </c>
      <c r="CZ71" s="137">
        <v>25.20355561855426</v>
      </c>
      <c r="DA71" s="137">
        <v>19.962098759637396</v>
      </c>
      <c r="DB71" s="138">
        <v>10.835483959477125</v>
      </c>
      <c r="DC71" s="63"/>
      <c r="DD71" s="64"/>
      <c r="DE71" s="136">
        <v>5.326460153204888</v>
      </c>
      <c r="DF71" s="137">
        <v>8.575250234008491</v>
      </c>
      <c r="DG71" s="137">
        <v>15.457581454034734</v>
      </c>
      <c r="DH71" s="137">
        <v>14.06689677998055</v>
      </c>
      <c r="DI71" s="137">
        <v>12.348029938199462</v>
      </c>
      <c r="DJ71" s="138">
        <v>8.250080678366285</v>
      </c>
      <c r="DK71" s="63"/>
      <c r="DL71" s="64"/>
      <c r="DM71" s="136">
        <v>28.01532504654467</v>
      </c>
      <c r="DN71" s="137">
        <v>25.294182328290013</v>
      </c>
      <c r="DO71" s="137">
        <v>28.074215759128773</v>
      </c>
      <c r="DP71" s="137">
        <v>22.54976410937763</v>
      </c>
      <c r="DQ71" s="137">
        <v>17.622831493078873</v>
      </c>
      <c r="DR71" s="138">
        <v>9.133285479702103</v>
      </c>
      <c r="DS71" s="63"/>
      <c r="DT71" s="64"/>
      <c r="DU71" s="136">
        <v>5.008155587940231</v>
      </c>
      <c r="DV71" s="137">
        <v>8.027480390202149</v>
      </c>
      <c r="DW71" s="137">
        <v>14.775478226740795</v>
      </c>
      <c r="DX71" s="137">
        <v>13.167600823641596</v>
      </c>
      <c r="DY71" s="137">
        <v>11.384769913782648</v>
      </c>
      <c r="DZ71" s="138">
        <v>7.276920515191804</v>
      </c>
      <c r="EA71" s="63"/>
      <c r="EB71" s="64"/>
      <c r="EC71" s="6"/>
    </row>
    <row r="72" spans="2:133" ht="15.75">
      <c r="B72" s="46"/>
      <c r="C72" s="46"/>
      <c r="D72" s="46" t="s">
        <v>134</v>
      </c>
      <c r="E72" s="136">
        <v>22.61713701988588</v>
      </c>
      <c r="F72" s="137">
        <v>22.688040575794453</v>
      </c>
      <c r="G72" s="137">
        <v>27.07793117057254</v>
      </c>
      <c r="H72" s="137">
        <v>22.703385279670044</v>
      </c>
      <c r="I72" s="137">
        <v>18.293410038652112</v>
      </c>
      <c r="J72" s="138">
        <v>10.192929115502052</v>
      </c>
      <c r="K72" s="63"/>
      <c r="L72" s="64"/>
      <c r="M72" s="136">
        <v>4.623311922007111</v>
      </c>
      <c r="N72" s="137">
        <v>7.903826360014643</v>
      </c>
      <c r="O72" s="137">
        <v>14.857179019611777</v>
      </c>
      <c r="P72" s="137">
        <v>13.558745465186256</v>
      </c>
      <c r="Q72" s="137">
        <v>11.945702034812584</v>
      </c>
      <c r="R72" s="138">
        <v>8.02478847663329</v>
      </c>
      <c r="S72" s="63"/>
      <c r="T72" s="64"/>
      <c r="U72" s="136">
        <v>21.19730912446925</v>
      </c>
      <c r="V72" s="137">
        <v>21.303457175538114</v>
      </c>
      <c r="W72" s="137">
        <v>25.50345260025142</v>
      </c>
      <c r="X72" s="137">
        <v>20.86810359997426</v>
      </c>
      <c r="Y72" s="137">
        <v>16.61369699921588</v>
      </c>
      <c r="Z72" s="138">
        <v>8.792703783399604</v>
      </c>
      <c r="AA72" s="63"/>
      <c r="AB72" s="64"/>
      <c r="AC72" s="136">
        <v>4.390198460361533</v>
      </c>
      <c r="AD72" s="137">
        <v>7.498627392193865</v>
      </c>
      <c r="AE72" s="137">
        <v>14.347892136812884</v>
      </c>
      <c r="AF72" s="137">
        <v>12.837415756765633</v>
      </c>
      <c r="AG72" s="137">
        <v>11.159774192523198</v>
      </c>
      <c r="AH72" s="138">
        <v>7.158188599384988</v>
      </c>
      <c r="AI72" s="63"/>
      <c r="AJ72" s="64"/>
      <c r="AK72" s="136">
        <v>24.84322819194424</v>
      </c>
      <c r="AL72" s="137">
        <v>24.126461948746375</v>
      </c>
      <c r="AM72" s="137">
        <v>28.104516195389827</v>
      </c>
      <c r="AN72" s="137">
        <v>23.450806154481022</v>
      </c>
      <c r="AO72" s="137">
        <v>18.80263501041425</v>
      </c>
      <c r="AP72" s="138">
        <v>10.386523959658811</v>
      </c>
      <c r="AQ72" s="63"/>
      <c r="AR72" s="64"/>
      <c r="AS72" s="136">
        <v>4.844231050931337</v>
      </c>
      <c r="AT72" s="137">
        <v>8.10970152508595</v>
      </c>
      <c r="AU72" s="137">
        <v>15.045287771578472</v>
      </c>
      <c r="AV72" s="137">
        <v>13.722537919481528</v>
      </c>
      <c r="AW72" s="137">
        <v>12.078286156877677</v>
      </c>
      <c r="AX72" s="138">
        <v>8.09633509918352</v>
      </c>
      <c r="AY72" s="63"/>
      <c r="AZ72" s="64"/>
      <c r="BA72" s="136">
        <v>23.13577423827049</v>
      </c>
      <c r="BB72" s="137">
        <v>22.44131447382425</v>
      </c>
      <c r="BC72" s="137">
        <v>26.263580699639835</v>
      </c>
      <c r="BD72" s="137">
        <v>21.368649204763173</v>
      </c>
      <c r="BE72" s="137">
        <v>16.932754198116246</v>
      </c>
      <c r="BF72" s="138">
        <v>8.886490323152087</v>
      </c>
      <c r="BG72" s="63"/>
      <c r="BH72" s="64"/>
      <c r="BI72" s="136">
        <v>4.58003440234385</v>
      </c>
      <c r="BJ72" s="137">
        <v>7.65859755279535</v>
      </c>
      <c r="BK72" s="137">
        <v>14.484992416590675</v>
      </c>
      <c r="BL72" s="137">
        <v>12.942824898721858</v>
      </c>
      <c r="BM72" s="137">
        <v>11.238790029140961</v>
      </c>
      <c r="BN72" s="138">
        <v>7.190551352709462</v>
      </c>
      <c r="BO72" s="63"/>
      <c r="BP72" s="64"/>
      <c r="BQ72" s="136">
        <v>27.408593481282622</v>
      </c>
      <c r="BR72" s="137">
        <v>25.792182336309732</v>
      </c>
      <c r="BS72" s="137">
        <v>29.291341529320846</v>
      </c>
      <c r="BT72" s="137">
        <v>24.31057805436633</v>
      </c>
      <c r="BU72" s="137">
        <v>19.38397375934358</v>
      </c>
      <c r="BV72" s="138">
        <v>10.603078480757691</v>
      </c>
      <c r="BW72" s="63"/>
      <c r="BX72" s="64"/>
      <c r="BY72" s="136">
        <v>5.073971813450847</v>
      </c>
      <c r="BZ72" s="137">
        <v>8.330049619570813</v>
      </c>
      <c r="CA72" s="137">
        <v>15.248740317705519</v>
      </c>
      <c r="CB72" s="137">
        <v>13.900736958498923</v>
      </c>
      <c r="CC72" s="137">
        <v>12.222898600581983</v>
      </c>
      <c r="CD72" s="138">
        <v>8.17431548447099</v>
      </c>
      <c r="CE72" s="63"/>
      <c r="CF72" s="64"/>
      <c r="CG72" s="136">
        <v>25.41625948477834</v>
      </c>
      <c r="CH72" s="137">
        <v>23.778327023417315</v>
      </c>
      <c r="CI72" s="137">
        <v>27.15280488256399</v>
      </c>
      <c r="CJ72" s="137">
        <v>21.95027668738304</v>
      </c>
      <c r="CK72" s="137">
        <v>17.299673384559995</v>
      </c>
      <c r="CL72" s="138">
        <v>8.991788129643316</v>
      </c>
      <c r="CM72" s="63"/>
      <c r="CN72" s="64"/>
      <c r="CO72" s="136">
        <v>4.782119058140245</v>
      </c>
      <c r="CP72" s="137">
        <v>7.833396099329799</v>
      </c>
      <c r="CQ72" s="137">
        <v>14.63592892712975</v>
      </c>
      <c r="CR72" s="137">
        <v>13.059456292021041</v>
      </c>
      <c r="CS72" s="137">
        <v>11.326274140709765</v>
      </c>
      <c r="CT72" s="138">
        <v>7.2262738153950155</v>
      </c>
      <c r="CU72" s="63"/>
      <c r="CV72" s="64"/>
      <c r="CW72" s="136">
        <v>30.22539414140167</v>
      </c>
      <c r="CX72" s="137">
        <v>27.66355262460472</v>
      </c>
      <c r="CY72" s="137">
        <v>30.63078523778845</v>
      </c>
      <c r="CZ72" s="137">
        <v>25.281947217886128</v>
      </c>
      <c r="DA72" s="137">
        <v>20.039123517301178</v>
      </c>
      <c r="DB72" s="138">
        <v>10.84403824410918</v>
      </c>
      <c r="DC72" s="63"/>
      <c r="DD72" s="64"/>
      <c r="DE72" s="136">
        <v>5.303601652498756</v>
      </c>
      <c r="DF72" s="137">
        <v>8.559094627566466</v>
      </c>
      <c r="DG72" s="137">
        <v>15.463523780062593</v>
      </c>
      <c r="DH72" s="137">
        <v>14.090903840765257</v>
      </c>
      <c r="DI72" s="137">
        <v>12.378295118727161</v>
      </c>
      <c r="DJ72" s="138">
        <v>8.258694935948482</v>
      </c>
      <c r="DK72" s="63"/>
      <c r="DL72" s="64"/>
      <c r="DM72" s="136">
        <v>27.988949143564295</v>
      </c>
      <c r="DN72" s="137">
        <v>25.309626200188063</v>
      </c>
      <c r="DO72" s="137">
        <v>28.172193221799713</v>
      </c>
      <c r="DP72" s="137">
        <v>22.61592665591609</v>
      </c>
      <c r="DQ72" s="137">
        <v>17.717153734999062</v>
      </c>
      <c r="DR72" s="138">
        <v>9.109486272032274</v>
      </c>
      <c r="DS72" s="63"/>
      <c r="DT72" s="64"/>
      <c r="DU72" s="136">
        <v>4.989643227988381</v>
      </c>
      <c r="DV72" s="137">
        <v>8.019496361608589</v>
      </c>
      <c r="DW72" s="137">
        <v>14.798544845401025</v>
      </c>
      <c r="DX72" s="137">
        <v>13.186235631704749</v>
      </c>
      <c r="DY72" s="137">
        <v>11.421826303577022</v>
      </c>
      <c r="DZ72" s="138">
        <v>7.265432464072016</v>
      </c>
      <c r="EA72" s="63"/>
      <c r="EB72" s="64"/>
      <c r="EC72" s="6"/>
    </row>
    <row r="73" spans="2:133" ht="16.5" thickBot="1">
      <c r="B73" s="46"/>
      <c r="C73" s="46"/>
      <c r="D73" s="46" t="s">
        <v>135</v>
      </c>
      <c r="E73" s="139">
        <v>23.17734584401426</v>
      </c>
      <c r="F73" s="140">
        <v>23.2628347068815</v>
      </c>
      <c r="G73" s="140">
        <v>27.6832629113293</v>
      </c>
      <c r="H73" s="140">
        <v>23.275656674793535</v>
      </c>
      <c r="I73" s="140">
        <v>18.791134832629396</v>
      </c>
      <c r="J73" s="141">
        <v>10.463063535708626</v>
      </c>
      <c r="K73" s="63"/>
      <c r="L73" s="64"/>
      <c r="M73" s="139">
        <v>4.707786435181112</v>
      </c>
      <c r="N73" s="140">
        <v>8.038615923229612</v>
      </c>
      <c r="O73" s="140">
        <v>15.02803032979865</v>
      </c>
      <c r="P73" s="140">
        <v>13.75442719588325</v>
      </c>
      <c r="Q73" s="140">
        <v>12.150014246165489</v>
      </c>
      <c r="R73" s="141">
        <v>8.18192450081518</v>
      </c>
      <c r="S73" s="63"/>
      <c r="T73" s="64"/>
      <c r="U73" s="139">
        <v>21.77324008394221</v>
      </c>
      <c r="V73" s="140">
        <v>21.900134900891658</v>
      </c>
      <c r="W73" s="140">
        <v>26.108322672698627</v>
      </c>
      <c r="X73" s="140">
        <v>21.37059805917456</v>
      </c>
      <c r="Y73" s="140">
        <v>17.042584094179084</v>
      </c>
      <c r="Z73" s="141">
        <v>8.934876082687213</v>
      </c>
      <c r="AA73" s="63"/>
      <c r="AB73" s="64"/>
      <c r="AC73" s="139">
        <v>4.480846426537776</v>
      </c>
      <c r="AD73" s="140">
        <v>7.636350021555642</v>
      </c>
      <c r="AE73" s="140">
        <v>14.521567268094035</v>
      </c>
      <c r="AF73" s="140">
        <v>13.010184906175796</v>
      </c>
      <c r="AG73" s="140">
        <v>11.336401142033893</v>
      </c>
      <c r="AH73" s="141">
        <v>7.239299343571965</v>
      </c>
      <c r="AI73" s="63"/>
      <c r="AJ73" s="64"/>
      <c r="AK73" s="139">
        <v>25.217063643298165</v>
      </c>
      <c r="AL73" s="140">
        <v>24.526892892938086</v>
      </c>
      <c r="AM73" s="140">
        <v>28.544657219748057</v>
      </c>
      <c r="AN73" s="140">
        <v>23.879833816607086</v>
      </c>
      <c r="AO73" s="140">
        <v>19.17762441561901</v>
      </c>
      <c r="AP73" s="141">
        <v>10.57761600258995</v>
      </c>
      <c r="AQ73" s="63"/>
      <c r="AR73" s="64"/>
      <c r="AS73" s="139">
        <v>4.8917926295652325</v>
      </c>
      <c r="AT73" s="140">
        <v>8.19599143579033</v>
      </c>
      <c r="AU73" s="140">
        <v>15.164331419866404</v>
      </c>
      <c r="AV73" s="140">
        <v>13.86510625126239</v>
      </c>
      <c r="AW73" s="140">
        <v>12.22908103470106</v>
      </c>
      <c r="AX73" s="141">
        <v>8.207165231456417</v>
      </c>
      <c r="AY73" s="63"/>
      <c r="AZ73" s="64"/>
      <c r="BA73" s="139">
        <v>23.53087176597697</v>
      </c>
      <c r="BB73" s="140">
        <v>22.87010815444446</v>
      </c>
      <c r="BC73" s="140">
        <v>26.72202107944641</v>
      </c>
      <c r="BD73" s="140">
        <v>21.744393449088665</v>
      </c>
      <c r="BE73" s="140">
        <v>17.26288169516571</v>
      </c>
      <c r="BF73" s="141">
        <v>8.97753878379334</v>
      </c>
      <c r="BG73" s="63"/>
      <c r="BH73" s="64"/>
      <c r="BI73" s="139">
        <v>4.634456102356525</v>
      </c>
      <c r="BJ73" s="140">
        <v>7.750510617598896</v>
      </c>
      <c r="BK73" s="140">
        <v>14.612028814994694</v>
      </c>
      <c r="BL73" s="140">
        <v>13.068217379540384</v>
      </c>
      <c r="BM73" s="140">
        <v>11.372317849454484</v>
      </c>
      <c r="BN73" s="141">
        <v>7.242402934712496</v>
      </c>
      <c r="BO73" s="63"/>
      <c r="BP73" s="64"/>
      <c r="BQ73" s="139">
        <v>27.577307412354507</v>
      </c>
      <c r="BR73" s="140">
        <v>25.99438438650235</v>
      </c>
      <c r="BS73" s="140">
        <v>29.542291608911146</v>
      </c>
      <c r="BT73" s="140">
        <v>24.57534823442888</v>
      </c>
      <c r="BU73" s="140">
        <v>19.61922102638424</v>
      </c>
      <c r="BV73" s="141">
        <v>10.707331118228026</v>
      </c>
      <c r="BW73" s="63"/>
      <c r="BX73" s="64"/>
      <c r="BY73" s="139">
        <v>5.085091463287306</v>
      </c>
      <c r="BZ73" s="140">
        <v>8.365631023958796</v>
      </c>
      <c r="CA73" s="140">
        <v>15.312619500681217</v>
      </c>
      <c r="CB73" s="140">
        <v>13.98598059727694</v>
      </c>
      <c r="CC73" s="140">
        <v>12.315658327298118</v>
      </c>
      <c r="CD73" s="141">
        <v>8.235718778954137</v>
      </c>
      <c r="CE73" s="63"/>
      <c r="CF73" s="64"/>
      <c r="CG73" s="139">
        <v>25.607534000421904</v>
      </c>
      <c r="CH73" s="140">
        <v>24.01353942015391</v>
      </c>
      <c r="CI73" s="140">
        <v>27.442913720641062</v>
      </c>
      <c r="CJ73" s="140">
        <v>22.181344877987918</v>
      </c>
      <c r="CK73" s="140">
        <v>17.518798229207945</v>
      </c>
      <c r="CL73" s="141">
        <v>9.027716920330382</v>
      </c>
      <c r="CM73" s="63"/>
      <c r="CN73" s="64"/>
      <c r="CO73" s="139">
        <v>4.799675201691749</v>
      </c>
      <c r="CP73" s="140">
        <v>7.876555014726497</v>
      </c>
      <c r="CQ73" s="140">
        <v>14.712696727046112</v>
      </c>
      <c r="CR73" s="140">
        <v>13.133498168854382</v>
      </c>
      <c r="CS73" s="140">
        <v>11.413305586576767</v>
      </c>
      <c r="CT73" s="141">
        <v>7.247309080413055</v>
      </c>
      <c r="CU73" s="63"/>
      <c r="CV73" s="64"/>
      <c r="CW73" s="139">
        <v>30.183146943441148</v>
      </c>
      <c r="CX73" s="140">
        <v>27.646392003858843</v>
      </c>
      <c r="CY73" s="140">
        <v>30.667974454986208</v>
      </c>
      <c r="CZ73" s="140">
        <v>25.359685695100765</v>
      </c>
      <c r="DA73" s="140">
        <v>20.115677228032094</v>
      </c>
      <c r="DB73" s="141">
        <v>10.852757275397535</v>
      </c>
      <c r="DC73" s="63"/>
      <c r="DD73" s="64"/>
      <c r="DE73" s="139">
        <v>5.27999537908232</v>
      </c>
      <c r="DF73" s="140">
        <v>8.542541452608214</v>
      </c>
      <c r="DG73" s="140">
        <v>15.469324337383638</v>
      </c>
      <c r="DH73" s="140">
        <v>14.114714605526748</v>
      </c>
      <c r="DI73" s="140">
        <v>12.408366437079964</v>
      </c>
      <c r="DJ73" s="141">
        <v>8.267363309030195</v>
      </c>
      <c r="DK73" s="63"/>
      <c r="DL73" s="64"/>
      <c r="DM73" s="139">
        <v>27.960881036984475</v>
      </c>
      <c r="DN73" s="140">
        <v>25.324373401800337</v>
      </c>
      <c r="DO73" s="140">
        <v>28.269532966841872</v>
      </c>
      <c r="DP73" s="140">
        <v>22.68180684896868</v>
      </c>
      <c r="DQ73" s="140">
        <v>17.811206983378398</v>
      </c>
      <c r="DR73" s="141">
        <v>9.085800914913369</v>
      </c>
      <c r="DS73" s="63"/>
      <c r="DT73" s="64"/>
      <c r="DU73" s="139">
        <v>4.970622084391023</v>
      </c>
      <c r="DV73" s="140">
        <v>8.011295165380343</v>
      </c>
      <c r="DW73" s="140">
        <v>14.821450923681542</v>
      </c>
      <c r="DX73" s="140">
        <v>13.204771787208642</v>
      </c>
      <c r="DY73" s="140">
        <v>11.458734224368134</v>
      </c>
      <c r="DZ73" s="141">
        <v>7.253976867094952</v>
      </c>
      <c r="EA73" s="63"/>
      <c r="EB73" s="64"/>
      <c r="EC73" s="6"/>
    </row>
    <row r="74" spans="2:132" ht="16.5" thickBot="1">
      <c r="B74" s="46"/>
      <c r="C74" s="46"/>
      <c r="D74" s="46"/>
      <c r="E74" s="79"/>
      <c r="F74" s="65"/>
      <c r="G74" s="65"/>
      <c r="H74" s="65"/>
      <c r="I74" s="65"/>
      <c r="J74" s="65"/>
      <c r="K74" s="60"/>
      <c r="L74" s="61"/>
      <c r="M74" s="79"/>
      <c r="N74" s="65"/>
      <c r="O74" s="65"/>
      <c r="P74" s="65"/>
      <c r="Q74" s="65"/>
      <c r="R74" s="65"/>
      <c r="S74" s="60"/>
      <c r="T74" s="61"/>
      <c r="U74" s="79"/>
      <c r="V74" s="65"/>
      <c r="W74" s="65"/>
      <c r="X74" s="65"/>
      <c r="Y74" s="65"/>
      <c r="Z74" s="65"/>
      <c r="AA74" s="60"/>
      <c r="AB74" s="61"/>
      <c r="AC74" s="79"/>
      <c r="AD74" s="65"/>
      <c r="AE74" s="65"/>
      <c r="AF74" s="65"/>
      <c r="AG74" s="65"/>
      <c r="AH74" s="65"/>
      <c r="AI74" s="60"/>
      <c r="AJ74" s="61"/>
      <c r="AK74" s="79"/>
      <c r="AL74" s="65"/>
      <c r="AM74" s="65"/>
      <c r="AN74" s="65"/>
      <c r="AO74" s="65"/>
      <c r="AP74" s="65"/>
      <c r="AQ74" s="60"/>
      <c r="AR74" s="61"/>
      <c r="AS74" s="79"/>
      <c r="AT74" s="65"/>
      <c r="AU74" s="65"/>
      <c r="AV74" s="65"/>
      <c r="AW74" s="65"/>
      <c r="AX74" s="65"/>
      <c r="AY74" s="60"/>
      <c r="AZ74" s="61"/>
      <c r="BA74" s="79"/>
      <c r="BB74" s="65"/>
      <c r="BC74" s="65"/>
      <c r="BD74" s="65"/>
      <c r="BE74" s="65"/>
      <c r="BF74" s="65"/>
      <c r="BG74" s="60"/>
      <c r="BH74" s="61"/>
      <c r="BI74" s="79"/>
      <c r="BJ74" s="65"/>
      <c r="BK74" s="65"/>
      <c r="BL74" s="65"/>
      <c r="BM74" s="65"/>
      <c r="BN74" s="65"/>
      <c r="BO74" s="60"/>
      <c r="BP74" s="61"/>
      <c r="BQ74" s="79"/>
      <c r="BR74" s="65"/>
      <c r="BS74" s="65"/>
      <c r="BT74" s="65"/>
      <c r="BU74" s="65"/>
      <c r="BV74" s="65"/>
      <c r="BW74" s="60"/>
      <c r="BX74" s="61"/>
      <c r="BY74" s="79"/>
      <c r="BZ74" s="65"/>
      <c r="CA74" s="65"/>
      <c r="CB74" s="65"/>
      <c r="CC74" s="65"/>
      <c r="CD74" s="65"/>
      <c r="CE74" s="60"/>
      <c r="CF74" s="61"/>
      <c r="CG74" s="79"/>
      <c r="CH74" s="65"/>
      <c r="CI74" s="65"/>
      <c r="CJ74" s="65"/>
      <c r="CK74" s="65"/>
      <c r="CL74" s="65"/>
      <c r="CM74" s="60"/>
      <c r="CN74" s="61"/>
      <c r="CO74" s="79"/>
      <c r="CP74" s="65"/>
      <c r="CQ74" s="65"/>
      <c r="CR74" s="65"/>
      <c r="CS74" s="65"/>
      <c r="CT74" s="65"/>
      <c r="CU74" s="60"/>
      <c r="CV74" s="61"/>
      <c r="CW74" s="79"/>
      <c r="CX74" s="65"/>
      <c r="CY74" s="65"/>
      <c r="CZ74" s="65"/>
      <c r="DA74" s="65"/>
      <c r="DB74" s="65"/>
      <c r="DC74" s="60"/>
      <c r="DD74" s="61"/>
      <c r="DE74" s="79"/>
      <c r="DF74" s="65"/>
      <c r="DG74" s="65"/>
      <c r="DH74" s="65"/>
      <c r="DI74" s="65"/>
      <c r="DJ74" s="65"/>
      <c r="DK74" s="60"/>
      <c r="DL74" s="61"/>
      <c r="DM74" s="79"/>
      <c r="DN74" s="65"/>
      <c r="DO74" s="65"/>
      <c r="DP74" s="65"/>
      <c r="DQ74" s="65"/>
      <c r="DR74" s="65"/>
      <c r="DS74" s="60"/>
      <c r="DT74" s="61"/>
      <c r="DU74" s="79"/>
      <c r="DV74" s="65"/>
      <c r="DW74" s="65"/>
      <c r="DX74" s="65"/>
      <c r="DY74" s="65"/>
      <c r="DZ74" s="65"/>
      <c r="EA74" s="60"/>
      <c r="EB74" s="61"/>
    </row>
    <row r="75" spans="2:133" ht="15.75">
      <c r="B75" s="46"/>
      <c r="C75" s="46" t="s">
        <v>2</v>
      </c>
      <c r="D75" s="46" t="s">
        <v>132</v>
      </c>
      <c r="E75" s="142">
        <v>22.237690252484867</v>
      </c>
      <c r="F75" s="143">
        <v>22.240505511998336</v>
      </c>
      <c r="G75" s="143">
        <v>26.72619108176749</v>
      </c>
      <c r="H75" s="143">
        <v>22.2402116669411</v>
      </c>
      <c r="I75" s="143">
        <v>17.93823252831222</v>
      </c>
      <c r="J75" s="144">
        <v>10.381397972786075</v>
      </c>
      <c r="K75" s="63"/>
      <c r="L75" s="64"/>
      <c r="M75" s="142">
        <v>4.702760676381045</v>
      </c>
      <c r="N75" s="143">
        <v>7.934571969346447</v>
      </c>
      <c r="O75" s="143">
        <v>14.820232251120409</v>
      </c>
      <c r="P75" s="143">
        <v>13.436131946478108</v>
      </c>
      <c r="Q75" s="143">
        <v>11.822096010559399</v>
      </c>
      <c r="R75" s="144">
        <v>8.145880155459015</v>
      </c>
      <c r="S75" s="63"/>
      <c r="T75" s="64"/>
      <c r="U75" s="142">
        <v>21.204753156354062</v>
      </c>
      <c r="V75" s="143">
        <v>21.209302048173793</v>
      </c>
      <c r="W75" s="143">
        <v>25.62986530615017</v>
      </c>
      <c r="X75" s="143">
        <v>21.18595601506255</v>
      </c>
      <c r="Y75" s="143">
        <v>16.963839439073976</v>
      </c>
      <c r="Z75" s="144">
        <v>9.75786844418287</v>
      </c>
      <c r="AA75" s="63"/>
      <c r="AB75" s="64"/>
      <c r="AC75" s="142">
        <v>4.526024165897758</v>
      </c>
      <c r="AD75" s="143">
        <v>7.66011610747088</v>
      </c>
      <c r="AE75" s="143">
        <v>14.477236553016716</v>
      </c>
      <c r="AF75" s="143">
        <v>13.033091634544363</v>
      </c>
      <c r="AG75" s="143">
        <v>11.373973830565651</v>
      </c>
      <c r="AH75" s="144">
        <v>7.767102517751938</v>
      </c>
      <c r="AI75" s="63"/>
      <c r="AJ75" s="64"/>
      <c r="AK75" s="142">
        <v>25.249524314875153</v>
      </c>
      <c r="AL75" s="143">
        <v>24.46883517510308</v>
      </c>
      <c r="AM75" s="143">
        <v>28.540811538717225</v>
      </c>
      <c r="AN75" s="143">
        <v>23.683260157403918</v>
      </c>
      <c r="AO75" s="143">
        <v>19.039928423451467</v>
      </c>
      <c r="AP75" s="144">
        <v>10.940878903874115</v>
      </c>
      <c r="AQ75" s="63"/>
      <c r="AR75" s="64"/>
      <c r="AS75" s="142">
        <v>5.055970755575312</v>
      </c>
      <c r="AT75" s="143">
        <v>8.337775771948202</v>
      </c>
      <c r="AU75" s="143">
        <v>15.233094249441601</v>
      </c>
      <c r="AV75" s="143">
        <v>13.839201418206557</v>
      </c>
      <c r="AW75" s="143">
        <v>12.197182974061224</v>
      </c>
      <c r="AX75" s="144">
        <v>8.420900466002452</v>
      </c>
      <c r="AY75" s="63"/>
      <c r="AZ75" s="64"/>
      <c r="BA75" s="142">
        <v>23.967667565463064</v>
      </c>
      <c r="BB75" s="143">
        <v>23.16300936761671</v>
      </c>
      <c r="BC75" s="143">
        <v>27.14673757639313</v>
      </c>
      <c r="BD75" s="143">
        <v>22.337964138653682</v>
      </c>
      <c r="BE75" s="143">
        <v>17.7919349791782</v>
      </c>
      <c r="BF75" s="144">
        <v>10.11348590164917</v>
      </c>
      <c r="BG75" s="63"/>
      <c r="BH75" s="64"/>
      <c r="BI75" s="142">
        <v>4.853060190067636</v>
      </c>
      <c r="BJ75" s="143">
        <v>8.016057429456712</v>
      </c>
      <c r="BK75" s="143">
        <v>14.827131134097245</v>
      </c>
      <c r="BL75" s="143">
        <v>13.356967858485461</v>
      </c>
      <c r="BM75" s="143">
        <v>11.655006759762646</v>
      </c>
      <c r="BN75" s="144">
        <v>7.937779854079395</v>
      </c>
      <c r="BO75" s="63"/>
      <c r="BP75" s="64"/>
      <c r="BQ75" s="142">
        <v>28.580455664016508</v>
      </c>
      <c r="BR75" s="143">
        <v>26.960121764992923</v>
      </c>
      <c r="BS75" s="143">
        <v>30.575723592475825</v>
      </c>
      <c r="BT75" s="143">
        <v>25.302731933664585</v>
      </c>
      <c r="BU75" s="143">
        <v>20.273960471245303</v>
      </c>
      <c r="BV75" s="144">
        <v>11.559365655264406</v>
      </c>
      <c r="BW75" s="63"/>
      <c r="BX75" s="64"/>
      <c r="BY75" s="142">
        <v>5.401535769911459</v>
      </c>
      <c r="BZ75" s="143">
        <v>8.746549502427113</v>
      </c>
      <c r="CA75" s="143">
        <v>15.658313115955787</v>
      </c>
      <c r="CB75" s="143">
        <v>14.260082530014447</v>
      </c>
      <c r="CC75" s="143">
        <v>12.592992892941604</v>
      </c>
      <c r="CD75" s="144">
        <v>8.713779032802512</v>
      </c>
      <c r="CE75" s="63"/>
      <c r="CF75" s="64"/>
      <c r="CG75" s="142">
        <v>27.06886570455232</v>
      </c>
      <c r="CH75" s="143">
        <v>25.370174496520182</v>
      </c>
      <c r="CI75" s="143">
        <v>28.861049693722897</v>
      </c>
      <c r="CJ75" s="143">
        <v>23.636923135200245</v>
      </c>
      <c r="CK75" s="143">
        <v>18.72070249649334</v>
      </c>
      <c r="CL75" s="144">
        <v>10.504327181438942</v>
      </c>
      <c r="CM75" s="63"/>
      <c r="CN75" s="64"/>
      <c r="CO75" s="142">
        <v>5.179774047770546</v>
      </c>
      <c r="CP75" s="143">
        <v>8.383348126301083</v>
      </c>
      <c r="CQ75" s="143">
        <v>15.193140563799847</v>
      </c>
      <c r="CR75" s="143">
        <v>13.699433497612926</v>
      </c>
      <c r="CS75" s="143">
        <v>11.954250861786536</v>
      </c>
      <c r="CT75" s="144">
        <v>8.119720100438318</v>
      </c>
      <c r="CU75" s="63"/>
      <c r="CV75" s="64"/>
      <c r="CW75" s="142">
        <v>32.061254643753365</v>
      </c>
      <c r="CX75" s="143">
        <v>29.649701235202407</v>
      </c>
      <c r="CY75" s="143">
        <v>32.800116832417075</v>
      </c>
      <c r="CZ75" s="143">
        <v>27.087708932055165</v>
      </c>
      <c r="DA75" s="143">
        <v>21.640035231888888</v>
      </c>
      <c r="DB75" s="144">
        <v>12.240867669300034</v>
      </c>
      <c r="DC75" s="63"/>
      <c r="DD75" s="64"/>
      <c r="DE75" s="142">
        <v>5.724819728931548</v>
      </c>
      <c r="DF75" s="143">
        <v>9.148692898713579</v>
      </c>
      <c r="DG75" s="143">
        <v>16.08613856263413</v>
      </c>
      <c r="DH75" s="143">
        <v>14.691961444935188</v>
      </c>
      <c r="DI75" s="143">
        <v>13.005587443991764</v>
      </c>
      <c r="DJ75" s="144">
        <v>9.024281841534782</v>
      </c>
      <c r="DK75" s="63"/>
      <c r="DL75" s="64"/>
      <c r="DM75" s="142">
        <v>30.38018488436359</v>
      </c>
      <c r="DN75" s="143">
        <v>27.79358335470224</v>
      </c>
      <c r="DO75" s="143">
        <v>30.76035831213272</v>
      </c>
      <c r="DP75" s="143">
        <v>25.082530091355785</v>
      </c>
      <c r="DQ75" s="143">
        <v>19.75437305545716</v>
      </c>
      <c r="DR75" s="144">
        <v>10.933431833713344</v>
      </c>
      <c r="DS75" s="63"/>
      <c r="DT75" s="64"/>
      <c r="DU75" s="142">
        <v>5.493308744901093</v>
      </c>
      <c r="DV75" s="143">
        <v>8.752870249067499</v>
      </c>
      <c r="DW75" s="143">
        <v>15.568831923867753</v>
      </c>
      <c r="DX75" s="143">
        <v>14.05674116439814</v>
      </c>
      <c r="DY75" s="143">
        <v>12.270109873482628</v>
      </c>
      <c r="DZ75" s="144">
        <v>8.313219853315172</v>
      </c>
      <c r="EA75" s="63"/>
      <c r="EB75" s="64"/>
      <c r="EC75" s="6"/>
    </row>
    <row r="76" spans="2:133" ht="15.75">
      <c r="B76" s="46"/>
      <c r="C76" s="46"/>
      <c r="D76" s="46" t="s">
        <v>133</v>
      </c>
      <c r="E76" s="145">
        <v>23.88137072917546</v>
      </c>
      <c r="F76" s="146">
        <v>23.845529661695366</v>
      </c>
      <c r="G76" s="146">
        <v>28.329082052136844</v>
      </c>
      <c r="H76" s="146">
        <v>23.707019272529877</v>
      </c>
      <c r="I76" s="146">
        <v>19.171879842574512</v>
      </c>
      <c r="J76" s="147">
        <v>10.946644341683054</v>
      </c>
      <c r="K76" s="63"/>
      <c r="L76" s="64"/>
      <c r="M76" s="145">
        <v>4.953330176972037</v>
      </c>
      <c r="N76" s="146">
        <v>8.303412946171928</v>
      </c>
      <c r="O76" s="146">
        <v>15.27082957898517</v>
      </c>
      <c r="P76" s="146">
        <v>13.940051015230505</v>
      </c>
      <c r="Q76" s="146">
        <v>12.33476424738688</v>
      </c>
      <c r="R76" s="147">
        <v>8.478303335976578</v>
      </c>
      <c r="S76" s="63"/>
      <c r="T76" s="64"/>
      <c r="U76" s="145">
        <v>22.89467145535234</v>
      </c>
      <c r="V76" s="146">
        <v>22.85085436170715</v>
      </c>
      <c r="W76" s="146">
        <v>27.18323772599678</v>
      </c>
      <c r="X76" s="146">
        <v>22.49780151122275</v>
      </c>
      <c r="Y76" s="146">
        <v>17.998650733567285</v>
      </c>
      <c r="Z76" s="147">
        <v>10.0469951959491</v>
      </c>
      <c r="AA76" s="63"/>
      <c r="AB76" s="64"/>
      <c r="AC76" s="145">
        <v>4.785671331229413</v>
      </c>
      <c r="AD76" s="146">
        <v>8.033503810576361</v>
      </c>
      <c r="AE76" s="146">
        <v>14.916131078407725</v>
      </c>
      <c r="AF76" s="146">
        <v>13.482235645845769</v>
      </c>
      <c r="AG76" s="146">
        <v>11.79937476899418</v>
      </c>
      <c r="AH76" s="147">
        <v>7.931840621918578</v>
      </c>
      <c r="AI76" s="63"/>
      <c r="AJ76" s="64"/>
      <c r="AK76" s="145">
        <v>26.30045009810168</v>
      </c>
      <c r="AL76" s="146">
        <v>25.519397588437638</v>
      </c>
      <c r="AM76" s="146">
        <v>29.610858134287472</v>
      </c>
      <c r="AN76" s="146">
        <v>24.679390869000176</v>
      </c>
      <c r="AO76" s="146">
        <v>19.874959679014644</v>
      </c>
      <c r="AP76" s="147">
        <v>11.261993769927273</v>
      </c>
      <c r="AQ76" s="63"/>
      <c r="AR76" s="64"/>
      <c r="AS76" s="145">
        <v>5.199181989876564</v>
      </c>
      <c r="AT76" s="146">
        <v>8.56051138655368</v>
      </c>
      <c r="AU76" s="146">
        <v>15.52031150547208</v>
      </c>
      <c r="AV76" s="146">
        <v>14.170978524602576</v>
      </c>
      <c r="AW76" s="146">
        <v>12.538036937876479</v>
      </c>
      <c r="AX76" s="147">
        <v>8.61314605529624</v>
      </c>
      <c r="AY76" s="63"/>
      <c r="AZ76" s="64"/>
      <c r="BA76" s="145">
        <v>25.089364951027164</v>
      </c>
      <c r="BB76" s="146">
        <v>24.27510809878559</v>
      </c>
      <c r="BC76" s="146">
        <v>28.220407872480266</v>
      </c>
      <c r="BD76" s="146">
        <v>23.242839586100764</v>
      </c>
      <c r="BE76" s="146">
        <v>18.507259042901456</v>
      </c>
      <c r="BF76" s="147">
        <v>10.239756389490319</v>
      </c>
      <c r="BG76" s="63"/>
      <c r="BH76" s="64"/>
      <c r="BI76" s="145">
        <v>5.007668740210526</v>
      </c>
      <c r="BJ76" s="146">
        <v>8.251668555106614</v>
      </c>
      <c r="BK76" s="146">
        <v>15.1178043312695</v>
      </c>
      <c r="BL76" s="146">
        <v>13.657781895939065</v>
      </c>
      <c r="BM76" s="146">
        <v>11.944537971748325</v>
      </c>
      <c r="BN76" s="147">
        <v>8.012422291074678</v>
      </c>
      <c r="BO76" s="63"/>
      <c r="BP76" s="64"/>
      <c r="BQ76" s="145">
        <v>29.020751230797963</v>
      </c>
      <c r="BR76" s="146">
        <v>27.41869664939171</v>
      </c>
      <c r="BS76" s="146">
        <v>31.066559560155945</v>
      </c>
      <c r="BT76" s="146">
        <v>25.78158635035137</v>
      </c>
      <c r="BU76" s="146">
        <v>20.66798440102099</v>
      </c>
      <c r="BV76" s="147">
        <v>11.611181152739471</v>
      </c>
      <c r="BW76" s="63"/>
      <c r="BX76" s="64"/>
      <c r="BY76" s="145">
        <v>5.448006434660746</v>
      </c>
      <c r="BZ76" s="146">
        <v>8.829294796496333</v>
      </c>
      <c r="CA76" s="146">
        <v>15.78445090236726</v>
      </c>
      <c r="CB76" s="146">
        <v>14.41770114457907</v>
      </c>
      <c r="CC76" s="146">
        <v>12.756356459978171</v>
      </c>
      <c r="CD76" s="147">
        <v>8.757963902631046</v>
      </c>
      <c r="CE76" s="63"/>
      <c r="CF76" s="64"/>
      <c r="CG76" s="145">
        <v>27.591780496676616</v>
      </c>
      <c r="CH76" s="146">
        <v>25.906550043117246</v>
      </c>
      <c r="CI76" s="146">
        <v>29.406362437460867</v>
      </c>
      <c r="CJ76" s="146">
        <v>24.090749604090995</v>
      </c>
      <c r="CK76" s="146">
        <v>19.081501533718043</v>
      </c>
      <c r="CL76" s="147">
        <v>10.452179941794315</v>
      </c>
      <c r="CM76" s="63"/>
      <c r="CN76" s="64"/>
      <c r="CO76" s="145">
        <v>5.2365435725143445</v>
      </c>
      <c r="CP76" s="146">
        <v>8.48324413742493</v>
      </c>
      <c r="CQ76" s="146">
        <v>15.334012406294613</v>
      </c>
      <c r="CR76" s="146">
        <v>13.847131480535511</v>
      </c>
      <c r="CS76" s="146">
        <v>12.101438804006378</v>
      </c>
      <c r="CT76" s="147">
        <v>8.0989582490667</v>
      </c>
      <c r="CU76" s="63"/>
      <c r="CV76" s="64"/>
      <c r="CW76" s="145">
        <v>31.93661618888961</v>
      </c>
      <c r="CX76" s="146">
        <v>29.51078111183664</v>
      </c>
      <c r="CY76" s="146">
        <v>32.68310340228252</v>
      </c>
      <c r="CZ76" s="146">
        <v>27.010918724814406</v>
      </c>
      <c r="DA76" s="146">
        <v>21.552801055137984</v>
      </c>
      <c r="DB76" s="147">
        <v>11.996572169780231</v>
      </c>
      <c r="DC76" s="63"/>
      <c r="DD76" s="64"/>
      <c r="DE76" s="145">
        <v>5.690113883035083</v>
      </c>
      <c r="DF76" s="146">
        <v>9.10275891929082</v>
      </c>
      <c r="DG76" s="146">
        <v>16.058147273456274</v>
      </c>
      <c r="DH76" s="146">
        <v>14.677016775654742</v>
      </c>
      <c r="DI76" s="146">
        <v>12.988096407468975</v>
      </c>
      <c r="DJ76" s="147">
        <v>8.912808639166377</v>
      </c>
      <c r="DK76" s="63"/>
      <c r="DL76" s="64"/>
      <c r="DM76" s="145">
        <v>30.32622418528342</v>
      </c>
      <c r="DN76" s="146">
        <v>27.729040425354167</v>
      </c>
      <c r="DO76" s="146">
        <v>30.73768434731775</v>
      </c>
      <c r="DP76" s="146">
        <v>25.043531141297816</v>
      </c>
      <c r="DQ76" s="146">
        <v>19.72468239886671</v>
      </c>
      <c r="DR76" s="147">
        <v>10.685863807199908</v>
      </c>
      <c r="DS76" s="63"/>
      <c r="DT76" s="64"/>
      <c r="DU76" s="145">
        <v>5.464199187653218</v>
      </c>
      <c r="DV76" s="146">
        <v>8.723315863994447</v>
      </c>
      <c r="DW76" s="146">
        <v>15.561597527151648</v>
      </c>
      <c r="DX76" s="146">
        <v>14.048628385708357</v>
      </c>
      <c r="DY76" s="146">
        <v>12.269470519668474</v>
      </c>
      <c r="DZ76" s="147">
        <v>8.191624403771641</v>
      </c>
      <c r="EA76" s="63"/>
      <c r="EB76" s="64"/>
      <c r="EC76" s="6"/>
    </row>
    <row r="77" spans="2:133" ht="15.75">
      <c r="B77" s="46"/>
      <c r="C77" s="46"/>
      <c r="D77" s="46" t="s">
        <v>134</v>
      </c>
      <c r="E77" s="145">
        <v>24.391372183200343</v>
      </c>
      <c r="F77" s="146">
        <v>24.345613978697884</v>
      </c>
      <c r="G77" s="146">
        <v>28.829821185110386</v>
      </c>
      <c r="H77" s="146">
        <v>24.167432936996796</v>
      </c>
      <c r="I77" s="146">
        <v>19.563482313121145</v>
      </c>
      <c r="J77" s="147">
        <v>11.132254671542317</v>
      </c>
      <c r="K77" s="63"/>
      <c r="L77" s="64"/>
      <c r="M77" s="145">
        <v>5.030116787007624</v>
      </c>
      <c r="N77" s="146">
        <v>8.416595556650178</v>
      </c>
      <c r="O77" s="146">
        <v>15.408897919133599</v>
      </c>
      <c r="P77" s="146">
        <v>14.095456806993703</v>
      </c>
      <c r="Q77" s="146">
        <v>12.495125745865357</v>
      </c>
      <c r="R77" s="147">
        <v>8.586739759395853</v>
      </c>
      <c r="S77" s="63"/>
      <c r="T77" s="64"/>
      <c r="U77" s="145">
        <v>23.423831223202466</v>
      </c>
      <c r="V77" s="146">
        <v>23.367097762449273</v>
      </c>
      <c r="W77" s="146">
        <v>27.673989213287758</v>
      </c>
      <c r="X77" s="146">
        <v>22.916259000678938</v>
      </c>
      <c r="Y77" s="146">
        <v>18.332779338620238</v>
      </c>
      <c r="Z77" s="147">
        <v>10.143271689086548</v>
      </c>
      <c r="AA77" s="63"/>
      <c r="AB77" s="64"/>
      <c r="AC77" s="145">
        <v>4.865851090974599</v>
      </c>
      <c r="AD77" s="146">
        <v>8.149047306560242</v>
      </c>
      <c r="AE77" s="146">
        <v>15.052247259291445</v>
      </c>
      <c r="AF77" s="146">
        <v>13.623313909701471</v>
      </c>
      <c r="AG77" s="146">
        <v>11.935074588911995</v>
      </c>
      <c r="AH77" s="147">
        <v>7.986516309485206</v>
      </c>
      <c r="AI77" s="63"/>
      <c r="AJ77" s="64"/>
      <c r="AK77" s="145">
        <v>26.627841879562048</v>
      </c>
      <c r="AL77" s="146">
        <v>25.849177131521778</v>
      </c>
      <c r="AM77" s="146">
        <v>29.947647455881963</v>
      </c>
      <c r="AN77" s="146">
        <v>24.994360961636925</v>
      </c>
      <c r="AO77" s="146">
        <v>20.14143947598941</v>
      </c>
      <c r="AP77" s="147">
        <v>11.367259708196906</v>
      </c>
      <c r="AQ77" s="63"/>
      <c r="AR77" s="64"/>
      <c r="AS77" s="145">
        <v>5.243746920799308</v>
      </c>
      <c r="AT77" s="146">
        <v>8.630077016115495</v>
      </c>
      <c r="AU77" s="146">
        <v>15.609920622790106</v>
      </c>
      <c r="AV77" s="146">
        <v>14.274994372803581</v>
      </c>
      <c r="AW77" s="146">
        <v>12.64603577114089</v>
      </c>
      <c r="AX77" s="147">
        <v>8.676039572948364</v>
      </c>
      <c r="AY77" s="63"/>
      <c r="AZ77" s="64"/>
      <c r="BA77" s="145">
        <v>25.442058262578684</v>
      </c>
      <c r="BB77" s="146">
        <v>24.627405900354592</v>
      </c>
      <c r="BC77" s="146">
        <v>28.561840018533765</v>
      </c>
      <c r="BD77" s="146">
        <v>23.53299315618234</v>
      </c>
      <c r="BE77" s="146">
        <v>18.73877669250359</v>
      </c>
      <c r="BF77" s="147">
        <v>10.281638571180668</v>
      </c>
      <c r="BG77" s="63"/>
      <c r="BH77" s="64"/>
      <c r="BI77" s="145">
        <v>5.056131018287027</v>
      </c>
      <c r="BJ77" s="146">
        <v>8.325764857601424</v>
      </c>
      <c r="BK77" s="146">
        <v>15.209356267203459</v>
      </c>
      <c r="BL77" s="146">
        <v>13.753455428879684</v>
      </c>
      <c r="BM77" s="146">
        <v>12.037639870435804</v>
      </c>
      <c r="BN77" s="147">
        <v>8.03717146450674</v>
      </c>
      <c r="BO77" s="63"/>
      <c r="BP77" s="64"/>
      <c r="BQ77" s="145">
        <v>29.159364379865778</v>
      </c>
      <c r="BR77" s="146">
        <v>27.564113817101628</v>
      </c>
      <c r="BS77" s="146">
        <v>31.222494706992237</v>
      </c>
      <c r="BT77" s="146">
        <v>25.93457448463531</v>
      </c>
      <c r="BU77" s="146">
        <v>20.794809490562155</v>
      </c>
      <c r="BV77" s="147">
        <v>11.628221153647027</v>
      </c>
      <c r="BW77" s="63"/>
      <c r="BX77" s="64"/>
      <c r="BY77" s="145">
        <v>5.4625598975649705</v>
      </c>
      <c r="BZ77" s="146">
        <v>8.855440753045407</v>
      </c>
      <c r="CA77" s="146">
        <v>15.824536339650662</v>
      </c>
      <c r="CB77" s="146">
        <v>14.468062259782567</v>
      </c>
      <c r="CC77" s="146">
        <v>12.808946071163723</v>
      </c>
      <c r="CD77" s="147">
        <v>8.772503895789358</v>
      </c>
      <c r="CE77" s="63"/>
      <c r="CF77" s="64"/>
      <c r="CG77" s="145">
        <v>27.758154688615505</v>
      </c>
      <c r="CH77" s="146">
        <v>26.0782944757356</v>
      </c>
      <c r="CI77" s="146">
        <v>29.58148977301086</v>
      </c>
      <c r="CJ77" s="146">
        <v>24.237514068802035</v>
      </c>
      <c r="CK77" s="146">
        <v>19.198926504705078</v>
      </c>
      <c r="CL77" s="147">
        <v>10.434979955331869</v>
      </c>
      <c r="CM77" s="63"/>
      <c r="CN77" s="64"/>
      <c r="CO77" s="145">
        <v>5.254540009007644</v>
      </c>
      <c r="CP77" s="146">
        <v>8.515133518690456</v>
      </c>
      <c r="CQ77" s="146">
        <v>15.379171569010389</v>
      </c>
      <c r="CR77" s="146">
        <v>13.894823030957397</v>
      </c>
      <c r="CS77" s="146">
        <v>12.149285784838296</v>
      </c>
      <c r="CT77" s="147">
        <v>8.092085101990342</v>
      </c>
      <c r="CU77" s="63"/>
      <c r="CV77" s="64"/>
      <c r="CW77" s="145">
        <v>31.894868372604023</v>
      </c>
      <c r="CX77" s="146">
        <v>29.46368762690084</v>
      </c>
      <c r="CY77" s="146">
        <v>32.64352245961747</v>
      </c>
      <c r="CZ77" s="146">
        <v>26.985583066687376</v>
      </c>
      <c r="DA77" s="146">
        <v>21.524624562143384</v>
      </c>
      <c r="DB77" s="147">
        <v>11.916706006776598</v>
      </c>
      <c r="DC77" s="63"/>
      <c r="DD77" s="64"/>
      <c r="DE77" s="145">
        <v>5.678020285633655</v>
      </c>
      <c r="DF77" s="146">
        <v>9.086736426140908</v>
      </c>
      <c r="DG77" s="146">
        <v>16.048463209106774</v>
      </c>
      <c r="DH77" s="146">
        <v>14.671954968137978</v>
      </c>
      <c r="DI77" s="146">
        <v>12.982417718634608</v>
      </c>
      <c r="DJ77" s="147">
        <v>8.876074833654759</v>
      </c>
      <c r="DK77" s="63"/>
      <c r="DL77" s="64"/>
      <c r="DM77" s="145">
        <v>30.30756626954526</v>
      </c>
      <c r="DN77" s="146">
        <v>27.706385072871164</v>
      </c>
      <c r="DO77" s="146">
        <v>30.72962603556934</v>
      </c>
      <c r="DP77" s="146">
        <v>25.030798953067627</v>
      </c>
      <c r="DQ77" s="146">
        <v>19.715357261224494</v>
      </c>
      <c r="DR77" s="147">
        <v>10.604358721759949</v>
      </c>
      <c r="DS77" s="63"/>
      <c r="DT77" s="64"/>
      <c r="DU77" s="145">
        <v>5.45400759319232</v>
      </c>
      <c r="DV77" s="146">
        <v>8.712970521465481</v>
      </c>
      <c r="DW77" s="146">
        <v>15.558978750844327</v>
      </c>
      <c r="DX77" s="146">
        <v>14.04591817791234</v>
      </c>
      <c r="DY77" s="146">
        <v>12.269378175934834</v>
      </c>
      <c r="DZ77" s="147">
        <v>8.151325858096776</v>
      </c>
      <c r="EA77" s="63"/>
      <c r="EB77" s="64"/>
      <c r="EC77" s="6"/>
    </row>
    <row r="78" spans="1:133" ht="16.5" thickBot="1">
      <c r="A78" s="222"/>
      <c r="B78" s="66"/>
      <c r="C78" s="66"/>
      <c r="D78" s="66" t="s">
        <v>135</v>
      </c>
      <c r="E78" s="148">
        <v>24.881239037970712</v>
      </c>
      <c r="F78" s="149">
        <v>24.826968538661145</v>
      </c>
      <c r="G78" s="149">
        <v>29.312477679439695</v>
      </c>
      <c r="H78" s="149">
        <v>24.612378873469485</v>
      </c>
      <c r="I78" s="149">
        <v>19.94426181853716</v>
      </c>
      <c r="J78" s="150">
        <v>11.316215188154445</v>
      </c>
      <c r="K78" s="63"/>
      <c r="L78" s="64"/>
      <c r="M78" s="148">
        <v>5.10348790343987</v>
      </c>
      <c r="N78" s="149">
        <v>8.524807742373156</v>
      </c>
      <c r="O78" s="149">
        <v>15.540800676441323</v>
      </c>
      <c r="P78" s="149">
        <v>14.244415450196977</v>
      </c>
      <c r="Q78" s="149">
        <v>12.649981736900855</v>
      </c>
      <c r="R78" s="150">
        <v>8.693867437789137</v>
      </c>
      <c r="S78" s="63"/>
      <c r="T78" s="64"/>
      <c r="U78" s="148">
        <v>23.93416778633196</v>
      </c>
      <c r="V78" s="149">
        <v>23.866079709760115</v>
      </c>
      <c r="W78" s="149">
        <v>28.149500118133243</v>
      </c>
      <c r="X78" s="149">
        <v>23.32392402486129</v>
      </c>
      <c r="Y78" s="149">
        <v>18.660516398899485</v>
      </c>
      <c r="Z78" s="150">
        <v>10.239441470623596</v>
      </c>
      <c r="AA78" s="63"/>
      <c r="AB78" s="64"/>
      <c r="AC78" s="148">
        <v>4.942725413442123</v>
      </c>
      <c r="AD78" s="149">
        <v>8.259934400069927</v>
      </c>
      <c r="AE78" s="149">
        <v>15.183022466789152</v>
      </c>
      <c r="AF78" s="149">
        <v>13.759776712520207</v>
      </c>
      <c r="AG78" s="149">
        <v>12.067424543421948</v>
      </c>
      <c r="AH78" s="150">
        <v>8.041043828732501</v>
      </c>
      <c r="AI78" s="63"/>
      <c r="AJ78" s="64"/>
      <c r="AK78" s="148">
        <v>26.94376977313807</v>
      </c>
      <c r="AL78" s="149">
        <v>26.1685798731438</v>
      </c>
      <c r="AM78" s="149">
        <v>30.27425298244758</v>
      </c>
      <c r="AN78" s="149">
        <v>25.30052525825873</v>
      </c>
      <c r="AO78" s="149">
        <v>20.401734551172062</v>
      </c>
      <c r="AP78" s="150">
        <v>11.471596160818006</v>
      </c>
      <c r="AQ78" s="63"/>
      <c r="AR78" s="64"/>
      <c r="AS78" s="148">
        <v>5.28674856119199</v>
      </c>
      <c r="AT78" s="149">
        <v>8.697312845283559</v>
      </c>
      <c r="AU78" s="149">
        <v>15.6964725631645</v>
      </c>
      <c r="AV78" s="149">
        <v>14.375705412333623</v>
      </c>
      <c r="AW78" s="149">
        <v>12.751175563090117</v>
      </c>
      <c r="AX78" s="150">
        <v>8.738317322143143</v>
      </c>
      <c r="AY78" s="63"/>
      <c r="AZ78" s="64"/>
      <c r="BA78" s="148">
        <v>25.78388709585156</v>
      </c>
      <c r="BB78" s="149">
        <v>24.970083017630788</v>
      </c>
      <c r="BC78" s="149">
        <v>28.894580437173833</v>
      </c>
      <c r="BD78" s="149">
        <v>23.817019604633234</v>
      </c>
      <c r="BE78" s="149">
        <v>18.966542455078624</v>
      </c>
      <c r="BF78" s="150">
        <v>10.323412090117813</v>
      </c>
      <c r="BG78" s="63"/>
      <c r="BH78" s="64"/>
      <c r="BI78" s="148">
        <v>5.10305119460997</v>
      </c>
      <c r="BJ78" s="149">
        <v>8.397607822523558</v>
      </c>
      <c r="BK78" s="149">
        <v>15.298184434369837</v>
      </c>
      <c r="BL78" s="149">
        <v>13.846753983419188</v>
      </c>
      <c r="BM78" s="149">
        <v>12.128953994366515</v>
      </c>
      <c r="BN78" s="150">
        <v>8.061852311298786</v>
      </c>
      <c r="BO78" s="63"/>
      <c r="BP78" s="64"/>
      <c r="BQ78" s="148">
        <v>29.294007982483745</v>
      </c>
      <c r="BR78" s="149">
        <v>27.70587247616145</v>
      </c>
      <c r="BS78" s="149">
        <v>31.374637214515154</v>
      </c>
      <c r="BT78" s="149">
        <v>26.08426582350505</v>
      </c>
      <c r="BU78" s="149">
        <v>20.919376848016846</v>
      </c>
      <c r="BV78" s="150">
        <v>11.6451467306663</v>
      </c>
      <c r="BW78" s="63"/>
      <c r="BX78" s="64"/>
      <c r="BY78" s="148">
        <v>5.476658007586815</v>
      </c>
      <c r="BZ78" s="149">
        <v>8.880883033098849</v>
      </c>
      <c r="CA78" s="149">
        <v>15.86365745554057</v>
      </c>
      <c r="CB78" s="149">
        <v>14.517345262609382</v>
      </c>
      <c r="CC78" s="149">
        <v>12.86060661313356</v>
      </c>
      <c r="CD78" s="150">
        <v>8.786950352780362</v>
      </c>
      <c r="CE78" s="63"/>
      <c r="CF78" s="64"/>
      <c r="CG78" s="148">
        <v>27.92061517283503</v>
      </c>
      <c r="CH78" s="149">
        <v>26.246517832985134</v>
      </c>
      <c r="CI78" s="149">
        <v>29.753272617963578</v>
      </c>
      <c r="CJ78" s="149">
        <v>24.381993930429537</v>
      </c>
      <c r="CK78" s="149">
        <v>19.314905326285576</v>
      </c>
      <c r="CL78" s="150">
        <v>10.417870493476613</v>
      </c>
      <c r="CM78" s="63"/>
      <c r="CN78" s="64"/>
      <c r="CO78" s="148">
        <v>5.2720815486612365</v>
      </c>
      <c r="CP78" s="149">
        <v>8.54632394051894</v>
      </c>
      <c r="CQ78" s="149">
        <v>15.423433403277823</v>
      </c>
      <c r="CR78" s="149">
        <v>13.941740160246516</v>
      </c>
      <c r="CS78" s="149">
        <v>12.19651796207871</v>
      </c>
      <c r="CT78" s="150">
        <v>8.085235669637342</v>
      </c>
      <c r="CU78" s="63"/>
      <c r="CV78" s="64"/>
      <c r="CW78" s="148">
        <v>31.853022462546583</v>
      </c>
      <c r="CX78" s="149">
        <v>29.416185357183757</v>
      </c>
      <c r="CY78" s="149">
        <v>32.60365164121444</v>
      </c>
      <c r="CZ78" s="149">
        <v>26.96037867787532</v>
      </c>
      <c r="DA78" s="149">
        <v>21.49689475709082</v>
      </c>
      <c r="DB78" s="150">
        <v>11.837618982859967</v>
      </c>
      <c r="DC78" s="63"/>
      <c r="DD78" s="64"/>
      <c r="DE78" s="148">
        <v>5.665656971851786</v>
      </c>
      <c r="DF78" s="149">
        <v>9.070347546452833</v>
      </c>
      <c r="DG78" s="149">
        <v>16.038600529551843</v>
      </c>
      <c r="DH78" s="149">
        <v>14.666853406411827</v>
      </c>
      <c r="DI78" s="149">
        <v>12.976814757073482</v>
      </c>
      <c r="DJ78" s="150">
        <v>8.839556094365546</v>
      </c>
      <c r="DK78" s="63"/>
      <c r="DL78" s="64"/>
      <c r="DM78" s="148">
        <v>30.288570996378713</v>
      </c>
      <c r="DN78" s="149">
        <v>27.68314832720227</v>
      </c>
      <c r="DO78" s="149">
        <v>30.721319034781533</v>
      </c>
      <c r="DP78" s="149">
        <v>25.01819885954812</v>
      </c>
      <c r="DQ78" s="149">
        <v>19.70631599093139</v>
      </c>
      <c r="DR78" s="150">
        <v>10.523374739781591</v>
      </c>
      <c r="DS78" s="63"/>
      <c r="DT78" s="64"/>
      <c r="DU78" s="148">
        <v>5.44356592266723</v>
      </c>
      <c r="DV78" s="149">
        <v>8.702373619486695</v>
      </c>
      <c r="DW78" s="149">
        <v>15.556256379889755</v>
      </c>
      <c r="DX78" s="149">
        <v>14.043204886392024</v>
      </c>
      <c r="DY78" s="149">
        <v>12.26934622919553</v>
      </c>
      <c r="DZ78" s="150">
        <v>8.111152717515445</v>
      </c>
      <c r="EA78" s="63"/>
      <c r="EB78" s="64"/>
      <c r="EC78" s="6"/>
    </row>
    <row r="79" spans="2:4" ht="15.75">
      <c r="B79" s="46"/>
      <c r="C79" s="46"/>
      <c r="D79" s="46"/>
    </row>
  </sheetData>
  <sheetProtection sheet="1"/>
  <mergeCells count="37">
    <mergeCell ref="CY3:DB3"/>
    <mergeCell ref="DE3:DJ3"/>
    <mergeCell ref="DM3:DN3"/>
    <mergeCell ref="DO3:DR3"/>
    <mergeCell ref="DU3:DZ3"/>
    <mergeCell ref="E16:AJ16"/>
    <mergeCell ref="AK16:BP16"/>
    <mergeCell ref="BQ16:CV16"/>
    <mergeCell ref="CW16:EB16"/>
    <mergeCell ref="BS3:BV3"/>
    <mergeCell ref="CG3:CH3"/>
    <mergeCell ref="CI3:CL3"/>
    <mergeCell ref="CO3:CT3"/>
    <mergeCell ref="CW3:CX3"/>
    <mergeCell ref="AM3:AP3"/>
    <mergeCell ref="AS3:AX3"/>
    <mergeCell ref="BA3:BB3"/>
    <mergeCell ref="BC3:BF3"/>
    <mergeCell ref="BI3:BN3"/>
    <mergeCell ref="CG1:CV1"/>
    <mergeCell ref="CW1:DL1"/>
    <mergeCell ref="DM1:EB1"/>
    <mergeCell ref="E3:F3"/>
    <mergeCell ref="G3:J3"/>
    <mergeCell ref="M3:R3"/>
    <mergeCell ref="U3:V3"/>
    <mergeCell ref="W3:Z3"/>
    <mergeCell ref="AC3:AH3"/>
    <mergeCell ref="BY3:CD3"/>
    <mergeCell ref="A1:D1"/>
    <mergeCell ref="BQ1:CF1"/>
    <mergeCell ref="AK3:AL3"/>
    <mergeCell ref="E1:T1"/>
    <mergeCell ref="U1:AJ1"/>
    <mergeCell ref="AK1:AZ1"/>
    <mergeCell ref="BA1:BP1"/>
    <mergeCell ref="BQ3:BR3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1">
      <selection activeCell="A3" sqref="A3"/>
    </sheetView>
  </sheetViews>
  <sheetFormatPr defaultColWidth="10.7109375" defaultRowHeight="15"/>
  <cols>
    <col min="1" max="1" width="20.7109375" style="31" customWidth="1"/>
    <col min="2" max="2" width="20.7109375" style="233" customWidth="1"/>
    <col min="3" max="3" width="40.7109375" style="91" customWidth="1"/>
    <col min="4" max="4" width="10.7109375" style="239" customWidth="1"/>
    <col min="5" max="16384" width="10.7109375" style="23" customWidth="1"/>
  </cols>
  <sheetData>
    <row r="1" ht="20.25">
      <c r="A1" s="87" t="s">
        <v>67</v>
      </c>
    </row>
    <row r="4" spans="1:10" ht="18.75">
      <c r="A4" s="249" t="s">
        <v>40</v>
      </c>
      <c r="B4" s="250"/>
      <c r="C4" s="250"/>
      <c r="D4" s="250"/>
      <c r="E4" s="250"/>
      <c r="F4" s="250"/>
      <c r="G4" s="250"/>
      <c r="H4" s="250"/>
      <c r="I4" s="250"/>
      <c r="J4" s="251"/>
    </row>
    <row r="6" spans="1:10" ht="15">
      <c r="A6" s="86" t="s">
        <v>66</v>
      </c>
      <c r="B6" s="233" t="s">
        <v>155</v>
      </c>
      <c r="D6" s="233" t="s">
        <v>155</v>
      </c>
      <c r="E6" s="86" t="str">
        <f>IF($A$10="Annuities",'Table Choices'!B$9,IF($A$9="Library Equivalent",'Table Choices'!B$7,'Table Choices'!B$8))</f>
        <v>20|ä45</v>
      </c>
      <c r="F6" s="86" t="str">
        <f>IF($A$10="Annuities",'Table Choices'!C$9,IF($A$9="Library Equivalent",'Table Choices'!C$7,'Table Choices'!C$8))</f>
        <v>10|ä55</v>
      </c>
      <c r="G6" s="86" t="str">
        <f>IF($A$10="Annuities",'Table Choices'!D$9,IF($A$9="Library Equivalent",'Table Choices'!D$7,'Table Choices'!D$8))</f>
        <v>ä60</v>
      </c>
      <c r="H6" s="86" t="str">
        <f>IF($A$10="Annuities",'Table Choices'!E$9,IF($A$9="Library Equivalent",'Table Choices'!E$7,'Table Choices'!E$8))</f>
        <v>ä65</v>
      </c>
      <c r="I6" s="86" t="str">
        <f>IF($A$10="Annuities",'Table Choices'!F$9,IF($A$9="Library Equivalent",'Table Choices'!F$7,'Table Choices'!F$8))</f>
        <v>ä70</v>
      </c>
      <c r="J6" s="86" t="str">
        <f>IF($A$10="Annuities",'Table Choices'!G$9,IF($A$9="Library Equivalent",'Table Choices'!G$7,'Table Choices'!G$8))</f>
        <v>ä80</v>
      </c>
    </row>
    <row r="7" spans="5:16" ht="15">
      <c r="E7" s="32">
        <v>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/>
      <c r="P7" s="33"/>
    </row>
    <row r="8" spans="1:10" ht="15">
      <c r="A8" s="83" t="str">
        <f>'Charts -  % Medium Cohort'!Sex</f>
        <v>Male</v>
      </c>
      <c r="B8" s="233">
        <f>IF(A8="Female",6,1)</f>
        <v>1</v>
      </c>
      <c r="C8" s="90" t="s">
        <v>112</v>
      </c>
      <c r="D8" s="240">
        <v>0</v>
      </c>
      <c r="E8" s="241">
        <f>INDEX('Data -  % Medium Cohort'!$E$6:$AH$14,$B$8+$D8,$B$9+$B$10+E$7)</f>
        <v>0.9407109931970113</v>
      </c>
      <c r="F8" s="241">
        <f>INDEX('Data -  % Medium Cohort'!$E$6:$AH$14,$B$8+$D8,$B$9+$B$10+F$7)</f>
        <v>0.9758650757151073</v>
      </c>
      <c r="G8" s="241">
        <f>INDEX('Data -  % Medium Cohort'!$E$6:$AH$14,$B$8+$D8,$B$9+$B$10+G$7)</f>
        <v>0.9950390216086691</v>
      </c>
      <c r="H8" s="241">
        <f>INDEX('Data -  % Medium Cohort'!$E$6:$AH$14,$B$8+$D8,$B$9+$B$10+H$7)</f>
        <v>1.0020477738362747</v>
      </c>
      <c r="I8" s="241">
        <f>INDEX('Data -  % Medium Cohort'!$E$6:$AH$14,$B$8+$D8,$B$9+$B$10+I$7)</f>
        <v>1.0061667814167887</v>
      </c>
      <c r="J8" s="241">
        <f>INDEX('Data -  % Medium Cohort'!$E$6:$AH$14,$B$8+$D8,$B$9+$B$10+J$7)</f>
        <v>0.9883637147196406</v>
      </c>
    </row>
    <row r="9" spans="1:10" ht="15">
      <c r="A9" s="83" t="str">
        <f>'Charts -  % Medium Cohort'!Basis</f>
        <v>End-2009</v>
      </c>
      <c r="B9" s="233">
        <f>IF(A9="Library Equivalent",17,1)</f>
        <v>1</v>
      </c>
      <c r="C9" s="90" t="s">
        <v>113</v>
      </c>
      <c r="D9" s="240">
        <v>1</v>
      </c>
      <c r="E9" s="241">
        <f>INDEX('Data -  % Medium Cohort'!$E$6:$AH$14,$B$8+$D9,$B$9+$B$10+E$7)</f>
        <v>1.003790737804143</v>
      </c>
      <c r="F9" s="241">
        <f>INDEX('Data -  % Medium Cohort'!$E$6:$AH$14,$B$8+$D9,$B$9+$B$10+F$7)</f>
        <v>1.015514511051373</v>
      </c>
      <c r="G9" s="241">
        <f>INDEX('Data -  % Medium Cohort'!$E$6:$AH$14,$B$8+$D9,$B$9+$B$10+G$7)</f>
        <v>1.0156809767159383</v>
      </c>
      <c r="H9" s="241">
        <f>INDEX('Data -  % Medium Cohort'!$E$6:$AH$14,$B$8+$D9,$B$9+$B$10+H$7)</f>
        <v>1.0233269628491102</v>
      </c>
      <c r="I9" s="241">
        <f>INDEX('Data -  % Medium Cohort'!$E$6:$AH$14,$B$8+$D9,$B$9+$B$10+I$7)</f>
        <v>1.0277301413621702</v>
      </c>
      <c r="J9" s="241">
        <f>INDEX('Data -  % Medium Cohort'!$E$6:$AH$14,$B$8+$D9,$B$9+$B$10+J$7)</f>
        <v>1.009543618713275</v>
      </c>
    </row>
    <row r="10" spans="1:10" ht="15">
      <c r="A10" s="83" t="str">
        <f>'Charts -  % Medium Cohort'!Calc_Type</f>
        <v>Annuities</v>
      </c>
      <c r="B10" s="233">
        <f>IF(A10="Annuities",8,0)</f>
        <v>8</v>
      </c>
      <c r="C10" s="90" t="s">
        <v>114</v>
      </c>
      <c r="D10" s="240">
        <v>2</v>
      </c>
      <c r="E10" s="241">
        <f>INDEX('Data -  % Medium Cohort'!$E$6:$AH$14,$B$8+$D10,$B$9+$B$10+E$7)</f>
        <v>1.0681265904636095</v>
      </c>
      <c r="F10" s="241">
        <f>INDEX('Data -  % Medium Cohort'!$E$6:$AH$14,$B$8+$D10,$B$9+$B$10+F$7)</f>
        <v>1.0572249329850325</v>
      </c>
      <c r="G10" s="241">
        <f>INDEX('Data -  % Medium Cohort'!$E$6:$AH$14,$B$8+$D10,$B$9+$B$10+G$7)</f>
        <v>1.037657223523641</v>
      </c>
      <c r="H10" s="241">
        <f>INDEX('Data -  % Medium Cohort'!$E$6:$AH$14,$B$8+$D10,$B$9+$B$10+H$7)</f>
        <v>1.0461812510955188</v>
      </c>
      <c r="I10" s="241">
        <f>INDEX('Data -  % Medium Cohort'!$E$6:$AH$14,$B$8+$D10,$B$9+$B$10+I$7)</f>
        <v>1.050999637036639</v>
      </c>
      <c r="J10" s="241">
        <f>INDEX('Data -  % Medium Cohort'!$E$6:$AH$14,$B$8+$D10,$B$9+$B$10+J$7)</f>
        <v>1.0323441040251347</v>
      </c>
    </row>
    <row r="11" spans="1:10" ht="15">
      <c r="A11" s="23"/>
      <c r="C11" s="90" t="s">
        <v>115</v>
      </c>
      <c r="D11" s="240">
        <v>3</v>
      </c>
      <c r="E11" s="241">
        <f>INDEX('Data -  % Medium Cohort'!$E$6:$AH$14,$B$8+$D11,$B$9+$B$10+E$7)</f>
        <v>1.1311112405541794</v>
      </c>
      <c r="F11" s="241">
        <f>INDEX('Data -  % Medium Cohort'!$E$6:$AH$14,$B$8+$D11,$B$9+$B$10+F$7)</f>
        <v>1.099916469722608</v>
      </c>
      <c r="G11" s="241">
        <f>INDEX('Data -  % Medium Cohort'!$E$6:$AH$14,$B$8+$D11,$B$9+$B$10+G$7)</f>
        <v>1.0605608899318675</v>
      </c>
      <c r="H11" s="241">
        <f>INDEX('Data -  % Medium Cohort'!$E$6:$AH$14,$B$8+$D11,$B$9+$B$10+H$7)</f>
        <v>1.0703435256464118</v>
      </c>
      <c r="I11" s="241">
        <f>INDEX('Data -  % Medium Cohort'!$E$6:$AH$14,$B$8+$D11,$B$9+$B$10+I$7)</f>
        <v>1.0758387130236846</v>
      </c>
      <c r="J11" s="241">
        <f>INDEX('Data -  % Medium Cohort'!$E$6:$AH$14,$B$8+$D11,$B$9+$B$10+J$7)</f>
        <v>1.0568001298667675</v>
      </c>
    </row>
    <row r="12" ht="15">
      <c r="A12" s="23"/>
    </row>
    <row r="13" ht="15">
      <c r="A13" s="23"/>
    </row>
    <row r="14" spans="1:10" s="52" customFormat="1" ht="18.75">
      <c r="A14" s="249" t="s">
        <v>38</v>
      </c>
      <c r="B14" s="250"/>
      <c r="C14" s="250"/>
      <c r="D14" s="250"/>
      <c r="E14" s="250"/>
      <c r="F14" s="250"/>
      <c r="G14" s="250"/>
      <c r="H14" s="250"/>
      <c r="I14" s="250"/>
      <c r="J14" s="251"/>
    </row>
    <row r="15" ht="15">
      <c r="A15" s="23"/>
    </row>
    <row r="16" spans="1:10" ht="15">
      <c r="A16" s="101" t="s">
        <v>65</v>
      </c>
      <c r="E16" s="101" t="str">
        <f>IF($A$21="Annuities",'Table Choices'!B$9,IF($A$20="Library Equivalent",'Table Choices'!B$7,'Table Choices'!B$8))</f>
        <v>20|ä45</v>
      </c>
      <c r="F16" s="101" t="str">
        <f>IF($A$21="Annuities",'Table Choices'!C$9,IF($A$20="Library Equivalent",'Table Choices'!C$7,'Table Choices'!C$8))</f>
        <v>10|ä55</v>
      </c>
      <c r="G16" s="101" t="str">
        <f>IF($A$21="Annuities",'Table Choices'!D$9,IF($A$20="Library Equivalent",'Table Choices'!D$7,'Table Choices'!D$8))</f>
        <v>ä60</v>
      </c>
      <c r="H16" s="101" t="str">
        <f>IF($A$21="Annuities",'Table Choices'!E$9,IF($A$20="Library Equivalent",'Table Choices'!E$7,'Table Choices'!E$8))</f>
        <v>ä65</v>
      </c>
      <c r="I16" s="101" t="str">
        <f>IF($A$21="Annuities",'Table Choices'!F$9,IF($A$20="Library Equivalent",'Table Choices'!F$7,'Table Choices'!F$8))</f>
        <v>ä70</v>
      </c>
      <c r="J16" s="101" t="str">
        <f>IF($A$21="Annuities",'Table Choices'!G$9,IF($A$20="Library Equivalent",'Table Choices'!G$7,'Table Choices'!G$8))</f>
        <v>ä80</v>
      </c>
    </row>
    <row r="17" spans="1:8" ht="15">
      <c r="A17" s="86" t="s">
        <v>66</v>
      </c>
      <c r="B17" s="233" t="s">
        <v>155</v>
      </c>
      <c r="D17" s="233" t="s">
        <v>155</v>
      </c>
      <c r="E17" s="98" t="s">
        <v>79</v>
      </c>
      <c r="F17" s="98" t="s">
        <v>80</v>
      </c>
      <c r="G17" s="98" t="s">
        <v>81</v>
      </c>
      <c r="H17" s="98" t="s">
        <v>82</v>
      </c>
    </row>
    <row r="18" spans="1:10" ht="15">
      <c r="A18" s="23"/>
      <c r="E18" s="32">
        <v>0</v>
      </c>
      <c r="F18" s="32">
        <v>1</v>
      </c>
      <c r="G18" s="32">
        <v>2</v>
      </c>
      <c r="H18" s="32">
        <v>3</v>
      </c>
      <c r="I18" s="32"/>
      <c r="J18" s="32"/>
    </row>
    <row r="19" spans="1:10" ht="15">
      <c r="A19" s="83" t="str">
        <f>'Charts -  % Medium Cohort'!A41</f>
        <v>Male</v>
      </c>
      <c r="B19" s="233">
        <f>IF(A19="Female",6,1)</f>
        <v>1</v>
      </c>
      <c r="E19" s="32">
        <v>0</v>
      </c>
      <c r="F19" s="32">
        <v>32</v>
      </c>
      <c r="G19" s="32">
        <v>64</v>
      </c>
      <c r="H19" s="32">
        <v>96</v>
      </c>
      <c r="I19" s="32"/>
      <c r="J19" s="32"/>
    </row>
    <row r="20" spans="1:10" ht="15">
      <c r="A20" s="83" t="str">
        <f>'Charts -  % Medium Cohort'!A42</f>
        <v>End-2009</v>
      </c>
      <c r="B20" s="233">
        <f>IF(A20="Library Equivalent",17,1)</f>
        <v>1</v>
      </c>
      <c r="C20" s="90">
        <v>-0.02</v>
      </c>
      <c r="D20" s="240">
        <v>0</v>
      </c>
      <c r="E20" s="241">
        <f>INDEX('Data -  % Medium Cohort'!$E$18:$DZ$26,$B$19+$D20,E$19+$B$20+$B$21+$B$22)</f>
        <v>0.9356227028412963</v>
      </c>
      <c r="F20" s="241">
        <f>INDEX('Data -  % Medium Cohort'!$E$18:$DZ$26,$B$19+$D20,F$19+$B$20+$B$21+$B$22)</f>
        <v>0.9525883542484466</v>
      </c>
      <c r="G20" s="241">
        <f>INDEX('Data -  % Medium Cohort'!$E$18:$DZ$26,$B$19+$D20,G$19+$B$20+$B$21+$B$22)</f>
        <v>0.9710603760054314</v>
      </c>
      <c r="H20" s="241">
        <f>INDEX('Data -  % Medium Cohort'!$E$18:$DZ$26,$B$19+$D20,H$19+$B$20+$B$21+$B$22)</f>
        <v>0.9910530532999957</v>
      </c>
      <c r="I20" s="35"/>
      <c r="J20" s="35"/>
    </row>
    <row r="21" spans="1:8" ht="15">
      <c r="A21" s="83" t="str">
        <f>'Charts -  % Medium Cohort'!A43</f>
        <v>Annuities</v>
      </c>
      <c r="B21" s="233">
        <f>IF(A21="Annuities",8,0)</f>
        <v>8</v>
      </c>
      <c r="C21" s="90">
        <v>-0.01</v>
      </c>
      <c r="D21" s="240">
        <v>1</v>
      </c>
      <c r="E21" s="241">
        <f>INDEX('Data -  % Medium Cohort'!$E$18:$DZ$26,$B$19+$D21,E$19+$B$20+$B$21+$B$22)</f>
        <v>0.9676149128495187</v>
      </c>
      <c r="F21" s="241">
        <f>INDEX('Data -  % Medium Cohort'!$E$18:$DZ$26,$B$19+$D21,F$19+$B$20+$B$21+$B$22)</f>
        <v>0.9866245320036958</v>
      </c>
      <c r="G21" s="241">
        <f>INDEX('Data -  % Medium Cohort'!$E$18:$DZ$26,$B$19+$D21,G$19+$B$20+$B$21+$B$22)</f>
        <v>1.0072269559491582</v>
      </c>
      <c r="H21" s="241">
        <f>INDEX('Data -  % Medium Cohort'!$E$18:$DZ$26,$B$19+$D21,H$19+$B$20+$B$21+$B$22)</f>
        <v>1.029321420231054</v>
      </c>
    </row>
    <row r="22" spans="1:8" ht="15">
      <c r="A22" s="83" t="str">
        <f>'Charts -  % Medium Cohort'!A44</f>
        <v>ä65</v>
      </c>
      <c r="B22" s="233">
        <f>IF($A$22=$E$16,0,IF($A$22=$F$16,1,IF($A$22=$G$16,2,IF($A$22=$H$16,3,IF($A$22=$I$16,4,IF($A$22=$J$16,5))))))</f>
        <v>3</v>
      </c>
      <c r="C22" s="90" t="s">
        <v>35</v>
      </c>
      <c r="E22" s="241">
        <f>INDEX('Data -  % Medium Cohort'!$E$6:$AH$14,$B$19+E$18,$B$20+$B$21+$B$22)</f>
        <v>1.0020477738362747</v>
      </c>
      <c r="F22" s="241">
        <f>INDEX('Data -  % Medium Cohort'!$E$6:$AH$14,$B$19+F$18,$B$20+$B$21+$B$22)</f>
        <v>1.0233269628491102</v>
      </c>
      <c r="G22" s="241">
        <f>INDEX('Data -  % Medium Cohort'!$E$6:$AH$14,$B$19+G$18,$B$20+$B$21+$B$22)</f>
        <v>1.0461812510955188</v>
      </c>
      <c r="H22" s="241">
        <f>INDEX('Data -  % Medium Cohort'!$E$6:$AH$14,$B$19+H$18,$B$20+$B$21+$B$22)</f>
        <v>1.0703435256464118</v>
      </c>
    </row>
    <row r="23" spans="1:8" ht="15">
      <c r="A23" s="23"/>
      <c r="C23" s="92" t="s">
        <v>33</v>
      </c>
      <c r="D23" s="240">
        <v>2</v>
      </c>
      <c r="E23" s="241">
        <f>INDEX('Data -  % Medium Cohort'!$E$18:$DZ$26,$B$19+$D23,E$19+$B$20+$B$21+$B$22)</f>
        <v>1.0394326450570657</v>
      </c>
      <c r="F23" s="241">
        <f>INDEX('Data -  % Medium Cohort'!$E$18:$DZ$26,$B$19+$D23,F$19+$B$20+$B$21+$B$22)</f>
        <v>1.063180276892974</v>
      </c>
      <c r="G23" s="241">
        <f>INDEX('Data -  % Medium Cohort'!$E$18:$DZ$26,$B$19+$D23,G$19+$B$20+$B$21+$B$22)</f>
        <v>1.0883000329966428</v>
      </c>
      <c r="H23" s="241">
        <f>INDEX('Data -  % Medium Cohort'!$E$18:$DZ$26,$B$19+$D23,H$19+$B$20+$B$21+$B$22)</f>
        <v>1.1143047851340329</v>
      </c>
    </row>
    <row r="24" spans="1:8" ht="15">
      <c r="A24" s="23"/>
      <c r="C24" s="92" t="s">
        <v>34</v>
      </c>
      <c r="D24" s="240">
        <v>3</v>
      </c>
      <c r="E24" s="241">
        <f>INDEX('Data -  % Medium Cohort'!$E$18:$DZ$26,$B$19+$D24,E$19+$B$20+$B$21+$B$22)</f>
        <v>1.080519497070579</v>
      </c>
      <c r="F24" s="241">
        <f>INDEX('Data -  % Medium Cohort'!$E$18:$DZ$26,$B$19+$D24,F$19+$B$20+$B$21+$B$22)</f>
        <v>1.1068038677526162</v>
      </c>
      <c r="G24" s="241">
        <f>INDEX('Data -  % Medium Cohort'!$E$18:$DZ$26,$B$19+$D24,G$19+$B$20+$B$21+$B$22)</f>
        <v>1.1339361182859475</v>
      </c>
      <c r="H24" s="241">
        <f>INDEX('Data -  % Medium Cohort'!$E$18:$DZ$26,$B$19+$D24,H$19+$B$20+$B$21+$B$22)</f>
        <v>1.1612071592606574</v>
      </c>
    </row>
    <row r="25" spans="1:8" ht="15">
      <c r="A25" s="23"/>
      <c r="C25" s="92"/>
      <c r="D25" s="240"/>
      <c r="E25" s="35"/>
      <c r="F25" s="35"/>
      <c r="G25" s="35"/>
      <c r="H25" s="35"/>
    </row>
    <row r="26" ht="15">
      <c r="A26" s="23"/>
    </row>
    <row r="27" spans="1:10" s="52" customFormat="1" ht="18.75">
      <c r="A27" s="249" t="s">
        <v>105</v>
      </c>
      <c r="B27" s="250"/>
      <c r="C27" s="250"/>
      <c r="D27" s="250"/>
      <c r="E27" s="250"/>
      <c r="F27" s="250"/>
      <c r="G27" s="250"/>
      <c r="H27" s="250"/>
      <c r="I27" s="250"/>
      <c r="J27" s="251"/>
    </row>
    <row r="28" ht="15">
      <c r="A28" s="23"/>
    </row>
    <row r="29" spans="1:10" ht="15">
      <c r="A29" s="101" t="s">
        <v>65</v>
      </c>
      <c r="E29" s="101" t="str">
        <f>IF($A$85="Annuities",'Table Choices'!B$9,IF($A$84="Library Equivalent",'Table Choices'!B$7,'Table Choices'!B$8))</f>
        <v>20|ä45</v>
      </c>
      <c r="F29" s="101" t="str">
        <f>IF($A$85="Annuities",'Table Choices'!C$9,IF($A$84="Library Equivalent",'Table Choices'!C$7,'Table Choices'!C$8))</f>
        <v>10|ä55</v>
      </c>
      <c r="G29" s="101" t="str">
        <f>IF($A$85="Annuities",'Table Choices'!D$9,IF($A$84="Library Equivalent",'Table Choices'!D$7,'Table Choices'!D$8))</f>
        <v>ä60</v>
      </c>
      <c r="H29" s="101" t="str">
        <f>IF($A$85="Annuities",'Table Choices'!E$9,IF($A$84="Library Equivalent",'Table Choices'!E$7,'Table Choices'!E$8))</f>
        <v>ä65</v>
      </c>
      <c r="I29" s="101" t="str">
        <f>IF($A$85="Annuities",'Table Choices'!F$9,IF($A$84="Library Equivalent",'Table Choices'!F$7,'Table Choices'!F$8))</f>
        <v>ä70</v>
      </c>
      <c r="J29" s="101" t="str">
        <f>IF($A$85="Annuities",'Table Choices'!G$9,IF($A$84="Library Equivalent",'Table Choices'!G$7,'Table Choices'!G$8))</f>
        <v>ä80</v>
      </c>
    </row>
    <row r="30" spans="1:8" ht="15">
      <c r="A30" s="86" t="s">
        <v>66</v>
      </c>
      <c r="B30" s="233" t="s">
        <v>155</v>
      </c>
      <c r="D30" s="233" t="s">
        <v>155</v>
      </c>
      <c r="E30" s="98" t="s">
        <v>79</v>
      </c>
      <c r="F30" s="98" t="s">
        <v>80</v>
      </c>
      <c r="G30" s="98" t="s">
        <v>81</v>
      </c>
      <c r="H30" s="98" t="s">
        <v>82</v>
      </c>
    </row>
    <row r="31" spans="1:8" ht="15">
      <c r="A31" s="23"/>
      <c r="E31" s="32">
        <v>0</v>
      </c>
      <c r="F31" s="32">
        <v>1</v>
      </c>
      <c r="G31" s="32">
        <v>2</v>
      </c>
      <c r="H31" s="32">
        <v>3</v>
      </c>
    </row>
    <row r="32" spans="1:8" ht="15">
      <c r="A32" s="83" t="str">
        <f>'Charts -  % Medium Cohort'!A64</f>
        <v>Male</v>
      </c>
      <c r="B32" s="233">
        <f>IF(A32="Female",4,1)</f>
        <v>1</v>
      </c>
      <c r="E32" s="32">
        <v>0</v>
      </c>
      <c r="F32" s="32">
        <v>32</v>
      </c>
      <c r="G32" s="32">
        <v>64</v>
      </c>
      <c r="H32" s="32">
        <v>96</v>
      </c>
    </row>
    <row r="33" spans="1:8" ht="15">
      <c r="A33" s="83" t="str">
        <f>'Charts -  % Medium Cohort'!A65</f>
        <v>End-2009</v>
      </c>
      <c r="B33" s="233">
        <f>IF(A33="Library Equivalent",17,1)</f>
        <v>1</v>
      </c>
      <c r="C33" s="94" t="s">
        <v>106</v>
      </c>
      <c r="D33" s="240">
        <v>0</v>
      </c>
      <c r="E33" s="241">
        <f>INDEX('Data -  % Medium Cohort'!$E$28:$DZ$32,$B$32+$D33,E$32+$B$33+$B$34+$B$35)</f>
        <v>0.9769214133976707</v>
      </c>
      <c r="F33" s="241">
        <f>INDEX('Data -  % Medium Cohort'!$E$28:$DZ$32,$B$32+$D33,F$32+$B$33+$B$34+$B$35)</f>
        <v>0.9975238123891391</v>
      </c>
      <c r="G33" s="241">
        <f>INDEX('Data -  % Medium Cohort'!$E$28:$DZ$32,$B$32+$D33,G$32+$B$33+$B$34+$B$35)</f>
        <v>1.0198725721189268</v>
      </c>
      <c r="H33" s="241">
        <f>INDEX('Data -  % Medium Cohort'!$E$28:$DZ$32,$B$32+$D33,H$32+$B$33+$B$34+$B$35)</f>
        <v>1.0437561839915925</v>
      </c>
    </row>
    <row r="34" spans="1:8" ht="15">
      <c r="A34" s="83" t="str">
        <f>'Charts -  % Medium Cohort'!A66</f>
        <v>Annuities</v>
      </c>
      <c r="B34" s="233">
        <f>IF(A34="Annuities",8,0)</f>
        <v>8</v>
      </c>
      <c r="C34" s="94" t="s">
        <v>107</v>
      </c>
      <c r="D34" s="240">
        <v>1</v>
      </c>
      <c r="E34" s="241">
        <f>INDEX('Data -  % Medium Cohort'!$E$28:$DZ$32,$B$32+$D34,E$32+$B$33+$B$34+$B$35)</f>
        <v>1.0266794379390645</v>
      </c>
      <c r="F34" s="241">
        <f>INDEX('Data -  % Medium Cohort'!$E$28:$DZ$32,$B$32+$D34,F$32+$B$33+$B$34+$B$35)</f>
        <v>1.0484432125524406</v>
      </c>
      <c r="G34" s="241">
        <f>INDEX('Data -  % Medium Cohort'!$E$28:$DZ$32,$B$32+$D34,G$32+$B$33+$B$34+$B$35)</f>
        <v>1.0715923801854916</v>
      </c>
      <c r="H34" s="241">
        <f>INDEX('Data -  % Medium Cohort'!$E$28:$DZ$32,$B$32+$D34,H$32+$B$33+$B$34+$B$35)</f>
        <v>1.095820451966114</v>
      </c>
    </row>
    <row r="35" spans="1:8" ht="15">
      <c r="A35" s="83" t="str">
        <f>'Charts -  % Medium Cohort'!A67</f>
        <v>ä65</v>
      </c>
      <c r="B35" s="233">
        <f>IF($A$86=$E$80,0,IF($A$86=$F$80,1,IF($A$86=$G$80,2,IF($A$86=$H$80,3,IF($A$86=$I$80,4,IF($A$86=$J$80,5))))))</f>
        <v>3</v>
      </c>
      <c r="C35" s="94" t="s">
        <v>108</v>
      </c>
      <c r="D35" s="240">
        <v>0</v>
      </c>
      <c r="E35" s="241">
        <f>INDEX('Data -  % Medium Cohort'!$E$34:$DZ$38,$B$32+$D35,E$32+$B$33+$B$34+$B$35)</f>
        <v>0.9852419888189065</v>
      </c>
      <c r="F35" s="241">
        <f>INDEX('Data -  % Medium Cohort'!$E$34:$DZ$38,$B$32+$D35,F$32+$B$33+$B$34+$B$35)</f>
        <v>1.006196919920285</v>
      </c>
      <c r="G35" s="241">
        <f>INDEX('Data -  % Medium Cohort'!$E$34:$DZ$38,$B$32+$D35,G$32+$B$33+$B$34+$B$35)</f>
        <v>1.028786604684371</v>
      </c>
      <c r="H35" s="241">
        <f>INDEX('Data -  % Medium Cohort'!$E$34:$DZ$38,$B$32+$D35,H$32+$B$33+$B$34+$B$35)</f>
        <v>1.0527719720429278</v>
      </c>
    </row>
    <row r="36" spans="1:8" ht="15">
      <c r="A36" s="23"/>
      <c r="C36" s="94" t="s">
        <v>109</v>
      </c>
      <c r="D36" s="240">
        <v>1</v>
      </c>
      <c r="E36" s="241">
        <f>INDEX('Data -  % Medium Cohort'!$E$34:$DZ$38,$B$32+$D36,E$32+$B$33+$B$34+$B$35)</f>
        <v>1.018395473236861</v>
      </c>
      <c r="F36" s="241">
        <f>INDEX('Data -  % Medium Cohort'!$E$34:$DZ$38,$B$32+$D36,F$32+$B$33+$B$34+$B$35)</f>
        <v>1.0399508187719302</v>
      </c>
      <c r="G36" s="241">
        <f>INDEX('Data -  % Medium Cohort'!$E$34:$DZ$38,$B$32+$D36,G$32+$B$33+$B$34+$B$35)</f>
        <v>1.0630177960374312</v>
      </c>
      <c r="H36" s="241">
        <f>INDEX('Data -  % Medium Cohort'!$E$34:$DZ$38,$B$32+$D36,H$32+$B$33+$B$34+$B$35)</f>
        <v>1.0873030323230406</v>
      </c>
    </row>
    <row r="37" spans="1:8" ht="15">
      <c r="A37" s="23"/>
      <c r="C37" s="90" t="s">
        <v>88</v>
      </c>
      <c r="D37" s="240">
        <f>IF(A32="Female",6,1)</f>
        <v>1</v>
      </c>
      <c r="E37" s="241">
        <f>INDEX('Data -  % Medium Cohort'!$E$6:$AH$14,$D$37+E$31,$B$33+$B$34+$B$35)</f>
        <v>1.0020477738362747</v>
      </c>
      <c r="F37" s="241">
        <f>INDEX('Data -  % Medium Cohort'!$E$6:$AH$14,$D$37+F$31,$B$33+$B$34+$B$35)</f>
        <v>1.0233269628491102</v>
      </c>
      <c r="G37" s="241">
        <f>INDEX('Data -  % Medium Cohort'!$E$6:$AH$14,$D$37+G$31,$B$33+$B$34+$B$35)</f>
        <v>1.0461812510955188</v>
      </c>
      <c r="H37" s="241">
        <f>INDEX('Data -  % Medium Cohort'!$E$6:$AH$14,$D$37+H$31,$B$33+$B$34+$B$35)</f>
        <v>1.0703435256464118</v>
      </c>
    </row>
    <row r="38" ht="15">
      <c r="A38" s="23"/>
    </row>
    <row r="39" ht="15">
      <c r="A39" s="23"/>
    </row>
    <row r="40" spans="1:10" s="52" customFormat="1" ht="19.5" customHeight="1">
      <c r="A40" s="249" t="s">
        <v>39</v>
      </c>
      <c r="B40" s="250"/>
      <c r="C40" s="250"/>
      <c r="D40" s="250"/>
      <c r="E40" s="250"/>
      <c r="F40" s="250"/>
      <c r="G40" s="250"/>
      <c r="H40" s="250"/>
      <c r="I40" s="250"/>
      <c r="J40" s="251"/>
    </row>
    <row r="41" ht="15">
      <c r="A41" s="23"/>
    </row>
    <row r="42" spans="1:10" ht="15.75" customHeight="1">
      <c r="A42" s="101" t="s">
        <v>65</v>
      </c>
      <c r="E42" s="101" t="str">
        <f>IF($A$47="Annuities",'Table Choices'!B$9,IF($A$46="Library Equivalent",'Table Choices'!B$7,'Table Choices'!B$8))</f>
        <v>20|ä45</v>
      </c>
      <c r="F42" s="101" t="str">
        <f>IF($A$47="Annuities",'Table Choices'!C$9,IF($A$46="Library Equivalent",'Table Choices'!C$7,'Table Choices'!C$8))</f>
        <v>10|ä55</v>
      </c>
      <c r="G42" s="101" t="str">
        <f>IF($A$47="Annuities",'Table Choices'!D$9,IF($A$46="Library Equivalent",'Table Choices'!D$7,'Table Choices'!D$8))</f>
        <v>ä60</v>
      </c>
      <c r="H42" s="101" t="str">
        <f>IF($A$47="Annuities",'Table Choices'!E$9,IF($A$46="Library Equivalent",'Table Choices'!E$7,'Table Choices'!E$8))</f>
        <v>ä65</v>
      </c>
      <c r="I42" s="101" t="str">
        <f>IF($A$47="Annuities",'Table Choices'!F$9,IF($A$46="Library Equivalent",'Table Choices'!F$7,'Table Choices'!F$8))</f>
        <v>ä70</v>
      </c>
      <c r="J42" s="101" t="str">
        <f>IF($A$47="Annuities",'Table Choices'!G$9,IF($A$46="Library Equivalent",'Table Choices'!G$7,'Table Choices'!G$8))</f>
        <v>ä80</v>
      </c>
    </row>
    <row r="43" spans="1:8" ht="15">
      <c r="A43" s="86" t="s">
        <v>66</v>
      </c>
      <c r="B43" s="233" t="s">
        <v>155</v>
      </c>
      <c r="D43" s="233" t="s">
        <v>155</v>
      </c>
      <c r="E43" s="98" t="s">
        <v>79</v>
      </c>
      <c r="F43" s="98" t="s">
        <v>80</v>
      </c>
      <c r="G43" s="98" t="s">
        <v>81</v>
      </c>
      <c r="H43" s="98" t="s">
        <v>82</v>
      </c>
    </row>
    <row r="44" spans="1:8" ht="15">
      <c r="A44" s="23"/>
      <c r="E44" s="32">
        <v>0</v>
      </c>
      <c r="F44" s="32">
        <v>1</v>
      </c>
      <c r="G44" s="32">
        <v>2</v>
      </c>
      <c r="H44" s="32">
        <v>3</v>
      </c>
    </row>
    <row r="45" spans="1:8" ht="15">
      <c r="A45" s="83" t="str">
        <f>'Charts -  % Medium Cohort'!A87</f>
        <v>Male</v>
      </c>
      <c r="E45" s="32">
        <v>0</v>
      </c>
      <c r="F45" s="32">
        <v>32</v>
      </c>
      <c r="G45" s="32">
        <v>64</v>
      </c>
      <c r="H45" s="32">
        <v>96</v>
      </c>
    </row>
    <row r="46" spans="1:8" ht="15">
      <c r="A46" s="83" t="str">
        <f>'Charts -  % Medium Cohort'!A88</f>
        <v>End-2009</v>
      </c>
      <c r="B46" s="233">
        <f>IF(A46="Library Equivalent",17,1)</f>
        <v>1</v>
      </c>
      <c r="C46" s="90"/>
      <c r="D46" s="240"/>
      <c r="E46" s="35"/>
      <c r="F46" s="35"/>
      <c r="G46" s="35"/>
      <c r="H46" s="35"/>
    </row>
    <row r="47" spans="1:8" ht="15">
      <c r="A47" s="83" t="str">
        <f>'Charts -  % Medium Cohort'!A89</f>
        <v>Annuities</v>
      </c>
      <c r="B47" s="233">
        <f>IF(A47="Annuities",8,0)</f>
        <v>8</v>
      </c>
      <c r="C47" s="93" t="s">
        <v>83</v>
      </c>
      <c r="D47" s="240">
        <f>IF(A45="Female",3,1)</f>
        <v>1</v>
      </c>
      <c r="E47" s="241">
        <f>INDEX('Data -  % Medium Cohort'!$E$40:$DZ$42,$D$47,E$45+$B$46+$B$47+$B$48)</f>
        <v>1.007449630479062</v>
      </c>
      <c r="F47" s="241">
        <f>INDEX('Data -  % Medium Cohort'!$E$40:$DZ$42,$D$47,F$45+$B$46+$B$47+$B$48)</f>
        <v>1.0292881191079528</v>
      </c>
      <c r="G47" s="241">
        <f>INDEX('Data -  % Medium Cohort'!$E$40:$DZ$42,$D$47,G$45+$B$46+$B$47+$B$48)</f>
        <v>1.0526120265900358</v>
      </c>
      <c r="H47" s="241">
        <f>INDEX('Data -  % Medium Cohort'!$E$40:$DZ$42,$D$47,H$45+$B$46+$B$47+$B$48)</f>
        <v>1.077099058607611</v>
      </c>
    </row>
    <row r="48" spans="1:8" ht="15">
      <c r="A48" s="83" t="str">
        <f>'Charts -  % Medium Cohort'!A90</f>
        <v>ä65</v>
      </c>
      <c r="B48" s="233">
        <f>IF($A$48=$E$42,0,IF($A$48=$F$42,1,IF($A$48=$G$42,2,IF($A$48=$H$42,3,IF($A$48=$I$42,4,IF($A$48=$J$42,5))))))</f>
        <v>3</v>
      </c>
      <c r="C48" s="90" t="s">
        <v>46</v>
      </c>
      <c r="D48" s="240">
        <f>IF($A$45="Female",4,1)</f>
        <v>1</v>
      </c>
      <c r="E48" s="241">
        <f>INDEX('Data -  % Medium Cohort'!$E$44:$DZ$48,$D$48,E$45+$B$46+$B$47+$B$48)</f>
        <v>0.9987814315352793</v>
      </c>
      <c r="F48" s="241">
        <f>INDEX('Data -  % Medium Cohort'!$E$44:$DZ$48,$D$48,F$45+$B$46+$B$47+$B$48)</f>
        <v>1.019999735705501</v>
      </c>
      <c r="G48" s="241">
        <f>INDEX('Data -  % Medium Cohort'!$E$44:$DZ$48,$D$48,G$45+$B$46+$B$47+$B$48)</f>
        <v>1.0428699071518064</v>
      </c>
      <c r="H48" s="241">
        <f>INDEX('Data -  % Medium Cohort'!$E$44:$DZ$48,$D$48,H$45+$B$46+$B$47+$B$48)</f>
        <v>1.0671344398775267</v>
      </c>
    </row>
    <row r="49" spans="1:8" ht="15">
      <c r="A49" s="23"/>
      <c r="C49" s="90" t="s">
        <v>47</v>
      </c>
      <c r="D49" s="240">
        <f>IF($A$45="Female",5,2)</f>
        <v>2</v>
      </c>
      <c r="E49" s="241">
        <f>INDEX('Data -  % Medium Cohort'!$E$44:$DZ$48,$D$49,E$45+$B$46+$B$47+$B$48)</f>
        <v>1.0253757784424251</v>
      </c>
      <c r="F49" s="241">
        <f>INDEX('Data -  % Medium Cohort'!$E$44:$DZ$48,$D$49,F$45+$B$46+$B$47+$B$48)</f>
        <v>1.0471882379203583</v>
      </c>
      <c r="G49" s="241">
        <f>INDEX('Data -  % Medium Cohort'!$E$44:$DZ$48,$D$49,G$45+$B$46+$B$47+$B$48)</f>
        <v>1.0702316655689526</v>
      </c>
      <c r="H49" s="241">
        <f>INDEX('Data -  % Medium Cohort'!$E$44:$DZ$48,$D$49,H$45+$B$46+$B$47+$B$48)</f>
        <v>1.094207411835816</v>
      </c>
    </row>
    <row r="50" spans="1:8" ht="15">
      <c r="A50" s="23"/>
      <c r="C50" s="90" t="s">
        <v>84</v>
      </c>
      <c r="D50" s="240">
        <f>IF(A45="Female",6,1)</f>
        <v>1</v>
      </c>
      <c r="E50" s="241">
        <f>INDEX('Data -  % Medium Cohort'!$E$6:$AH$14,$D$50+E$44,$B$46+$B$47+$B$48)</f>
        <v>1.0020477738362747</v>
      </c>
      <c r="F50" s="241">
        <f>INDEX('Data -  % Medium Cohort'!$E$6:$AH$14,$D$50+F$44,$B$46+$B$47+$B$48)</f>
        <v>1.0233269628491102</v>
      </c>
      <c r="G50" s="241">
        <f>INDEX('Data -  % Medium Cohort'!$E$6:$AH$14,$D$50+G$44,$B$46+$B$47+$B$48)</f>
        <v>1.0461812510955188</v>
      </c>
      <c r="H50" s="241">
        <f>INDEX('Data -  % Medium Cohort'!$E$6:$AH$14,$D$50+H$44,$B$46+$B$47+$B$48)</f>
        <v>1.0703435256464118</v>
      </c>
    </row>
    <row r="51" ht="15">
      <c r="A51" s="23"/>
    </row>
    <row r="52" ht="15">
      <c r="A52" s="23"/>
    </row>
    <row r="53" spans="1:10" s="52" customFormat="1" ht="18.75">
      <c r="A53" s="249" t="s">
        <v>41</v>
      </c>
      <c r="B53" s="250"/>
      <c r="C53" s="250"/>
      <c r="D53" s="250"/>
      <c r="E53" s="250"/>
      <c r="F53" s="250"/>
      <c r="G53" s="250"/>
      <c r="H53" s="250"/>
      <c r="I53" s="250"/>
      <c r="J53" s="251"/>
    </row>
    <row r="54" ht="15">
      <c r="A54" s="23"/>
    </row>
    <row r="55" spans="1:10" ht="15">
      <c r="A55" s="101" t="s">
        <v>65</v>
      </c>
      <c r="E55" s="101" t="str">
        <f>IF($A$60="Annuities",'Table Choices'!B$9,IF($A$59="Library Equivalent",'Table Choices'!B$7,'Table Choices'!B$8))</f>
        <v>20|ä45</v>
      </c>
      <c r="F55" s="101" t="str">
        <f>IF($A$60="Annuities",'Table Choices'!C$9,IF($A$59="Library Equivalent",'Table Choices'!C$7,'Table Choices'!C$8))</f>
        <v>10|ä55</v>
      </c>
      <c r="G55" s="101" t="str">
        <f>IF($A$60="Annuities",'Table Choices'!D$9,IF($A$59="Library Equivalent",'Table Choices'!D$7,'Table Choices'!D$8))</f>
        <v>ä60</v>
      </c>
      <c r="H55" s="101" t="str">
        <f>IF($A$60="Annuities",'Table Choices'!E$9,IF($A$59="Library Equivalent",'Table Choices'!E$7,'Table Choices'!E$8))</f>
        <v>ä65</v>
      </c>
      <c r="I55" s="101" t="str">
        <f>IF($A$60="Annuities",'Table Choices'!F$9,IF($A$59="Library Equivalent",'Table Choices'!F$7,'Table Choices'!F$8))</f>
        <v>ä70</v>
      </c>
      <c r="J55" s="101" t="str">
        <f>IF($A$60="Annuities",'Table Choices'!G$9,IF($A$59="Library Equivalent",'Table Choices'!G$7,'Table Choices'!G$8))</f>
        <v>ä80</v>
      </c>
    </row>
    <row r="56" spans="1:8" ht="15">
      <c r="A56" s="86" t="s">
        <v>66</v>
      </c>
      <c r="B56" s="233" t="s">
        <v>155</v>
      </c>
      <c r="D56" s="233" t="s">
        <v>155</v>
      </c>
      <c r="E56" s="98" t="s">
        <v>79</v>
      </c>
      <c r="F56" s="98" t="s">
        <v>80</v>
      </c>
      <c r="G56" s="98" t="s">
        <v>81</v>
      </c>
      <c r="H56" s="98" t="s">
        <v>82</v>
      </c>
    </row>
    <row r="57" spans="1:8" ht="15">
      <c r="A57" s="23"/>
      <c r="E57" s="32">
        <v>0</v>
      </c>
      <c r="F57" s="32">
        <v>1</v>
      </c>
      <c r="G57" s="32">
        <v>2</v>
      </c>
      <c r="H57" s="32">
        <v>3</v>
      </c>
    </row>
    <row r="58" spans="1:8" ht="15">
      <c r="A58" s="83" t="str">
        <f>'Charts -  % Medium Cohort'!A110</f>
        <v>Male</v>
      </c>
      <c r="B58" s="233">
        <f>IF(A58="Female",5,1)</f>
        <v>1</v>
      </c>
      <c r="E58" s="32">
        <v>0</v>
      </c>
      <c r="F58" s="32">
        <v>32</v>
      </c>
      <c r="G58" s="32">
        <v>64</v>
      </c>
      <c r="H58" s="32">
        <v>96</v>
      </c>
    </row>
    <row r="59" spans="1:8" ht="15">
      <c r="A59" s="83" t="str">
        <f>'Charts -  % Medium Cohort'!A111</f>
        <v>End-2009</v>
      </c>
      <c r="B59" s="233">
        <f>IF(A59="Library Equivalent",17,1)</f>
        <v>1</v>
      </c>
      <c r="C59" s="90" t="s">
        <v>48</v>
      </c>
      <c r="D59" s="240">
        <v>0</v>
      </c>
      <c r="E59" s="241">
        <f>INDEX('Data -  % Medium Cohort'!$E$50:$DZ$56,$B$58+$D59,E$58+$B$59+$B$60+$B$61)</f>
        <v>1.0020477738362747</v>
      </c>
      <c r="F59" s="241">
        <f>INDEX('Data -  % Medium Cohort'!$E$50:$DZ$56,$B$58+$D59,F$58+$B$59+$B$60+$B$61)</f>
        <v>1.0171286986872772</v>
      </c>
      <c r="G59" s="241">
        <f>INDEX('Data -  % Medium Cohort'!$E$50:$DZ$56,$B$58+$D59,G$58+$B$59+$B$60+$B$61)</f>
        <v>1.0313766816599155</v>
      </c>
      <c r="H59" s="241">
        <f>INDEX('Data -  % Medium Cohort'!$E$50:$DZ$56,$B$58+$D59,H$58+$B$59+$B$60+$B$61)</f>
        <v>1.0446845136236842</v>
      </c>
    </row>
    <row r="60" spans="1:8" ht="15">
      <c r="A60" s="83" t="str">
        <f>'Charts -  % Medium Cohort'!A112</f>
        <v>Annuities</v>
      </c>
      <c r="B60" s="233">
        <f>IF(A60="Annuities",8,0)</f>
        <v>8</v>
      </c>
      <c r="C60" s="90" t="s">
        <v>49</v>
      </c>
      <c r="D60" s="240">
        <v>1</v>
      </c>
      <c r="E60" s="241">
        <f>INDEX('Data -  % Medium Cohort'!$E$50:$DZ$56,$B$58+$D60,E$58+$B$59+$B$60+$B$61)</f>
        <v>1.0020477738362747</v>
      </c>
      <c r="F60" s="241">
        <f>INDEX('Data -  % Medium Cohort'!$E$50:$DZ$56,$B$58+$D60,F$58+$B$59+$B$60+$B$61)</f>
        <v>1.024022581766091</v>
      </c>
      <c r="G60" s="241">
        <f>INDEX('Data -  % Medium Cohort'!$E$50:$DZ$56,$B$58+$D60,G$58+$B$59+$B$60+$B$61)</f>
        <v>1.0483182496436636</v>
      </c>
      <c r="H60" s="241">
        <f>INDEX('Data -  % Medium Cohort'!$E$50:$DZ$56,$B$58+$D60,H$58+$B$59+$B$60+$B$61)</f>
        <v>1.0749960702512589</v>
      </c>
    </row>
    <row r="61" spans="1:8" ht="15">
      <c r="A61" s="83" t="str">
        <f>'Charts -  % Medium Cohort'!A113</f>
        <v>ä65</v>
      </c>
      <c r="B61" s="233">
        <f>IF($A$61=$E$55,0,IF($A$61=$F$55,1,IF($A$61=$G$55,2,IF($A$61=$H$55,3,IF($A$61=$I$55,4,IF($A$61=$J$55,5))))))</f>
        <v>3</v>
      </c>
      <c r="C61" s="90" t="s">
        <v>51</v>
      </c>
      <c r="D61" s="240">
        <v>2</v>
      </c>
      <c r="E61" s="241">
        <f>INDEX('Data -  % Medium Cohort'!$E$50:$DZ$56,$B$58+$D61,E$58+$B$59+$B$60+$B$61)</f>
        <v>1.0020477738362747</v>
      </c>
      <c r="F61" s="241">
        <f>INDEX('Data -  % Medium Cohort'!$E$50:$DZ$56,$B$58+$D61,F$58+$B$59+$B$60+$B$61)</f>
        <v>1.0247663404468164</v>
      </c>
      <c r="G61" s="241">
        <f>INDEX('Data -  % Medium Cohort'!$E$50:$DZ$56,$B$58+$D61,G$58+$B$59+$B$60+$B$61)</f>
        <v>1.05082505441598</v>
      </c>
      <c r="H61" s="241">
        <f>INDEX('Data -  % Medium Cohort'!$E$50:$DZ$56,$B$58+$D61,H$58+$B$59+$B$60+$B$61)</f>
        <v>1.0811214028906009</v>
      </c>
    </row>
    <row r="62" spans="1:8" ht="15">
      <c r="A62" s="23"/>
      <c r="C62" s="90" t="s">
        <v>50</v>
      </c>
      <c r="D62" s="240">
        <f>IF(A58="Female",6,1)</f>
        <v>1</v>
      </c>
      <c r="E62" s="241">
        <f>INDEX('Data -  % Medium Cohort'!$E$6:$AH$14,$D$62+E$57,$B$59+$B$60+$B$61)</f>
        <v>1.0020477738362747</v>
      </c>
      <c r="F62" s="241">
        <f>INDEX('Data -  % Medium Cohort'!$E$6:$AH$14,$D$62+F$57,$B$59+$B$60+$B$61)</f>
        <v>1.0233269628491102</v>
      </c>
      <c r="G62" s="241">
        <f>INDEX('Data -  % Medium Cohort'!$E$6:$AH$14,$D$62+G$57,$B$59+$B$60+$B$61)</f>
        <v>1.0461812510955188</v>
      </c>
      <c r="H62" s="241">
        <f>INDEX('Data -  % Medium Cohort'!$E$6:$AH$14,$D$62+H$57,$B$59+$B$60+$B$61)</f>
        <v>1.0703435256464118</v>
      </c>
    </row>
    <row r="63" ht="15">
      <c r="A63" s="23"/>
    </row>
    <row r="64" ht="15">
      <c r="A64" s="23"/>
    </row>
    <row r="65" spans="1:10" s="52" customFormat="1" ht="18.75">
      <c r="A65" s="249" t="s">
        <v>42</v>
      </c>
      <c r="B65" s="250"/>
      <c r="C65" s="250"/>
      <c r="D65" s="250"/>
      <c r="E65" s="250"/>
      <c r="F65" s="250"/>
      <c r="G65" s="250"/>
      <c r="H65" s="250"/>
      <c r="I65" s="250"/>
      <c r="J65" s="251"/>
    </row>
    <row r="66" ht="15">
      <c r="A66" s="23"/>
    </row>
    <row r="67" spans="1:10" ht="15">
      <c r="A67" s="101" t="s">
        <v>65</v>
      </c>
      <c r="E67" s="101" t="str">
        <f>IF($A$72="Annuities",'Table Choices'!B$9,IF($A$71="Library Equivalent",'Table Choices'!B$7,'Table Choices'!B$8))</f>
        <v>20|ä45</v>
      </c>
      <c r="F67" s="101" t="str">
        <f>IF($A$72="Annuities",'Table Choices'!C$9,IF($A$71="Library Equivalent",'Table Choices'!C$7,'Table Choices'!C$8))</f>
        <v>10|ä55</v>
      </c>
      <c r="G67" s="101" t="str">
        <f>IF($A$72="Annuities",'Table Choices'!D$9,IF($A$71="Library Equivalent",'Table Choices'!D$7,'Table Choices'!D$8))</f>
        <v>ä60</v>
      </c>
      <c r="H67" s="101" t="str">
        <f>IF($A$72="Annuities",'Table Choices'!E$9,IF($A$71="Library Equivalent",'Table Choices'!E$7,'Table Choices'!E$8))</f>
        <v>ä65</v>
      </c>
      <c r="I67" s="101" t="str">
        <f>IF($A$72="Annuities",'Table Choices'!F$9,IF($A$71="Library Equivalent",'Table Choices'!F$7,'Table Choices'!F$8))</f>
        <v>ä70</v>
      </c>
      <c r="J67" s="101" t="str">
        <f>IF($A$72="Annuities",'Table Choices'!G$9,IF($A$71="Library Equivalent",'Table Choices'!G$7,'Table Choices'!G$8))</f>
        <v>ä80</v>
      </c>
    </row>
    <row r="68" spans="1:8" ht="15">
      <c r="A68" s="86" t="s">
        <v>66</v>
      </c>
      <c r="B68" s="233" t="s">
        <v>155</v>
      </c>
      <c r="D68" s="233" t="s">
        <v>155</v>
      </c>
      <c r="E68" s="98" t="s">
        <v>79</v>
      </c>
      <c r="F68" s="98" t="s">
        <v>80</v>
      </c>
      <c r="G68" s="98" t="s">
        <v>81</v>
      </c>
      <c r="H68" s="98" t="s">
        <v>82</v>
      </c>
    </row>
    <row r="69" spans="1:8" ht="15">
      <c r="A69" s="23"/>
      <c r="E69" s="32">
        <v>0</v>
      </c>
      <c r="F69" s="32">
        <v>1</v>
      </c>
      <c r="G69" s="32">
        <v>2</v>
      </c>
      <c r="H69" s="32">
        <v>3</v>
      </c>
    </row>
    <row r="70" spans="1:8" ht="15">
      <c r="A70" s="83" t="str">
        <f>'Charts -  % Medium Cohort'!A133</f>
        <v>Male</v>
      </c>
      <c r="E70" s="32">
        <v>0</v>
      </c>
      <c r="F70" s="32">
        <v>32</v>
      </c>
      <c r="G70" s="32">
        <v>64</v>
      </c>
      <c r="H70" s="32">
        <v>96</v>
      </c>
    </row>
    <row r="71" spans="1:8" ht="15">
      <c r="A71" s="83" t="str">
        <f>'Charts -  % Medium Cohort'!A134</f>
        <v>End-2009</v>
      </c>
      <c r="B71" s="233">
        <f>IF(A71="Library Equivalent",17,1)</f>
        <v>1</v>
      </c>
      <c r="C71" s="90" t="s">
        <v>89</v>
      </c>
      <c r="D71" s="240">
        <f>IF($A$70="Female",4,1)</f>
        <v>1</v>
      </c>
      <c r="E71" s="241">
        <f>INDEX('Data -  % Medium Cohort'!$E$58:$DZ$62,$D71,E$70+$B$71+$B$72+$B$73)</f>
        <v>0.9987890066572668</v>
      </c>
      <c r="F71" s="241">
        <f>INDEX('Data -  % Medium Cohort'!$E$58:$DZ$62,$D71,F$70+$B$71+$B$72+$B$73)</f>
        <v>1.0199770455355257</v>
      </c>
      <c r="G71" s="241">
        <f>INDEX('Data -  % Medium Cohort'!$E$58:$DZ$62,$D71,G$70+$B$71+$B$72+$B$73)</f>
        <v>1.042792972306606</v>
      </c>
      <c r="H71" s="241">
        <f>INDEX('Data -  % Medium Cohort'!$E$58:$DZ$62,$D71,H$70+$B$71+$B$72+$B$73)</f>
        <v>1.0669756872783578</v>
      </c>
    </row>
    <row r="72" spans="1:8" ht="15">
      <c r="A72" s="83" t="str">
        <f>'Charts -  % Medium Cohort'!A135</f>
        <v>Annuities</v>
      </c>
      <c r="B72" s="233">
        <f>IF(A72="Annuities",8,0)</f>
        <v>8</v>
      </c>
      <c r="C72" s="90" t="s">
        <v>87</v>
      </c>
      <c r="D72" s="240">
        <f>IF($A$70="Female",5,2)</f>
        <v>2</v>
      </c>
      <c r="E72" s="241">
        <f>INDEX('Data -  % Medium Cohort'!$E$58:$DZ$62,$D72,E$70+$B$71+$B$72+$B$73)</f>
        <v>1.00393522876137</v>
      </c>
      <c r="F72" s="241">
        <f>INDEX('Data -  % Medium Cohort'!$E$58:$DZ$62,$D72,F$70+$B$71+$B$72+$B$73)</f>
        <v>1.0253160885725334</v>
      </c>
      <c r="G72" s="241">
        <f>INDEX('Data -  % Medium Cohort'!$E$58:$DZ$62,$D72,G$70+$B$71+$B$72+$B$73)</f>
        <v>1.0482061356057628</v>
      </c>
      <c r="H72" s="241">
        <f>INDEX('Data -  % Medium Cohort'!$E$58:$DZ$62,$D72,H$70+$B$71+$B$72+$B$73)</f>
        <v>1.0723281306957961</v>
      </c>
    </row>
    <row r="73" spans="1:8" ht="15">
      <c r="A73" s="83" t="str">
        <f>'Charts -  % Medium Cohort'!A136</f>
        <v>ä65</v>
      </c>
      <c r="B73" s="233">
        <f>IF($A$73=$E$67,0,IF($A$73=$F$67,1,IF($A$73=$G$67,2,IF($A$73=$H$67,3,IF($A$73=$I$67,4,IF($A$73=$J$67,5))))))</f>
        <v>3</v>
      </c>
      <c r="C73" s="90" t="s">
        <v>90</v>
      </c>
      <c r="D73" s="240">
        <f>IF($A$70="Female",4,1)</f>
        <v>1</v>
      </c>
      <c r="E73" s="241">
        <f>INDEX('Data -  % Medium Cohort'!$E$64:$DZ$68,$D73,E$70+$B$71+$B$72+$B$73)</f>
        <v>0.9821834918768039</v>
      </c>
      <c r="F73" s="241">
        <f>INDEX('Data -  % Medium Cohort'!$E$64:$DZ$68,$D73,F$70+$B$71+$B$72+$B$73)</f>
        <v>1.0106901479415211</v>
      </c>
      <c r="G73" s="241">
        <f>INDEX('Data -  % Medium Cohort'!$E$64:$DZ$68,$D73,G$70+$B$71+$B$72+$B$73)</f>
        <v>1.040858588053914</v>
      </c>
      <c r="H73" s="241">
        <f>INDEX('Data -  % Medium Cohort'!$E$64:$DZ$68,$D73,H$70+$B$71+$B$72+$B$73)</f>
        <v>1.0722487940399208</v>
      </c>
    </row>
    <row r="74" spans="1:8" ht="15">
      <c r="A74" s="23"/>
      <c r="C74" s="90" t="s">
        <v>93</v>
      </c>
      <c r="D74" s="240">
        <f>IF($A$70="Female",5,2)</f>
        <v>2</v>
      </c>
      <c r="E74" s="241">
        <f>INDEX('Data -  % Medium Cohort'!$E$64:$DZ$68,$D74,E$70+$B$71+$B$72+$B$73)</f>
        <v>1.017973742132929</v>
      </c>
      <c r="F74" s="241">
        <f>INDEX('Data -  % Medium Cohort'!$E$64:$DZ$68,$D74,F$70+$B$71+$B$72+$B$73)</f>
        <v>1.0335266021460294</v>
      </c>
      <c r="G74" s="241">
        <f>INDEX('Data -  % Medium Cohort'!$E$64:$DZ$68,$D74,G$70+$B$71+$B$72+$B$73)</f>
        <v>1.0501385602341795</v>
      </c>
      <c r="H74" s="241">
        <f>INDEX('Data -  % Medium Cohort'!$E$64:$DZ$68,$D74,H$70+$B$71+$B$72+$B$73)</f>
        <v>1.0676807691537464</v>
      </c>
    </row>
    <row r="75" spans="1:8" ht="15">
      <c r="A75" s="23"/>
      <c r="C75" s="90" t="s">
        <v>88</v>
      </c>
      <c r="D75" s="240">
        <f>IF(A70="Female",6,1)</f>
        <v>1</v>
      </c>
      <c r="E75" s="241">
        <f>INDEX('Data -  % Medium Cohort'!$E$6:$AH$14,$D$75+E$69,$B$71+$B$72+$B$73)</f>
        <v>1.0020477738362747</v>
      </c>
      <c r="F75" s="241">
        <f>INDEX('Data -  % Medium Cohort'!$E$6:$AH$14,$D$75+F$69,$B$71+$B$72+$B$73)</f>
        <v>1.0233269628491102</v>
      </c>
      <c r="G75" s="241">
        <f>INDEX('Data -  % Medium Cohort'!$E$6:$AH$14,$D$75+G$69,$B$71+$B$72+$B$73)</f>
        <v>1.0461812510955188</v>
      </c>
      <c r="H75" s="241">
        <f>INDEX('Data -  % Medium Cohort'!$E$6:$AH$14,$D$75+H$69,$B$71+$B$72+$B$73)</f>
        <v>1.0703435256464118</v>
      </c>
    </row>
    <row r="76" ht="15">
      <c r="A76" s="23"/>
    </row>
    <row r="77" ht="15">
      <c r="A77" s="23"/>
    </row>
    <row r="78" spans="1:10" s="52" customFormat="1" ht="18.75">
      <c r="A78" s="249" t="s">
        <v>63</v>
      </c>
      <c r="B78" s="250"/>
      <c r="C78" s="250"/>
      <c r="D78" s="250"/>
      <c r="E78" s="250"/>
      <c r="F78" s="250"/>
      <c r="G78" s="250"/>
      <c r="H78" s="250"/>
      <c r="I78" s="250"/>
      <c r="J78" s="251"/>
    </row>
    <row r="79" ht="15">
      <c r="A79" s="23"/>
    </row>
    <row r="80" spans="1:10" ht="15">
      <c r="A80" s="101" t="s">
        <v>65</v>
      </c>
      <c r="E80" s="101" t="str">
        <f>IF($A$85="Annuities",'Table Choices'!B$9,IF($A$84="Library Equivalent",'Table Choices'!B$7,'Table Choices'!B$8))</f>
        <v>20|ä45</v>
      </c>
      <c r="F80" s="101" t="str">
        <f>IF($A$85="Annuities",'Table Choices'!C$9,IF($A$84="Library Equivalent",'Table Choices'!C$7,'Table Choices'!C$8))</f>
        <v>10|ä55</v>
      </c>
      <c r="G80" s="101" t="str">
        <f>IF($A$85="Annuities",'Table Choices'!D$9,IF($A$84="Library Equivalent",'Table Choices'!D$7,'Table Choices'!D$8))</f>
        <v>ä60</v>
      </c>
      <c r="H80" s="101" t="str">
        <f>IF($A$85="Annuities",'Table Choices'!E$9,IF($A$84="Library Equivalent",'Table Choices'!E$7,'Table Choices'!E$8))</f>
        <v>ä65</v>
      </c>
      <c r="I80" s="101" t="str">
        <f>IF($A$85="Annuities",'Table Choices'!F$9,IF($A$84="Library Equivalent",'Table Choices'!F$7,'Table Choices'!F$8))</f>
        <v>ä70</v>
      </c>
      <c r="J80" s="101" t="str">
        <f>IF($A$85="Annuities",'Table Choices'!G$9,IF($A$84="Library Equivalent",'Table Choices'!G$7,'Table Choices'!G$8))</f>
        <v>ä80</v>
      </c>
    </row>
    <row r="81" spans="1:8" ht="15">
      <c r="A81" s="86" t="s">
        <v>66</v>
      </c>
      <c r="B81" s="233" t="s">
        <v>155</v>
      </c>
      <c r="D81" s="233" t="s">
        <v>155</v>
      </c>
      <c r="E81" s="98" t="s">
        <v>79</v>
      </c>
      <c r="F81" s="98" t="s">
        <v>80</v>
      </c>
      <c r="G81" s="98" t="s">
        <v>81</v>
      </c>
      <c r="H81" s="98" t="s">
        <v>82</v>
      </c>
    </row>
    <row r="82" spans="1:8" ht="15">
      <c r="A82" s="23"/>
      <c r="E82" s="32">
        <v>0</v>
      </c>
      <c r="F82" s="32">
        <v>1</v>
      </c>
      <c r="G82" s="32">
        <v>2</v>
      </c>
      <c r="H82" s="32">
        <v>3</v>
      </c>
    </row>
    <row r="83" spans="1:8" ht="15">
      <c r="A83" s="83" t="str">
        <f>'Charts -  % Medium Cohort'!A156</f>
        <v>Male</v>
      </c>
      <c r="B83" s="233">
        <f>IF(A83="Female",6,1)</f>
        <v>1</v>
      </c>
      <c r="E83" s="32">
        <v>0</v>
      </c>
      <c r="F83" s="32">
        <v>32</v>
      </c>
      <c r="G83" s="32">
        <v>64</v>
      </c>
      <c r="H83" s="32">
        <v>96</v>
      </c>
    </row>
    <row r="84" spans="1:8" ht="15">
      <c r="A84" s="83" t="str">
        <f>'Charts -  % Medium Cohort'!A157</f>
        <v>End-2009</v>
      </c>
      <c r="B84" s="233">
        <f>IF(A84="Library Equivalent",17,1)</f>
        <v>1</v>
      </c>
      <c r="C84" s="94">
        <v>0</v>
      </c>
      <c r="D84" s="240">
        <v>0</v>
      </c>
      <c r="E84" s="241">
        <f>INDEX('Data -  % Medium Cohort'!$E$70:$DZ$78,$B$83+$D84,E$83+$B$84+$B$85+$B$86)</f>
        <v>0.9687884534102044</v>
      </c>
      <c r="F84" s="241">
        <f>INDEX('Data -  % Medium Cohort'!$E$70:$DZ$78,$B$83+$D84,F$83+$B$84+$B$85+$B$86)</f>
        <v>0.9996302593754998</v>
      </c>
      <c r="G84" s="241">
        <f>INDEX('Data -  % Medium Cohort'!$E$70:$DZ$78,$B$83+$D84,G$83+$B$84+$B$85+$B$86)</f>
        <v>1.032394820668133</v>
      </c>
      <c r="H84" s="241">
        <f>INDEX('Data -  % Medium Cohort'!$E$70:$DZ$78,$B$83+$D84,H$83+$B$84+$B$85+$B$86)</f>
        <v>1.0666098847727306</v>
      </c>
    </row>
    <row r="85" spans="1:8" ht="15">
      <c r="A85" s="83" t="str">
        <f>'Charts -  % Medium Cohort'!A158</f>
        <v>Annuities</v>
      </c>
      <c r="B85" s="233">
        <f>IF(A85="Annuities",8,0)</f>
        <v>8</v>
      </c>
      <c r="C85" s="94">
        <v>0.75</v>
      </c>
      <c r="D85" s="240">
        <v>1</v>
      </c>
      <c r="E85" s="241">
        <f>INDEX('Data -  % Medium Cohort'!$E$70:$DZ$78,$B$83+$D85,E$83+$B$84+$B$85+$B$86)</f>
        <v>1.0180046037278865</v>
      </c>
      <c r="F85" s="241">
        <f>INDEX('Data -  % Medium Cohort'!$E$70:$DZ$78,$B$83+$D85,F$83+$B$84+$B$85+$B$86)</f>
        <v>1.0347767744209704</v>
      </c>
      <c r="G85" s="241">
        <f>INDEX('Data -  % Medium Cohort'!$E$70:$DZ$78,$B$83+$D85,G$83+$B$84+$B$85+$B$86)</f>
        <v>1.0529093925070503</v>
      </c>
      <c r="H85" s="241">
        <f>INDEX('Data -  % Medium Cohort'!$E$70:$DZ$78,$B$83+$D85,H$83+$B$84+$B$85+$B$86)</f>
        <v>1.0721882320615594</v>
      </c>
    </row>
    <row r="86" spans="1:8" ht="15">
      <c r="A86" s="83" t="str">
        <f>'Charts -  % Medium Cohort'!A159</f>
        <v>ä65</v>
      </c>
      <c r="B86" s="233">
        <f>IF($A$86=$E$80,0,IF($A$86=$F$80,1,IF($A$86=$G$80,2,IF($A$86=$H$80,3,IF($A$86=$I$80,4,IF($A$86=$J$80,5))))))</f>
        <v>3</v>
      </c>
      <c r="C86" s="94">
        <v>1</v>
      </c>
      <c r="D86" s="240">
        <v>2</v>
      </c>
      <c r="E86" s="241">
        <f>INDEX('Data -  % Medium Cohort'!$E$70:$DZ$78,$B$83+$D86,E$83+$B$84+$B$85+$B$86)</f>
        <v>1.033456600746511</v>
      </c>
      <c r="F86" s="241">
        <f>INDEX('Data -  % Medium Cohort'!$E$70:$DZ$78,$B$83+$D86,F$83+$B$84+$B$85+$B$86)</f>
        <v>1.045940970593157</v>
      </c>
      <c r="G86" s="241">
        <f>INDEX('Data -  % Medium Cohort'!$E$70:$DZ$78,$B$83+$D86,G$83+$B$84+$B$85+$B$86)</f>
        <v>1.059523419912828</v>
      </c>
      <c r="H86" s="241">
        <f>INDEX('Data -  % Medium Cohort'!$E$70:$DZ$78,$B$83+$D86,H$83+$B$84+$B$85+$B$86)</f>
        <v>1.0740180662078072</v>
      </c>
    </row>
    <row r="87" spans="1:8" ht="15">
      <c r="A87" s="23"/>
      <c r="C87" s="94">
        <v>1.25</v>
      </c>
      <c r="D87" s="240">
        <v>3</v>
      </c>
      <c r="E87" s="241">
        <f>INDEX('Data -  % Medium Cohort'!$E$70:$DZ$78,$B$83+$D87,E$83+$B$84+$B$85+$B$86)</f>
        <v>1.0483715924582113</v>
      </c>
      <c r="F87" s="241">
        <f>INDEX('Data -  % Medium Cohort'!$E$70:$DZ$78,$B$83+$D87,F$83+$B$84+$B$85+$B$86)</f>
        <v>1.0568076237001616</v>
      </c>
      <c r="G87" s="241">
        <f>INDEX('Data -  % Medium Cohort'!$E$70:$DZ$78,$B$83+$D87,G$83+$B$84+$B$85+$B$86)</f>
        <v>1.0660207467778384</v>
      </c>
      <c r="H87" s="241">
        <f>INDEX('Data -  % Medium Cohort'!$E$70:$DZ$78,$B$83+$D87,H$83+$B$84+$B$85+$B$86)</f>
        <v>1.0758329385405585</v>
      </c>
    </row>
    <row r="88" spans="1:8" ht="15">
      <c r="A88" s="23"/>
      <c r="C88" s="90" t="s">
        <v>36</v>
      </c>
      <c r="D88" s="240">
        <f>IF(A83="Female",6,1)</f>
        <v>1</v>
      </c>
      <c r="E88" s="241">
        <f>INDEX('Data -  % Medium Cohort'!$E$6:$AH$14,$D$88+E$82,$B$84+$B$85+$B$86)</f>
        <v>1.0020477738362747</v>
      </c>
      <c r="F88" s="241">
        <f>INDEX('Data -  % Medium Cohort'!$E$6:$AH$14,$D$88+F$82,$B$84+$B$85+$B$86)</f>
        <v>1.0233269628491102</v>
      </c>
      <c r="G88" s="241">
        <f>INDEX('Data -  % Medium Cohort'!$E$6:$AH$14,$D$88+G$82,$B$84+$B$85+$B$86)</f>
        <v>1.0461812510955188</v>
      </c>
      <c r="H88" s="241">
        <f>INDEX('Data -  % Medium Cohort'!$E$6:$AH$14,$D$88+H$82,$B$84+$B$85+$B$86)</f>
        <v>1.0703435256464118</v>
      </c>
    </row>
    <row r="89" ht="15">
      <c r="A89" s="23"/>
    </row>
    <row r="90" ht="15">
      <c r="A90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</sheetData>
  <sheetProtection sheet="1"/>
  <mergeCells count="7">
    <mergeCell ref="A27:J27"/>
    <mergeCell ref="A65:J65"/>
    <mergeCell ref="A78:J78"/>
    <mergeCell ref="A4:J4"/>
    <mergeCell ref="A14:J14"/>
    <mergeCell ref="A40:J40"/>
    <mergeCell ref="A53:J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">
      <selection activeCell="A3" sqref="A3"/>
    </sheetView>
  </sheetViews>
  <sheetFormatPr defaultColWidth="10.7109375" defaultRowHeight="15"/>
  <cols>
    <col min="1" max="1" width="20.7109375" style="31" customWidth="1"/>
    <col min="2" max="2" width="20.7109375" style="232" customWidth="1"/>
    <col min="3" max="3" width="41.57421875" style="89" customWidth="1"/>
    <col min="4" max="4" width="10.7109375" style="232" customWidth="1"/>
    <col min="5" max="16384" width="10.7109375" style="31" customWidth="1"/>
  </cols>
  <sheetData>
    <row r="1" ht="20.25">
      <c r="A1" s="87" t="s">
        <v>64</v>
      </c>
    </row>
    <row r="4" spans="1:10" s="52" customFormat="1" ht="18.75">
      <c r="A4" s="249" t="s">
        <v>40</v>
      </c>
      <c r="B4" s="250"/>
      <c r="C4" s="250"/>
      <c r="D4" s="250"/>
      <c r="E4" s="250"/>
      <c r="F4" s="250"/>
      <c r="G4" s="250"/>
      <c r="H4" s="250"/>
      <c r="I4" s="250"/>
      <c r="J4" s="251"/>
    </row>
    <row r="6" spans="1:10" ht="15">
      <c r="A6" s="86" t="s">
        <v>66</v>
      </c>
      <c r="B6" s="233" t="s">
        <v>155</v>
      </c>
      <c r="C6" s="96"/>
      <c r="D6" s="233" t="s">
        <v>155</v>
      </c>
      <c r="E6" s="97" t="str">
        <f>IF($A$10="Annuities",'Table Choices'!B$9,IF($A$9="Library Equivalent",'Table Choices'!B$7,'Table Choices'!B$8))</f>
        <v>e65 in 2029</v>
      </c>
      <c r="F6" s="97" t="str">
        <f>IF($A$10="Annuities",'Table Choices'!C$9,IF($A$9="Library Equivalent",'Table Choices'!C$7,'Table Choices'!C$8))</f>
        <v>e65 in 2019</v>
      </c>
      <c r="G6" s="97" t="str">
        <f>IF($A$10="Annuities",'Table Choices'!D$9,IF($A$9="Library Equivalent",'Table Choices'!D$7,'Table Choices'!D$8))</f>
        <v>e60</v>
      </c>
      <c r="H6" s="97" t="str">
        <f>IF($A$10="Annuities",'Table Choices'!E$9,IF($A$9="Library Equivalent",'Table Choices'!E$7,'Table Choices'!E$8))</f>
        <v>e65</v>
      </c>
      <c r="I6" s="97" t="str">
        <f>IF($A$10="Annuities",'Table Choices'!F$9,IF($A$9="Library Equivalent",'Table Choices'!F$7,'Table Choices'!F$8))</f>
        <v>e70</v>
      </c>
      <c r="J6" s="97" t="str">
        <f>IF($A$10="Annuities",'Table Choices'!G$9,IF($A$9="Library Equivalent",'Table Choices'!G$7,'Table Choices'!G$8))</f>
        <v>e80</v>
      </c>
    </row>
    <row r="7" spans="5:16" ht="12.75">
      <c r="E7" s="50">
        <v>0</v>
      </c>
      <c r="F7" s="50">
        <v>1</v>
      </c>
      <c r="G7" s="50">
        <v>2</v>
      </c>
      <c r="H7" s="50">
        <v>3</v>
      </c>
      <c r="I7" s="50">
        <v>4</v>
      </c>
      <c r="J7" s="50">
        <v>5</v>
      </c>
      <c r="K7" s="51"/>
      <c r="P7" s="51"/>
    </row>
    <row r="8" spans="1:10" ht="15">
      <c r="A8" s="95" t="str">
        <f>'Charts - Values'!A18</f>
        <v>Male</v>
      </c>
      <c r="B8" s="233">
        <f>IF(A8="Female",6,1)</f>
        <v>1</v>
      </c>
      <c r="C8" s="90" t="s">
        <v>112</v>
      </c>
      <c r="D8" s="236">
        <v>0</v>
      </c>
      <c r="E8" s="35">
        <f>INDEX('Data - ValuesEnd2009'!$E$6:$AH$14,$B$8+$D8,$B$9+$B$10+E$7)</f>
        <v>21.469317960337296</v>
      </c>
      <c r="F8" s="35">
        <f>INDEX('Data - ValuesEnd2009'!$E$6:$AH$14,$B$8+$D8,$B$9+$B$10+F$7)</f>
        <v>21.50576046606717</v>
      </c>
      <c r="G8" s="35">
        <f>INDEX('Data - ValuesEnd2009'!$E$6:$AH$14,$B$8+$D8,$B$9+$B$10+G$7)</f>
        <v>25.826782358883655</v>
      </c>
      <c r="H8" s="35">
        <f>INDEX('Data - ValuesEnd2009'!$E$6:$AH$14,$B$8+$D8,$B$9+$B$10+H$7)</f>
        <v>21.520639694606732</v>
      </c>
      <c r="I8" s="35">
        <f>INDEX('Data - ValuesEnd2009'!$E$6:$AH$14,$B$8+$D8,$B$9+$B$10+I$7)</f>
        <v>17.272763672674593</v>
      </c>
      <c r="J8" s="35">
        <f>INDEX('Data - ValuesEnd2009'!$E$6:$AH$14,$B$8+$D8,$B$9+$B$10+J$7)</f>
        <v>9.652965858757064</v>
      </c>
    </row>
    <row r="9" spans="1:10" ht="15">
      <c r="A9" s="95" t="str">
        <f>'Charts - Values'!A19</f>
        <v>End-2009</v>
      </c>
      <c r="B9" s="233">
        <f>IF(A9="Library Equivalent",17,1)</f>
        <v>1</v>
      </c>
      <c r="C9" s="90" t="s">
        <v>113</v>
      </c>
      <c r="D9" s="236">
        <v>1</v>
      </c>
      <c r="E9" s="35">
        <f>INDEX('Data - ValuesEnd2009'!$E$6:$AH$14,$B$8+$D9,$B$9+$B$10+E$7)</f>
        <v>24.077093747589725</v>
      </c>
      <c r="F9" s="35">
        <f>INDEX('Data - ValuesEnd2009'!$E$6:$AH$14,$B$8+$D9,$B$9+$B$10+F$7)</f>
        <v>23.3066771900507</v>
      </c>
      <c r="G9" s="35">
        <f>INDEX('Data - ValuesEnd2009'!$E$6:$AH$14,$B$8+$D9,$B$9+$B$10+G$7)</f>
        <v>27.199485595472687</v>
      </c>
      <c r="H9" s="35">
        <f>INDEX('Data - ValuesEnd2009'!$E$6:$AH$14,$B$8+$D9,$B$9+$B$10+H$7)</f>
        <v>22.568342761544915</v>
      </c>
      <c r="I9" s="35">
        <f>INDEX('Data - ValuesEnd2009'!$E$6:$AH$14,$B$8+$D9,$B$9+$B$10+I$7)</f>
        <v>18.036007557223254</v>
      </c>
      <c r="J9" s="35">
        <f>INDEX('Data - ValuesEnd2009'!$E$6:$AH$14,$B$8+$D9,$B$9+$B$10+J$7)</f>
        <v>10.003575952420707</v>
      </c>
    </row>
    <row r="10" spans="1:10" ht="15">
      <c r="A10" s="95" t="str">
        <f>'Charts - Values'!A20</f>
        <v>Expectation of Life</v>
      </c>
      <c r="B10" s="233">
        <f>IF(A10="Annuities",8,0)</f>
        <v>0</v>
      </c>
      <c r="C10" s="90" t="s">
        <v>114</v>
      </c>
      <c r="D10" s="236">
        <v>2</v>
      </c>
      <c r="E10" s="35">
        <f>INDEX('Data - ValuesEnd2009'!$E$6:$AH$14,$B$8+$D10,$B$9+$B$10+E$7)</f>
        <v>27.063140634502016</v>
      </c>
      <c r="F10" s="35">
        <f>INDEX('Data - ValuesEnd2009'!$E$6:$AH$14,$B$8+$D10,$B$9+$B$10+F$7)</f>
        <v>25.380841449799643</v>
      </c>
      <c r="G10" s="35">
        <f>INDEX('Data - ValuesEnd2009'!$E$6:$AH$14,$B$8+$D10,$B$9+$B$10+G$7)</f>
        <v>28.778909288397383</v>
      </c>
      <c r="H10" s="35">
        <f>INDEX('Data - ValuesEnd2009'!$E$6:$AH$14,$B$8+$D10,$B$9+$B$10+H$7)</f>
        <v>23.76947614201751</v>
      </c>
      <c r="I10" s="35">
        <f>INDEX('Data - ValuesEnd2009'!$E$6:$AH$14,$B$8+$D10,$B$9+$B$10+I$7)</f>
        <v>18.905109651001077</v>
      </c>
      <c r="J10" s="35">
        <f>INDEX('Data - ValuesEnd2009'!$E$6:$AH$14,$B$8+$D10,$B$9+$B$10+J$7)</f>
        <v>10.393821632555087</v>
      </c>
    </row>
    <row r="11" spans="1:10" ht="15">
      <c r="A11" s="23"/>
      <c r="B11" s="233"/>
      <c r="C11" s="90" t="s">
        <v>115</v>
      </c>
      <c r="D11" s="236">
        <v>3</v>
      </c>
      <c r="E11" s="35">
        <f>INDEX('Data - ValuesEnd2009'!$E$6:$AH$14,$B$8+$D11,$B$9+$B$10+E$7)</f>
        <v>30.304608375647963</v>
      </c>
      <c r="F11" s="35">
        <f>INDEX('Data - ValuesEnd2009'!$E$6:$AH$14,$B$8+$D11,$B$9+$B$10+F$7)</f>
        <v>27.695056617436936</v>
      </c>
      <c r="G11" s="35">
        <f>INDEX('Data - ValuesEnd2009'!$E$6:$AH$14,$B$8+$D11,$B$9+$B$10+G$7)</f>
        <v>30.554666212131657</v>
      </c>
      <c r="H11" s="35">
        <f>INDEX('Data - ValuesEnd2009'!$E$6:$AH$14,$B$8+$D11,$B$9+$B$10+H$7)</f>
        <v>25.124515214581535</v>
      </c>
      <c r="I11" s="35">
        <f>INDEX('Data - ValuesEnd2009'!$E$6:$AH$14,$B$8+$D11,$B$9+$B$10+I$7)</f>
        <v>19.884608739869837</v>
      </c>
      <c r="J11" s="35">
        <f>INDEX('Data - ValuesEnd2009'!$E$6:$AH$14,$B$8+$D11,$B$9+$B$10+J$7)</f>
        <v>10.827094848485872</v>
      </c>
    </row>
    <row r="12" spans="1:10" ht="15">
      <c r="A12" s="23"/>
      <c r="B12" s="233"/>
      <c r="C12" s="91"/>
      <c r="D12" s="233"/>
      <c r="E12" s="23"/>
      <c r="F12" s="23"/>
      <c r="G12" s="23"/>
      <c r="H12" s="23"/>
      <c r="I12" s="23"/>
      <c r="J12" s="23"/>
    </row>
    <row r="13" spans="1:10" ht="15">
      <c r="A13" s="23"/>
      <c r="B13" s="233"/>
      <c r="C13" s="91"/>
      <c r="D13" s="233"/>
      <c r="E13" s="23"/>
      <c r="F13" s="23"/>
      <c r="G13" s="23"/>
      <c r="H13" s="23"/>
      <c r="I13" s="23"/>
      <c r="J13" s="23"/>
    </row>
    <row r="14" spans="1:10" s="52" customFormat="1" ht="18.75">
      <c r="A14" s="249" t="s">
        <v>38</v>
      </c>
      <c r="B14" s="250"/>
      <c r="C14" s="250"/>
      <c r="D14" s="250"/>
      <c r="E14" s="250"/>
      <c r="F14" s="250"/>
      <c r="G14" s="250"/>
      <c r="H14" s="250"/>
      <c r="I14" s="250"/>
      <c r="J14" s="251"/>
    </row>
    <row r="15" spans="1:10" ht="15">
      <c r="A15" s="23"/>
      <c r="B15" s="233"/>
      <c r="C15" s="91"/>
      <c r="D15" s="233"/>
      <c r="E15" s="23"/>
      <c r="F15" s="23"/>
      <c r="G15" s="23"/>
      <c r="H15" s="23"/>
      <c r="I15" s="23"/>
      <c r="J15" s="23"/>
    </row>
    <row r="16" spans="1:10" s="23" customFormat="1" ht="15">
      <c r="A16" s="101" t="s">
        <v>65</v>
      </c>
      <c r="B16" s="233"/>
      <c r="C16" s="100"/>
      <c r="D16" s="233"/>
      <c r="E16" s="99" t="str">
        <f>IF($A$21="Annuities",'Table Choices'!B$9,IF($A$20="Library Equivalent",'Table Choices'!B$7,'Table Choices'!B$8))</f>
        <v>e65 in 2029</v>
      </c>
      <c r="F16" s="100" t="str">
        <f>IF($A$21="Annuities",'Table Choices'!C$9,IF($A$20="Library Equivalent",'Table Choices'!C$7,'Table Choices'!C$8))</f>
        <v>e65 in 2019</v>
      </c>
      <c r="G16" s="101" t="str">
        <f>IF($A$21="Annuities",'Table Choices'!D$9,IF($A$20="Library Equivalent",'Table Choices'!D$7,'Table Choices'!D$8))</f>
        <v>e60</v>
      </c>
      <c r="H16" s="101" t="str">
        <f>IF($A$21="Annuities",'Table Choices'!E$9,IF($A$20="Library Equivalent",'Table Choices'!E$7,'Table Choices'!E$8))</f>
        <v>e65</v>
      </c>
      <c r="I16" s="101" t="str">
        <f>IF($A$21="Annuities",'Table Choices'!F$9,IF($A$20="Library Equivalent",'Table Choices'!F$7,'Table Choices'!F$8))</f>
        <v>e70</v>
      </c>
      <c r="J16" s="101" t="str">
        <f>IF($A$21="Annuities",'Table Choices'!G$9,IF($A$20="Library Equivalent",'Table Choices'!G$7,'Table Choices'!G$8))</f>
        <v>e80</v>
      </c>
    </row>
    <row r="17" spans="1:10" ht="15">
      <c r="A17" s="86" t="s">
        <v>66</v>
      </c>
      <c r="B17" s="233" t="s">
        <v>155</v>
      </c>
      <c r="C17" s="96"/>
      <c r="D17" s="233" t="s">
        <v>155</v>
      </c>
      <c r="E17" s="98" t="s">
        <v>79</v>
      </c>
      <c r="F17" s="98" t="s">
        <v>80</v>
      </c>
      <c r="G17" s="98" t="s">
        <v>81</v>
      </c>
      <c r="H17" s="98" t="s">
        <v>82</v>
      </c>
      <c r="I17" s="23"/>
      <c r="J17" s="23"/>
    </row>
    <row r="18" spans="1:10" ht="15">
      <c r="A18" s="23"/>
      <c r="B18" s="233"/>
      <c r="C18" s="91"/>
      <c r="D18" s="233"/>
      <c r="E18" s="32">
        <v>0</v>
      </c>
      <c r="F18" s="32">
        <v>1</v>
      </c>
      <c r="G18" s="32">
        <v>2</v>
      </c>
      <c r="H18" s="32">
        <v>3</v>
      </c>
      <c r="I18" s="23"/>
      <c r="J18" s="23"/>
    </row>
    <row r="19" spans="1:10" ht="15">
      <c r="A19" s="95" t="str">
        <f>'Charts - Values'!A41</f>
        <v>Male</v>
      </c>
      <c r="B19" s="233">
        <f>IF(A19="Female",6,1)</f>
        <v>1</v>
      </c>
      <c r="C19" s="91"/>
      <c r="D19" s="233"/>
      <c r="E19" s="32">
        <v>0</v>
      </c>
      <c r="F19" s="32">
        <v>32</v>
      </c>
      <c r="G19" s="32">
        <v>64</v>
      </c>
      <c r="H19" s="32">
        <v>96</v>
      </c>
      <c r="I19" s="23"/>
      <c r="J19" s="23"/>
    </row>
    <row r="20" spans="1:10" ht="15">
      <c r="A20" s="95" t="str">
        <f>'Charts - Values'!A42</f>
        <v>End-2009</v>
      </c>
      <c r="B20" s="233">
        <f>IF(A20="Library Equivalent",17,1)</f>
        <v>1</v>
      </c>
      <c r="C20" s="90">
        <v>-0.02</v>
      </c>
      <c r="D20" s="236">
        <v>0</v>
      </c>
      <c r="E20" s="35">
        <f>INDEX('Data - ValuesEnd2009'!$E$18:$DZ$26,$B$19+$D20,E$19+$B$20+$B$21+$B$22)</f>
        <v>18.86654307796319</v>
      </c>
      <c r="F20" s="35">
        <f>INDEX('Data - ValuesEnd2009'!$E$18:$DZ$26,$B$19+$D20,F$19+$B$20+$B$21+$B$22)</f>
        <v>19.572032107786967</v>
      </c>
      <c r="G20" s="35">
        <f>INDEX('Data - ValuesEnd2009'!$E$18:$DZ$26,$B$19+$D20,G$19+$B$20+$B$21+$B$22)</f>
        <v>20.38126373409098</v>
      </c>
      <c r="H20" s="35">
        <f>INDEX('Data - ValuesEnd2009'!$E$18:$DZ$26,$B$19+$D20,H$19+$B$20+$B$21+$B$22)</f>
        <v>21.30658881990453</v>
      </c>
      <c r="I20" s="23"/>
      <c r="J20" s="23"/>
    </row>
    <row r="21" spans="1:10" ht="15">
      <c r="A21" s="95" t="str">
        <f>'Charts - Values'!A43</f>
        <v>Expectation of Life</v>
      </c>
      <c r="B21" s="233">
        <f>IF(A21="Annuities",8,0)</f>
        <v>0</v>
      </c>
      <c r="C21" s="90">
        <v>-0.01</v>
      </c>
      <c r="D21" s="236">
        <v>1</v>
      </c>
      <c r="E21" s="35">
        <f>INDEX('Data - ValuesEnd2009'!$E$18:$DZ$26,$B$19+$D21,E$19+$B$20+$B$21+$B$22)</f>
        <v>20.09081387354806</v>
      </c>
      <c r="F21" s="35">
        <f>INDEX('Data - ValuesEnd2009'!$E$18:$DZ$26,$B$19+$D21,F$19+$B$20+$B$21+$B$22)</f>
        <v>20.945178896301027</v>
      </c>
      <c r="G21" s="35">
        <f>INDEX('Data - ValuesEnd2009'!$E$18:$DZ$26,$B$19+$D21,G$19+$B$20+$B$21+$B$22)</f>
        <v>21.926921006844964</v>
      </c>
      <c r="H21" s="35">
        <f>INDEX('Data - ValuesEnd2009'!$E$18:$DZ$26,$B$19+$D21,H$19+$B$20+$B$21+$B$22)</f>
        <v>23.045109158934928</v>
      </c>
      <c r="I21" s="23"/>
      <c r="J21" s="23"/>
    </row>
    <row r="22" spans="1:10" ht="15">
      <c r="A22" s="95" t="str">
        <f>'Charts - Values'!A44</f>
        <v>e65</v>
      </c>
      <c r="B22" s="233">
        <f>IF($A$22=$E$16,0,IF($A$22=$F$16,1,IF($A$22=$G$16,2,IF($A$22=$H$16,3,IF($A$22=$I$16,4,IF($A$22=$J$16,5))))))</f>
        <v>3</v>
      </c>
      <c r="C22" s="90" t="s">
        <v>35</v>
      </c>
      <c r="D22" s="233"/>
      <c r="E22" s="35">
        <f>INDEX('Data - ValuesEnd2009'!$E$6:$AH$14,$B$19+E$18,$B$20+$B$21+$B$22)</f>
        <v>21.520639694606732</v>
      </c>
      <c r="F22" s="35">
        <f>INDEX('Data - ValuesEnd2009'!$E$6:$AH$14,$B$19+F$18,$B$20+$B$21+$B$22)</f>
        <v>22.568342761544915</v>
      </c>
      <c r="G22" s="35">
        <f>INDEX('Data - ValuesEnd2009'!$E$6:$AH$14,$B$19+G$18,$B$20+$B$21+$B$22)</f>
        <v>23.76947614201751</v>
      </c>
      <c r="H22" s="35">
        <f>INDEX('Data - ValuesEnd2009'!$E$6:$AH$14,$B$19+H$18,$B$20+$B$21+$B$22)</f>
        <v>25.124515214581535</v>
      </c>
      <c r="I22" s="23"/>
      <c r="J22" s="23"/>
    </row>
    <row r="23" spans="1:10" ht="15">
      <c r="A23" s="23"/>
      <c r="B23" s="233"/>
      <c r="C23" s="92" t="s">
        <v>52</v>
      </c>
      <c r="D23" s="236">
        <v>2</v>
      </c>
      <c r="E23" s="35">
        <f>INDEX('Data - ValuesEnd2009'!$E$18:$DZ$26,$B$19+$D23,E$19+$B$20+$B$21+$B$22)</f>
        <v>23.241774056465058</v>
      </c>
      <c r="F23" s="35">
        <f>INDEX('Data - ValuesEnd2009'!$E$18:$DZ$26,$B$19+$D23,F$19+$B$20+$B$21+$B$22)</f>
        <v>24.547470410893908</v>
      </c>
      <c r="G23" s="35">
        <f>INDEX('Data - ValuesEnd2009'!$E$18:$DZ$26,$B$19+$D23,G$19+$B$20+$B$21+$B$22)</f>
        <v>26.030032581660237</v>
      </c>
      <c r="H23" s="35">
        <f>INDEX('Data - ValuesEnd2009'!$E$18:$DZ$26,$B$19+$D23,H$19+$B$20+$B$21+$B$22)</f>
        <v>27.67039097782349</v>
      </c>
      <c r="I23" s="23"/>
      <c r="J23" s="23"/>
    </row>
    <row r="24" spans="1:10" ht="15">
      <c r="A24" s="23"/>
      <c r="B24" s="233"/>
      <c r="C24" s="92" t="s">
        <v>53</v>
      </c>
      <c r="D24" s="236">
        <v>3</v>
      </c>
      <c r="E24" s="35">
        <f>INDEX('Data - ValuesEnd2009'!$E$18:$DZ$26,$B$19+$D24,E$19+$B$20+$B$21+$B$22)</f>
        <v>25.414785613063025</v>
      </c>
      <c r="F24" s="35">
        <f>INDEX('Data - ValuesEnd2009'!$E$18:$DZ$26,$B$19+$D24,F$19+$B$20+$B$21+$B$22)</f>
        <v>27.069306984651583</v>
      </c>
      <c r="G24" s="35">
        <f>INDEX('Data - ValuesEnd2009'!$E$18:$DZ$26,$B$19+$D24,G$19+$B$20+$B$21+$B$22)</f>
        <v>28.902214072817205</v>
      </c>
      <c r="H24" s="35">
        <f>INDEX('Data - ValuesEnd2009'!$E$18:$DZ$26,$B$19+$D24,H$19+$B$20+$B$21+$B$22)</f>
        <v>30.861262365975396</v>
      </c>
      <c r="I24" s="23"/>
      <c r="J24" s="23"/>
    </row>
    <row r="25" spans="1:10" ht="15">
      <c r="A25" s="23"/>
      <c r="B25" s="233"/>
      <c r="C25" s="92"/>
      <c r="D25" s="236"/>
      <c r="E25" s="35"/>
      <c r="F25" s="35"/>
      <c r="G25" s="35"/>
      <c r="H25" s="35"/>
      <c r="I25" s="23"/>
      <c r="J25" s="23"/>
    </row>
    <row r="26" spans="1:10" ht="15">
      <c r="A26" s="23"/>
      <c r="B26" s="233"/>
      <c r="C26" s="92"/>
      <c r="D26" s="236"/>
      <c r="E26" s="35"/>
      <c r="F26" s="35"/>
      <c r="G26" s="35"/>
      <c r="H26" s="35"/>
      <c r="I26" s="23"/>
      <c r="J26" s="23"/>
    </row>
    <row r="27" spans="1:10" s="52" customFormat="1" ht="18.75">
      <c r="A27" s="249" t="s">
        <v>105</v>
      </c>
      <c r="B27" s="250"/>
      <c r="C27" s="250"/>
      <c r="D27" s="250"/>
      <c r="E27" s="250"/>
      <c r="F27" s="250"/>
      <c r="G27" s="250"/>
      <c r="H27" s="250"/>
      <c r="I27" s="250"/>
      <c r="J27" s="251"/>
    </row>
    <row r="28" spans="2:4" s="23" customFormat="1" ht="15">
      <c r="B28" s="233"/>
      <c r="C28" s="91"/>
      <c r="D28" s="233"/>
    </row>
    <row r="29" spans="1:10" s="23" customFormat="1" ht="15">
      <c r="A29" s="101" t="s">
        <v>65</v>
      </c>
      <c r="B29" s="233"/>
      <c r="C29" s="91"/>
      <c r="D29" s="233"/>
      <c r="E29" s="101" t="str">
        <f>IF($A$85="Annuities",'Table Choices'!B$9,IF($A$84="Library Equivalent",'Table Choices'!B$7,'Table Choices'!B$8))</f>
        <v>e65 in 2029</v>
      </c>
      <c r="F29" s="101" t="str">
        <f>IF($A$85="Annuities",'Table Choices'!C$9,IF($A$84="Library Equivalent",'Table Choices'!C$7,'Table Choices'!C$8))</f>
        <v>e65 in 2019</v>
      </c>
      <c r="G29" s="101" t="str">
        <f>IF($A$85="Annuities",'Table Choices'!D$9,IF($A$84="Library Equivalent",'Table Choices'!D$7,'Table Choices'!D$8))</f>
        <v>e60</v>
      </c>
      <c r="H29" s="101" t="str">
        <f>IF($A$85="Annuities",'Table Choices'!E$9,IF($A$84="Library Equivalent",'Table Choices'!E$7,'Table Choices'!E$8))</f>
        <v>e65</v>
      </c>
      <c r="I29" s="101" t="str">
        <f>IF($A$85="Annuities",'Table Choices'!F$9,IF($A$84="Library Equivalent",'Table Choices'!F$7,'Table Choices'!F$8))</f>
        <v>e70</v>
      </c>
      <c r="J29" s="101" t="str">
        <f>IF($A$85="Annuities",'Table Choices'!G$9,IF($A$84="Library Equivalent",'Table Choices'!G$7,'Table Choices'!G$8))</f>
        <v>e80</v>
      </c>
    </row>
    <row r="30" spans="1:8" s="23" customFormat="1" ht="15">
      <c r="A30" s="86" t="s">
        <v>66</v>
      </c>
      <c r="B30" s="233" t="s">
        <v>155</v>
      </c>
      <c r="C30" s="96"/>
      <c r="D30" s="233" t="s">
        <v>155</v>
      </c>
      <c r="E30" s="98" t="s">
        <v>79</v>
      </c>
      <c r="F30" s="98" t="s">
        <v>80</v>
      </c>
      <c r="G30" s="98" t="s">
        <v>81</v>
      </c>
      <c r="H30" s="98" t="s">
        <v>82</v>
      </c>
    </row>
    <row r="31" spans="2:8" s="23" customFormat="1" ht="15">
      <c r="B31" s="233"/>
      <c r="C31" s="91"/>
      <c r="D31" s="233"/>
      <c r="E31" s="32">
        <v>0</v>
      </c>
      <c r="F31" s="32">
        <v>1</v>
      </c>
      <c r="G31" s="32">
        <v>2</v>
      </c>
      <c r="H31" s="32">
        <v>3</v>
      </c>
    </row>
    <row r="32" spans="1:8" s="23" customFormat="1" ht="15">
      <c r="A32" s="83" t="str">
        <f>'Charts -  % Medium Cohort'!A64</f>
        <v>Male</v>
      </c>
      <c r="B32" s="233">
        <f>IF(A32="Female",4,1)</f>
        <v>1</v>
      </c>
      <c r="C32" s="91"/>
      <c r="D32" s="233"/>
      <c r="E32" s="32">
        <v>0</v>
      </c>
      <c r="F32" s="32">
        <v>32</v>
      </c>
      <c r="G32" s="32">
        <v>64</v>
      </c>
      <c r="H32" s="32">
        <v>96</v>
      </c>
    </row>
    <row r="33" spans="1:8" s="23" customFormat="1" ht="15">
      <c r="A33" s="83" t="str">
        <f>'Charts -  % Medium Cohort'!A65</f>
        <v>End-2009</v>
      </c>
      <c r="B33" s="233">
        <f>IF(A33="Library Equivalent",17,1)</f>
        <v>1</v>
      </c>
      <c r="C33" s="94" t="s">
        <v>106</v>
      </c>
      <c r="D33" s="236">
        <v>0</v>
      </c>
      <c r="E33" s="35">
        <f>INDEX('Data - ValuesEnd2009'!$E$28:$DZ$32,$B$32+$D33,E$32+$B$33+$B$34+$B$35)</f>
        <v>12.817015029156497</v>
      </c>
      <c r="F33" s="35">
        <f>INDEX('Data - ValuesEnd2009'!$E$28:$DZ$32,$B$32+$D33,F$32+$B$33+$B$34+$B$35)</f>
        <v>13.087314414438616</v>
      </c>
      <c r="G33" s="35">
        <f>INDEX('Data - ValuesEnd2009'!$E$28:$DZ$32,$B$32+$D33,G$32+$B$33+$B$34+$B$35)</f>
        <v>13.380525705962528</v>
      </c>
      <c r="H33" s="35">
        <f>INDEX('Data - ValuesEnd2009'!$E$28:$DZ$32,$B$32+$D33,H$32+$B$33+$B$34+$B$35)</f>
        <v>13.693873952939573</v>
      </c>
    </row>
    <row r="34" spans="1:8" s="23" customFormat="1" ht="15">
      <c r="A34" s="83" t="str">
        <f>'Charts -  % Medium Cohort'!A66</f>
        <v>Annuities</v>
      </c>
      <c r="B34" s="233">
        <f>IF(A34="Annuities",8,0)</f>
        <v>8</v>
      </c>
      <c r="C34" s="94" t="s">
        <v>107</v>
      </c>
      <c r="D34" s="236">
        <v>1</v>
      </c>
      <c r="E34" s="35">
        <f>INDEX('Data - ValuesEnd2009'!$E$28:$DZ$32,$B$32+$D34,E$32+$B$33+$B$34+$B$35)</f>
        <v>13.469830434389689</v>
      </c>
      <c r="F34" s="35">
        <f>INDEX('Data - ValuesEnd2009'!$E$28:$DZ$32,$B$32+$D34,F$32+$B$33+$B$34+$B$35)</f>
        <v>13.755366837303262</v>
      </c>
      <c r="G34" s="35">
        <f>INDEX('Data - ValuesEnd2009'!$E$28:$DZ$32,$B$32+$D34,G$32+$B$33+$B$34+$B$35)</f>
        <v>14.059079321640526</v>
      </c>
      <c r="H34" s="35">
        <f>INDEX('Data - ValuesEnd2009'!$E$28:$DZ$32,$B$32+$D34,H$32+$B$33+$B$34+$B$35)</f>
        <v>14.376946814236183</v>
      </c>
    </row>
    <row r="35" spans="1:8" s="23" customFormat="1" ht="15">
      <c r="A35" s="83" t="str">
        <f>'Charts -  % Medium Cohort'!A67</f>
        <v>ä65</v>
      </c>
      <c r="B35" s="233">
        <f>IF($A$86=$E$80,0,IF($A$86=$F$80,1,IF($A$86=$G$80,2,IF($A$86=$H$80,3,IF($A$86=$I$80,4,IF($A$86=$J$80,5))))))</f>
        <v>3</v>
      </c>
      <c r="C35" s="94" t="s">
        <v>108</v>
      </c>
      <c r="D35" s="236">
        <v>0</v>
      </c>
      <c r="E35" s="35">
        <f>INDEX('Data - ValuesEnd2009'!$E$28:$DZ$32,$B$32+$D35,E$32+$B$33+$B$34+$B$35)</f>
        <v>12.817015029156497</v>
      </c>
      <c r="F35" s="35">
        <f>INDEX('Data - ValuesEnd2009'!$E$28:$DZ$32,$B$32+$D35,F$32+$B$33+$B$34+$B$35)</f>
        <v>13.087314414438616</v>
      </c>
      <c r="G35" s="35">
        <f>INDEX('Data - ValuesEnd2009'!$E$28:$DZ$32,$B$32+$D35,G$32+$B$33+$B$34+$B$35)</f>
        <v>13.380525705962528</v>
      </c>
      <c r="H35" s="35">
        <f>INDEX('Data - ValuesEnd2009'!$E$28:$DZ$32,$B$32+$D35,H$32+$B$33+$B$34+$B$35)</f>
        <v>13.693873952939573</v>
      </c>
    </row>
    <row r="36" spans="2:8" s="23" customFormat="1" ht="15">
      <c r="B36" s="233"/>
      <c r="C36" s="94" t="s">
        <v>109</v>
      </c>
      <c r="D36" s="236">
        <v>1</v>
      </c>
      <c r="E36" s="35">
        <f>INDEX('Data - ValuesEnd2009'!$E$28:$DZ$32,$B$32+$D36,E$32+$B$33+$B$34+$B$35)</f>
        <v>13.469830434389689</v>
      </c>
      <c r="F36" s="35">
        <f>INDEX('Data - ValuesEnd2009'!$E$28:$DZ$32,$B$32+$D36,F$32+$B$33+$B$34+$B$35)</f>
        <v>13.755366837303262</v>
      </c>
      <c r="G36" s="35">
        <f>INDEX('Data - ValuesEnd2009'!$E$28:$DZ$32,$B$32+$D36,G$32+$B$33+$B$34+$B$35)</f>
        <v>14.059079321640526</v>
      </c>
      <c r="H36" s="35">
        <f>INDEX('Data - ValuesEnd2009'!$E$28:$DZ$32,$B$32+$D36,H$32+$B$33+$B$34+$B$35)</f>
        <v>14.376946814236183</v>
      </c>
    </row>
    <row r="37" spans="2:8" s="23" customFormat="1" ht="15">
      <c r="B37" s="233"/>
      <c r="C37" s="90" t="s">
        <v>88</v>
      </c>
      <c r="D37" s="236">
        <f>IF(A32="Female",6,1)</f>
        <v>1</v>
      </c>
      <c r="E37" s="35">
        <f>INDEX('Data - ValuesEnd2009'!$E$6:$AH$14,$D$37+E$31,$B$33+$B$34+$B$35)</f>
        <v>13.146667890638506</v>
      </c>
      <c r="F37" s="35">
        <f>INDEX('Data - ValuesEnd2009'!$E$6:$AH$14,$D$37+F$31,$B$33+$B$34+$B$35)</f>
        <v>13.425846626661105</v>
      </c>
      <c r="G37" s="35">
        <f>INDEX('Data - ValuesEnd2009'!$E$6:$AH$14,$D$37+G$31,$B$33+$B$34+$B$35)</f>
        <v>13.72569035197789</v>
      </c>
      <c r="H37" s="35">
        <f>INDEX('Data - ValuesEnd2009'!$E$6:$AH$14,$D$37+H$31,$B$33+$B$34+$B$35)</f>
        <v>14.042694597979954</v>
      </c>
    </row>
    <row r="38" spans="2:4" s="23" customFormat="1" ht="15">
      <c r="B38" s="233"/>
      <c r="C38" s="91"/>
      <c r="D38" s="233"/>
    </row>
    <row r="39" spans="1:10" ht="15">
      <c r="A39" s="23"/>
      <c r="B39" s="233"/>
      <c r="C39" s="91"/>
      <c r="D39" s="233"/>
      <c r="E39" s="23"/>
      <c r="F39" s="23"/>
      <c r="G39" s="23"/>
      <c r="H39" s="23"/>
      <c r="I39" s="23"/>
      <c r="J39" s="23"/>
    </row>
    <row r="40" spans="1:10" s="52" customFormat="1" ht="18.75">
      <c r="A40" s="249" t="s">
        <v>39</v>
      </c>
      <c r="B40" s="250"/>
      <c r="C40" s="250"/>
      <c r="D40" s="250"/>
      <c r="E40" s="250"/>
      <c r="F40" s="250"/>
      <c r="G40" s="250"/>
      <c r="H40" s="250"/>
      <c r="I40" s="250"/>
      <c r="J40" s="251"/>
    </row>
    <row r="41" spans="1:10" ht="15">
      <c r="A41" s="23"/>
      <c r="B41" s="233"/>
      <c r="C41" s="91"/>
      <c r="D41" s="233"/>
      <c r="E41" s="23"/>
      <c r="F41" s="23"/>
      <c r="G41" s="23"/>
      <c r="H41" s="23"/>
      <c r="I41" s="23"/>
      <c r="J41" s="23"/>
    </row>
    <row r="42" spans="1:10" ht="15">
      <c r="A42" s="101" t="s">
        <v>65</v>
      </c>
      <c r="E42" s="99" t="str">
        <f>IF($A$47="Annuities",'Table Choices'!B$9,IF($A$46="Library Equivalent",'Table Choices'!B$7,'Table Choices'!B$8))</f>
        <v>e65 in 2029</v>
      </c>
      <c r="F42" s="100" t="str">
        <f>IF($A$47="Annuities",'Table Choices'!C$9,IF($A$46="Library Equivalent",'Table Choices'!C$7,'Table Choices'!C$8))</f>
        <v>e65 in 2019</v>
      </c>
      <c r="G42" s="101" t="str">
        <f>IF($A$47="Annuities",'Table Choices'!D$9,IF($A$46="Library Equivalent",'Table Choices'!D$7,'Table Choices'!D$8))</f>
        <v>e60</v>
      </c>
      <c r="H42" s="101" t="str">
        <f>IF($A$47="Annuities",'Table Choices'!E$9,IF($A$46="Library Equivalent",'Table Choices'!E$7,'Table Choices'!E$8))</f>
        <v>e65</v>
      </c>
      <c r="I42" s="101" t="str">
        <f>IF($A$47="Annuities",'Table Choices'!F$9,IF($A$46="Library Equivalent",'Table Choices'!F$7,'Table Choices'!F$8))</f>
        <v>e70</v>
      </c>
      <c r="J42" s="101" t="str">
        <f>IF($A$47="Annuities",'Table Choices'!G$9,IF($A$46="Library Equivalent",'Table Choices'!G$7,'Table Choices'!G$8))</f>
        <v>e80</v>
      </c>
    </row>
    <row r="43" spans="1:10" ht="15">
      <c r="A43" s="86" t="s">
        <v>66</v>
      </c>
      <c r="B43" s="233" t="s">
        <v>155</v>
      </c>
      <c r="C43" s="96"/>
      <c r="D43" s="233" t="s">
        <v>155</v>
      </c>
      <c r="E43" s="98" t="s">
        <v>79</v>
      </c>
      <c r="F43" s="98" t="s">
        <v>80</v>
      </c>
      <c r="G43" s="98" t="s">
        <v>81</v>
      </c>
      <c r="H43" s="98" t="s">
        <v>82</v>
      </c>
      <c r="I43" s="23"/>
      <c r="J43" s="23"/>
    </row>
    <row r="44" spans="1:10" ht="15">
      <c r="A44" s="23"/>
      <c r="B44" s="233"/>
      <c r="C44" s="91"/>
      <c r="D44" s="233"/>
      <c r="E44" s="32">
        <v>0</v>
      </c>
      <c r="F44" s="32">
        <v>1</v>
      </c>
      <c r="G44" s="32">
        <v>2</v>
      </c>
      <c r="H44" s="32">
        <v>3</v>
      </c>
      <c r="I44" s="23"/>
      <c r="J44" s="23"/>
    </row>
    <row r="45" spans="1:10" ht="15">
      <c r="A45" s="95" t="str">
        <f>'Charts - Values'!A87</f>
        <v>Male</v>
      </c>
      <c r="B45" s="233"/>
      <c r="C45" s="91"/>
      <c r="D45" s="233"/>
      <c r="E45" s="32">
        <v>0</v>
      </c>
      <c r="F45" s="32">
        <v>32</v>
      </c>
      <c r="G45" s="32">
        <v>64</v>
      </c>
      <c r="H45" s="32">
        <v>96</v>
      </c>
      <c r="I45" s="23"/>
      <c r="J45" s="23"/>
    </row>
    <row r="46" spans="1:10" ht="15">
      <c r="A46" s="95" t="str">
        <f>'Charts - Values'!A88</f>
        <v>End-2009</v>
      </c>
      <c r="B46" s="233">
        <f>IF(A46="Library Equivalent",17,1)</f>
        <v>1</v>
      </c>
      <c r="C46" s="90"/>
      <c r="D46" s="236"/>
      <c r="E46" s="35"/>
      <c r="F46" s="35"/>
      <c r="G46" s="35"/>
      <c r="H46" s="35"/>
      <c r="I46" s="23"/>
      <c r="J46" s="23"/>
    </row>
    <row r="47" spans="1:10" ht="15">
      <c r="A47" s="95" t="str">
        <f>'Charts - Values'!A89</f>
        <v>Expectation of Life</v>
      </c>
      <c r="B47" s="233">
        <f>IF(A47="Annuities",8,0)</f>
        <v>0</v>
      </c>
      <c r="C47" s="93" t="s">
        <v>83</v>
      </c>
      <c r="D47" s="236">
        <f>IF(A45="Female",3,1)</f>
        <v>1</v>
      </c>
      <c r="E47" s="35">
        <f>INDEX('Data - ValuesEnd2009'!$E$40:$DZ$42,$D$47,E$45+$B$46+$B$47+$B$48)</f>
        <v>21.800205498820272</v>
      </c>
      <c r="F47" s="35">
        <f>INDEX('Data - ValuesEnd2009'!$E$40:$DZ$42,$D$47,F$45+$B$46+$B$47+$B$48)</f>
        <v>22.897053584690447</v>
      </c>
      <c r="G47" s="35">
        <f>INDEX('Data - ValuesEnd2009'!$E$40:$DZ$42,$D$47,G$45+$B$46+$B$47+$B$48)</f>
        <v>24.14654533767975</v>
      </c>
      <c r="H47" s="35">
        <f>INDEX('Data - ValuesEnd2009'!$E$40:$DZ$42,$D$47,H$45+$B$46+$B$47+$B$48)</f>
        <v>25.54421182024467</v>
      </c>
      <c r="I47" s="23"/>
      <c r="J47" s="23"/>
    </row>
    <row r="48" spans="1:10" ht="15">
      <c r="A48" s="95" t="str">
        <f>'Charts - Values'!A90</f>
        <v>e65</v>
      </c>
      <c r="B48" s="233">
        <f>IF($A$48=$E$42,0,IF($A$48=$F$42,1,IF($A$48=$G$42,2,IF($A$48=$H$42,3,IF($A$48=$I$42,4,IF($A$48=$J$42,5))))))</f>
        <v>3</v>
      </c>
      <c r="C48" s="90" t="s">
        <v>46</v>
      </c>
      <c r="D48" s="236">
        <f>IF($A$45="Female",4,1)</f>
        <v>1</v>
      </c>
      <c r="E48" s="35">
        <f>INDEX('Data - ValuesEnd2009'!$E$44:$DZ$48,$D$48,E$45+$B$46+$B$47+$B$48)</f>
        <v>21.342371905270404</v>
      </c>
      <c r="F48" s="35">
        <f>INDEX('Data - ValuesEnd2009'!$E$44:$DZ$48,$D$48,F$45+$B$46+$B$47+$B$48)</f>
        <v>22.378886945042634</v>
      </c>
      <c r="G48" s="35">
        <f>INDEX('Data - ValuesEnd2009'!$E$44:$DZ$48,$D$48,G$45+$B$46+$B$47+$B$48)</f>
        <v>23.572083024950697</v>
      </c>
      <c r="H48" s="35">
        <f>INDEX('Data - ValuesEnd2009'!$E$44:$DZ$48,$D$48,H$45+$B$46+$B$47+$B$48)</f>
        <v>24.923649347238346</v>
      </c>
      <c r="I48" s="23"/>
      <c r="J48" s="23"/>
    </row>
    <row r="49" spans="1:10" ht="15">
      <c r="A49" s="23"/>
      <c r="B49" s="233"/>
      <c r="C49" s="90" t="s">
        <v>47</v>
      </c>
      <c r="D49" s="236">
        <f>IF($A$45="Female",5,2)</f>
        <v>2</v>
      </c>
      <c r="E49" s="35">
        <f>INDEX('Data - ValuesEnd2009'!$E$44:$DZ$48,$D$49,E$45+$B$46+$B$47+$B$48)</f>
        <v>22.562369315039554</v>
      </c>
      <c r="F49" s="35">
        <f>INDEX('Data - ValuesEnd2009'!$E$44:$DZ$48,$D$49,F$45+$B$46+$B$47+$B$48)</f>
        <v>23.678350725234562</v>
      </c>
      <c r="G49" s="35">
        <f>INDEX('Data - ValuesEnd2009'!$E$44:$DZ$48,$D$49,G$45+$B$46+$B$47+$B$48)</f>
        <v>24.93379142596296</v>
      </c>
      <c r="H49" s="35">
        <f>INDEX('Data - ValuesEnd2009'!$E$44:$DZ$48,$D$49,H$45+$B$46+$B$47+$B$48)</f>
        <v>26.324435782435465</v>
      </c>
      <c r="I49" s="23"/>
      <c r="J49" s="23"/>
    </row>
    <row r="50" spans="1:10" ht="15">
      <c r="A50" s="23"/>
      <c r="B50" s="233"/>
      <c r="C50" s="90" t="s">
        <v>84</v>
      </c>
      <c r="D50" s="236">
        <f>IF(A45="Female",6,1)</f>
        <v>1</v>
      </c>
      <c r="E50" s="35">
        <f>INDEX('Data - ValuesEnd2009'!$E$6:$AH$14,$D$50+E$44,$B$46+$B$47+$B$48)</f>
        <v>21.520639694606732</v>
      </c>
      <c r="F50" s="35">
        <f>INDEX('Data - ValuesEnd2009'!$E$6:$AH$14,$D$50+F$44,$B$46+$B$47+$B$48)</f>
        <v>22.568342761544915</v>
      </c>
      <c r="G50" s="35">
        <f>INDEX('Data - ValuesEnd2009'!$E$6:$AH$14,$D$50+G$44,$B$46+$B$47+$B$48)</f>
        <v>23.76947614201751</v>
      </c>
      <c r="H50" s="35">
        <f>INDEX('Data - ValuesEnd2009'!$E$6:$AH$14,$D$50+H$44,$B$46+$B$47+$B$48)</f>
        <v>25.124515214581535</v>
      </c>
      <c r="I50" s="23"/>
      <c r="J50" s="23"/>
    </row>
    <row r="51" spans="1:10" ht="15">
      <c r="A51" s="23"/>
      <c r="B51" s="233"/>
      <c r="C51" s="91"/>
      <c r="D51" s="233"/>
      <c r="E51" s="23"/>
      <c r="F51" s="23"/>
      <c r="G51" s="23"/>
      <c r="H51" s="23"/>
      <c r="I51" s="23"/>
      <c r="J51" s="23"/>
    </row>
    <row r="52" spans="1:10" ht="15">
      <c r="A52" s="23"/>
      <c r="B52" s="233"/>
      <c r="C52" s="91"/>
      <c r="D52" s="233"/>
      <c r="E52" s="23"/>
      <c r="F52" s="23"/>
      <c r="G52" s="23"/>
      <c r="H52" s="23"/>
      <c r="I52" s="23"/>
      <c r="J52" s="23"/>
    </row>
    <row r="53" spans="1:10" s="52" customFormat="1" ht="18.75">
      <c r="A53" s="249" t="s">
        <v>41</v>
      </c>
      <c r="B53" s="250"/>
      <c r="C53" s="250"/>
      <c r="D53" s="250"/>
      <c r="E53" s="250"/>
      <c r="F53" s="250"/>
      <c r="G53" s="250"/>
      <c r="H53" s="250"/>
      <c r="I53" s="250"/>
      <c r="J53" s="251"/>
    </row>
    <row r="54" spans="1:10" s="49" customFormat="1" ht="15.75">
      <c r="A54" s="23"/>
      <c r="B54" s="233"/>
      <c r="C54" s="91"/>
      <c r="D54" s="233"/>
      <c r="E54" s="23"/>
      <c r="F54" s="23"/>
      <c r="G54" s="23"/>
      <c r="H54" s="23"/>
      <c r="I54" s="23"/>
      <c r="J54" s="23"/>
    </row>
    <row r="55" spans="1:10" s="49" customFormat="1" ht="15.75">
      <c r="A55" s="101" t="s">
        <v>65</v>
      </c>
      <c r="B55" s="234"/>
      <c r="D55" s="237"/>
      <c r="E55" s="99" t="str">
        <f>IF($A$60="Annuities",'Table Choices'!B$9,IF($A$59="Library Equivalent",'Table Choices'!B$7,'Table Choices'!B$8))</f>
        <v>e65 in 2029</v>
      </c>
      <c r="F55" s="100" t="str">
        <f>IF($A$60="Annuities",'Table Choices'!C$9,IF($A$59="Library Equivalent",'Table Choices'!C$7,'Table Choices'!C$8))</f>
        <v>e65 in 2019</v>
      </c>
      <c r="G55" s="101" t="str">
        <f>IF($A$60="Annuities",'Table Choices'!D$9,IF($A$59="Library Equivalent",'Table Choices'!D$7,'Table Choices'!D$8))</f>
        <v>e60</v>
      </c>
      <c r="H55" s="101" t="str">
        <f>IF($A$60="Annuities",'Table Choices'!E$9,IF($A$59="Library Equivalent",'Table Choices'!E$7,'Table Choices'!E$8))</f>
        <v>e65</v>
      </c>
      <c r="I55" s="101" t="str">
        <f>IF($A$60="Annuities",'Table Choices'!F$9,IF($A$59="Library Equivalent",'Table Choices'!F$7,'Table Choices'!F$8))</f>
        <v>e70</v>
      </c>
      <c r="J55" s="101" t="str">
        <f>IF($A$60="Annuities",'Table Choices'!G$9,IF($A$59="Library Equivalent",'Table Choices'!G$7,'Table Choices'!G$8))</f>
        <v>e80</v>
      </c>
    </row>
    <row r="56" spans="1:10" ht="15">
      <c r="A56" s="86" t="s">
        <v>66</v>
      </c>
      <c r="B56" s="233" t="s">
        <v>155</v>
      </c>
      <c r="C56" s="96"/>
      <c r="D56" s="233" t="s">
        <v>155</v>
      </c>
      <c r="E56" s="98" t="s">
        <v>79</v>
      </c>
      <c r="F56" s="98" t="s">
        <v>80</v>
      </c>
      <c r="G56" s="98" t="s">
        <v>81</v>
      </c>
      <c r="H56" s="98" t="s">
        <v>82</v>
      </c>
      <c r="I56" s="23"/>
      <c r="J56" s="23"/>
    </row>
    <row r="57" spans="1:10" ht="15">
      <c r="A57" s="23"/>
      <c r="B57" s="233"/>
      <c r="C57" s="91"/>
      <c r="D57" s="233"/>
      <c r="E57" s="32">
        <v>0</v>
      </c>
      <c r="F57" s="32">
        <v>1</v>
      </c>
      <c r="G57" s="32">
        <v>2</v>
      </c>
      <c r="H57" s="32">
        <v>3</v>
      </c>
      <c r="I57" s="23"/>
      <c r="J57" s="23"/>
    </row>
    <row r="58" spans="1:10" ht="15">
      <c r="A58" s="95" t="str">
        <f>'Charts - Values'!A110</f>
        <v>Male</v>
      </c>
      <c r="B58" s="233">
        <f>IF(A58="Female",5,1)</f>
        <v>1</v>
      </c>
      <c r="C58" s="91"/>
      <c r="D58" s="233"/>
      <c r="E58" s="32">
        <v>0</v>
      </c>
      <c r="F58" s="32">
        <v>32</v>
      </c>
      <c r="G58" s="32">
        <v>64</v>
      </c>
      <c r="H58" s="32">
        <v>96</v>
      </c>
      <c r="I58" s="23"/>
      <c r="J58" s="23"/>
    </row>
    <row r="59" spans="1:10" ht="15">
      <c r="A59" s="95" t="str">
        <f>'Charts - Values'!A111</f>
        <v>End-2009</v>
      </c>
      <c r="B59" s="233">
        <f>IF(A59="Library Equivalent",17,1)</f>
        <v>1</v>
      </c>
      <c r="C59" s="90" t="s">
        <v>48</v>
      </c>
      <c r="D59" s="236">
        <v>0</v>
      </c>
      <c r="E59" s="35">
        <f>INDEX('Data - ValuesEnd2009'!$E$50:$DZ$56,$B$58+$D59,E$58+$B$59+$B$60+$B$61)</f>
        <v>21.520639694606732</v>
      </c>
      <c r="F59" s="35">
        <f>INDEX('Data - ValuesEnd2009'!$E$50:$DZ$56,$B$58+$D59,F$58+$B$59+$B$60+$B$61)</f>
        <v>22.15981943460548</v>
      </c>
      <c r="G59" s="35">
        <f>INDEX('Data - ValuesEnd2009'!$E$50:$DZ$56,$B$58+$D59,G$58+$B$59+$B$60+$B$61)</f>
        <v>22.763987621562833</v>
      </c>
      <c r="H59" s="35">
        <f>INDEX('Data - ValuesEnd2009'!$E$50:$DZ$56,$B$58+$D59,H$58+$B$59+$B$60+$B$61)</f>
        <v>23.327381318183306</v>
      </c>
      <c r="I59" s="23"/>
      <c r="J59" s="23"/>
    </row>
    <row r="60" spans="1:10" ht="15">
      <c r="A60" s="95" t="str">
        <f>'Charts - Values'!A112</f>
        <v>Expectation of Life</v>
      </c>
      <c r="B60" s="233">
        <f>IF(A60="Annuities",8,0)</f>
        <v>0</v>
      </c>
      <c r="C60" s="90" t="s">
        <v>49</v>
      </c>
      <c r="D60" s="236">
        <v>1</v>
      </c>
      <c r="E60" s="35">
        <f>INDEX('Data - ValuesEnd2009'!$E$50:$DZ$56,$B$58+$D60,E$58+$B$59+$B$60+$B$61)</f>
        <v>21.520639694606732</v>
      </c>
      <c r="F60" s="35">
        <f>INDEX('Data - ValuesEnd2009'!$E$50:$DZ$56,$B$58+$D60,F$58+$B$59+$B$60+$B$61)</f>
        <v>22.622906174970925</v>
      </c>
      <c r="G60" s="35">
        <f>INDEX('Data - ValuesEnd2009'!$E$50:$DZ$56,$B$58+$D60,G$58+$B$59+$B$60+$B$61)</f>
        <v>23.954690883359024</v>
      </c>
      <c r="H60" s="35">
        <f>INDEX('Data - ValuesEnd2009'!$E$50:$DZ$56,$B$58+$D60,H$58+$B$59+$B$60+$B$61)</f>
        <v>25.57188519746633</v>
      </c>
      <c r="I60" s="23"/>
      <c r="J60" s="23"/>
    </row>
    <row r="61" spans="1:10" ht="15">
      <c r="A61" s="95" t="str">
        <f>'Charts - Values'!A113</f>
        <v>e65</v>
      </c>
      <c r="B61" s="233">
        <f>IF($A$61=$E$55,0,IF($A$61=$F$55,1,IF($A$61=$G$55,2,IF($A$61=$H$55,3,IF($A$61=$I$55,4,IF($A$61=$J$55,5))))))</f>
        <v>3</v>
      </c>
      <c r="C61" s="90" t="s">
        <v>51</v>
      </c>
      <c r="D61" s="236">
        <v>2</v>
      </c>
      <c r="E61" s="35">
        <f>INDEX('Data - ValuesEnd2009'!$E$50:$DZ$56,$B$58+$D61,E$58+$B$59+$B$60+$B$61)</f>
        <v>21.520639694606732</v>
      </c>
      <c r="F61" s="35">
        <f>INDEX('Data - ValuesEnd2009'!$E$50:$DZ$56,$B$58+$D61,F$58+$B$59+$B$60+$B$61)</f>
        <v>22.683009664619657</v>
      </c>
      <c r="G61" s="35">
        <f>INDEX('Data - ValuesEnd2009'!$E$50:$DZ$56,$B$58+$D61,G$58+$B$59+$B$60+$B$61)</f>
        <v>24.191979872165</v>
      </c>
      <c r="H61" s="35">
        <f>INDEX('Data - ValuesEnd2009'!$E$50:$DZ$56,$B$58+$D61,H$58+$B$59+$B$60+$B$61)</f>
        <v>26.29145331238183</v>
      </c>
      <c r="I61" s="23"/>
      <c r="J61" s="23"/>
    </row>
    <row r="62" spans="1:10" ht="15">
      <c r="A62" s="23"/>
      <c r="B62" s="233"/>
      <c r="C62" s="90" t="s">
        <v>50</v>
      </c>
      <c r="D62" s="236">
        <f>IF(A58="Female",6,1)</f>
        <v>1</v>
      </c>
      <c r="E62" s="35">
        <f>INDEX('Data - ValuesEnd2009'!$E$6:$AH$14,$D$62+E$57,$B$59+$B$60+$B$61)</f>
        <v>21.520639694606732</v>
      </c>
      <c r="F62" s="35">
        <f>INDEX('Data - ValuesEnd2009'!$E$6:$AH$14,$D$62+F$57,$B$59+$B$60+$B$61)</f>
        <v>22.568342761544915</v>
      </c>
      <c r="G62" s="35">
        <f>INDEX('Data - ValuesEnd2009'!$E$6:$AH$14,$D$62+G$57,$B$59+$B$60+$B$61)</f>
        <v>23.76947614201751</v>
      </c>
      <c r="H62" s="35">
        <f>INDEX('Data - ValuesEnd2009'!$E$6:$AH$14,$D$62+H$57,$B$59+$B$60+$B$61)</f>
        <v>25.124515214581535</v>
      </c>
      <c r="I62" s="23"/>
      <c r="J62" s="23"/>
    </row>
    <row r="63" spans="1:10" ht="15">
      <c r="A63" s="23"/>
      <c r="B63" s="233"/>
      <c r="C63" s="91"/>
      <c r="D63" s="233"/>
      <c r="E63" s="23"/>
      <c r="F63" s="23"/>
      <c r="G63" s="23"/>
      <c r="H63" s="23"/>
      <c r="I63" s="23"/>
      <c r="J63" s="23"/>
    </row>
    <row r="64" spans="1:10" ht="15">
      <c r="A64" s="23"/>
      <c r="B64" s="233"/>
      <c r="C64" s="91"/>
      <c r="D64" s="233"/>
      <c r="E64" s="23"/>
      <c r="F64" s="23"/>
      <c r="G64" s="23"/>
      <c r="H64" s="23"/>
      <c r="I64" s="23"/>
      <c r="J64" s="23"/>
    </row>
    <row r="65" spans="1:10" s="52" customFormat="1" ht="18.75">
      <c r="A65" s="249" t="s">
        <v>42</v>
      </c>
      <c r="B65" s="250"/>
      <c r="C65" s="250"/>
      <c r="D65" s="250"/>
      <c r="E65" s="250"/>
      <c r="F65" s="250"/>
      <c r="G65" s="250"/>
      <c r="H65" s="250"/>
      <c r="I65" s="250"/>
      <c r="J65" s="251"/>
    </row>
    <row r="66" spans="1:10" ht="15">
      <c r="A66" s="23"/>
      <c r="B66" s="233"/>
      <c r="C66" s="91"/>
      <c r="D66" s="233"/>
      <c r="E66" s="23"/>
      <c r="F66" s="23"/>
      <c r="G66" s="23"/>
      <c r="H66" s="23"/>
      <c r="I66" s="23"/>
      <c r="J66" s="23"/>
    </row>
    <row r="67" spans="1:10" ht="15">
      <c r="A67" s="101" t="s">
        <v>65</v>
      </c>
      <c r="E67" s="99" t="str">
        <f>IF($A$72="Annuities",'Table Choices'!B$9,IF($A$71="Library Equivalent",'Table Choices'!B$7,'Table Choices'!B$8))</f>
        <v>e65 in 2029</v>
      </c>
      <c r="F67" s="100" t="str">
        <f>IF($A$72="Annuities",'Table Choices'!C$9,IF($A$71="Library Equivalent",'Table Choices'!C$7,'Table Choices'!C$8))</f>
        <v>e65 in 2019</v>
      </c>
      <c r="G67" s="101" t="str">
        <f>IF($A$72="Annuities",'Table Choices'!D$9,IF($A$71="Library Equivalent",'Table Choices'!D$7,'Table Choices'!D$8))</f>
        <v>e60</v>
      </c>
      <c r="H67" s="101" t="str">
        <f>IF($A$72="Annuities",'Table Choices'!E$9,IF($A$71="Library Equivalent",'Table Choices'!E$7,'Table Choices'!E$8))</f>
        <v>e65</v>
      </c>
      <c r="I67" s="101" t="str">
        <f>IF($A$72="Annuities",'Table Choices'!F$9,IF($A$71="Library Equivalent",'Table Choices'!F$7,'Table Choices'!F$8))</f>
        <v>e70</v>
      </c>
      <c r="J67" s="101" t="str">
        <f>IF($A$72="Annuities",'Table Choices'!G$9,IF($A$71="Library Equivalent",'Table Choices'!G$7,'Table Choices'!G$8))</f>
        <v>e80</v>
      </c>
    </row>
    <row r="68" spans="1:10" ht="15">
      <c r="A68" s="86" t="s">
        <v>66</v>
      </c>
      <c r="B68" s="233" t="s">
        <v>155</v>
      </c>
      <c r="C68" s="96"/>
      <c r="D68" s="233" t="s">
        <v>155</v>
      </c>
      <c r="E68" s="98" t="s">
        <v>79</v>
      </c>
      <c r="F68" s="98" t="s">
        <v>80</v>
      </c>
      <c r="G68" s="98" t="s">
        <v>81</v>
      </c>
      <c r="H68" s="98" t="s">
        <v>82</v>
      </c>
      <c r="I68" s="23"/>
      <c r="J68" s="23"/>
    </row>
    <row r="69" spans="1:10" ht="15">
      <c r="A69" s="23"/>
      <c r="B69" s="233"/>
      <c r="C69" s="91"/>
      <c r="D69" s="233"/>
      <c r="E69" s="32">
        <v>0</v>
      </c>
      <c r="F69" s="32">
        <v>1</v>
      </c>
      <c r="G69" s="32">
        <v>2</v>
      </c>
      <c r="H69" s="32">
        <v>3</v>
      </c>
      <c r="I69" s="23"/>
      <c r="J69" s="23"/>
    </row>
    <row r="70" spans="1:10" ht="15">
      <c r="A70" s="95" t="str">
        <f>'Charts - Values'!A133</f>
        <v>Male</v>
      </c>
      <c r="B70" s="233"/>
      <c r="C70" s="91"/>
      <c r="D70" s="233"/>
      <c r="E70" s="32">
        <v>0</v>
      </c>
      <c r="F70" s="32">
        <v>32</v>
      </c>
      <c r="G70" s="32">
        <v>64</v>
      </c>
      <c r="H70" s="32">
        <v>96</v>
      </c>
      <c r="I70" s="23"/>
      <c r="J70" s="23"/>
    </row>
    <row r="71" spans="1:10" ht="15">
      <c r="A71" s="95" t="str">
        <f>'Charts - Values'!A134</f>
        <v>End-2009</v>
      </c>
      <c r="B71" s="233">
        <f>IF(A71="Library Equivalent",17,1)</f>
        <v>1</v>
      </c>
      <c r="C71" s="90" t="s">
        <v>89</v>
      </c>
      <c r="D71" s="236">
        <f>IF($A$70="Female",4,1)</f>
        <v>1</v>
      </c>
      <c r="E71" s="35">
        <f>INDEX('Data - ValuesEnd2009'!$E$58:$DZ$62,$D71,E$70+$B$71+$B$72+$B$73)</f>
        <v>21.37306060176382</v>
      </c>
      <c r="F71" s="35">
        <f>INDEX('Data - ValuesEnd2009'!$E$58:$DZ$62,$D71,F$70+$B$71+$B$72+$B$73)</f>
        <v>22.410364311366724</v>
      </c>
      <c r="G71" s="35">
        <f>INDEX('Data - ValuesEnd2009'!$E$58:$DZ$62,$D71,G$70+$B$71+$B$72+$B$73)</f>
        <v>23.603138524499478</v>
      </c>
      <c r="H71" s="35">
        <f>INDEX('Data - ValuesEnd2009'!$E$58:$DZ$62,$D71,H$70+$B$71+$B$72+$B$73)</f>
        <v>24.95262356021292</v>
      </c>
      <c r="I71" s="23"/>
      <c r="J71" s="23"/>
    </row>
    <row r="72" spans="1:10" ht="15">
      <c r="A72" s="95" t="str">
        <f>'Charts - Values'!A135</f>
        <v>Expectation of Life</v>
      </c>
      <c r="B72" s="233">
        <f>IF(A72="Annuities",8,0)</f>
        <v>0</v>
      </c>
      <c r="C72" s="90" t="s">
        <v>87</v>
      </c>
      <c r="D72" s="236">
        <f>IF($A$70="Female",5,2)</f>
        <v>2</v>
      </c>
      <c r="E72" s="35">
        <f>INDEX('Data - ValuesEnd2009'!$E$58:$DZ$62,$D72,E$70+$B$71+$B$72+$B$73)</f>
        <v>21.61342090817838</v>
      </c>
      <c r="F72" s="35">
        <f>INDEX('Data - ValuesEnd2009'!$E$58:$DZ$62,$D72,F$70+$B$71+$B$72+$B$73)</f>
        <v>22.669810388942516</v>
      </c>
      <c r="G72" s="35">
        <f>INDEX('Data - ValuesEnd2009'!$E$58:$DZ$62,$D72,G$70+$B$71+$B$72+$B$73)</f>
        <v>23.875428430513093</v>
      </c>
      <c r="H72" s="35">
        <f>INDEX('Data - ValuesEnd2009'!$E$58:$DZ$62,$D72,H$70+$B$71+$B$72+$B$73)</f>
        <v>25.229493711991758</v>
      </c>
      <c r="I72" s="23"/>
      <c r="J72" s="23"/>
    </row>
    <row r="73" spans="1:10" ht="15">
      <c r="A73" s="95" t="str">
        <f>'Charts - Values'!A136</f>
        <v>e65</v>
      </c>
      <c r="B73" s="233">
        <f>IF($A$73=$E$67,0,IF($A$73=$F$67,1,IF($A$73=$G$67,2,IF($A$73=$H$67,3,IF($A$73=$I$67,4,IF($A$73=$J$67,5))))))</f>
        <v>3</v>
      </c>
      <c r="C73" s="90" t="s">
        <v>90</v>
      </c>
      <c r="D73" s="236">
        <f>IF($A$70="Female",4,1)</f>
        <v>1</v>
      </c>
      <c r="E73" s="35">
        <f>INDEX('Data - ValuesEnd2009'!$E$64:$DZ$68,$D73,E$70+$B$71+$B$72+$B$73)</f>
        <v>20.79680829190943</v>
      </c>
      <c r="F73" s="35">
        <f>INDEX('Data - ValuesEnd2009'!$E$64:$DZ$68,$D73,F$70+$B$71+$B$72+$B$73)</f>
        <v>22.094696640583095</v>
      </c>
      <c r="G73" s="35">
        <f>INDEX('Data - ValuesEnd2009'!$E$64:$DZ$68,$D73,G$70+$B$71+$B$72+$B$73)</f>
        <v>23.568239845943666</v>
      </c>
      <c r="H73" s="35">
        <f>INDEX('Data - ValuesEnd2009'!$E$64:$DZ$68,$D73,H$70+$B$71+$B$72+$B$73)</f>
        <v>25.212470881553934</v>
      </c>
      <c r="I73" s="23"/>
      <c r="J73" s="23"/>
    </row>
    <row r="74" spans="1:10" ht="15">
      <c r="A74" s="23"/>
      <c r="B74" s="233"/>
      <c r="C74" s="90" t="s">
        <v>93</v>
      </c>
      <c r="D74" s="236">
        <f>IF($A$70="Female",5,2)</f>
        <v>2</v>
      </c>
      <c r="E74" s="35">
        <f>INDEX('Data - ValuesEnd2009'!$E$64:$DZ$68,$D74,E$70+$B$71+$B$72+$B$73)</f>
        <v>22.210809740210145</v>
      </c>
      <c r="F74" s="35">
        <f>INDEX('Data - ValuesEnd2009'!$E$64:$DZ$68,$D74,F$70+$B$71+$B$72+$B$73)</f>
        <v>23.025740161192964</v>
      </c>
      <c r="G74" s="35">
        <f>INDEX('Data - ValuesEnd2009'!$E$64:$DZ$68,$D74,G$70+$B$71+$B$72+$B$73)</f>
        <v>23.943950462319822</v>
      </c>
      <c r="H74" s="35">
        <f>INDEX('Data - ValuesEnd2009'!$E$64:$DZ$68,$D74,H$70+$B$71+$B$72+$B$73)</f>
        <v>24.96663915493908</v>
      </c>
      <c r="I74" s="23"/>
      <c r="J74" s="23"/>
    </row>
    <row r="75" spans="1:10" ht="15">
      <c r="A75" s="23"/>
      <c r="B75" s="233"/>
      <c r="C75" s="90" t="s">
        <v>88</v>
      </c>
      <c r="D75" s="236">
        <f>IF(A70="Female",6,1)</f>
        <v>1</v>
      </c>
      <c r="E75" s="35">
        <f>INDEX('Data - ValuesEnd2009'!$E$6:$AH$14,$D$75+E$69,$B$71+$B$72+$B$73)</f>
        <v>21.520639694606732</v>
      </c>
      <c r="F75" s="35">
        <f>INDEX('Data - ValuesEnd2009'!$E$6:$AH$14,$D$75+F$69,$B$71+$B$72+$B$73)</f>
        <v>22.568342761544915</v>
      </c>
      <c r="G75" s="35">
        <f>INDEX('Data - ValuesEnd2009'!$E$6:$AH$14,$D$75+G$69,$B$71+$B$72+$B$73)</f>
        <v>23.76947614201751</v>
      </c>
      <c r="H75" s="35">
        <f>INDEX('Data - ValuesEnd2009'!$E$6:$AH$14,$D$75+H$69,$B$71+$B$72+$B$73)</f>
        <v>25.124515214581535</v>
      </c>
      <c r="I75" s="23"/>
      <c r="J75" s="23"/>
    </row>
    <row r="76" spans="1:10" ht="15">
      <c r="A76" s="23"/>
      <c r="B76" s="233"/>
      <c r="C76" s="91"/>
      <c r="D76" s="233"/>
      <c r="E76" s="23"/>
      <c r="F76" s="23"/>
      <c r="G76" s="23"/>
      <c r="H76" s="23"/>
      <c r="I76" s="23"/>
      <c r="J76" s="23"/>
    </row>
    <row r="77" spans="1:10" ht="15">
      <c r="A77" s="23"/>
      <c r="B77" s="233"/>
      <c r="C77" s="91"/>
      <c r="D77" s="233"/>
      <c r="E77" s="23"/>
      <c r="F77" s="23"/>
      <c r="G77" s="23"/>
      <c r="H77" s="23"/>
      <c r="I77" s="23"/>
      <c r="J77" s="23"/>
    </row>
    <row r="78" spans="1:10" s="49" customFormat="1" ht="18.75">
      <c r="A78" s="249" t="s">
        <v>63</v>
      </c>
      <c r="B78" s="250"/>
      <c r="C78" s="250"/>
      <c r="D78" s="250"/>
      <c r="E78" s="250"/>
      <c r="F78" s="250"/>
      <c r="G78" s="250"/>
      <c r="H78" s="250"/>
      <c r="I78" s="250"/>
      <c r="J78" s="251"/>
    </row>
    <row r="79" spans="1:10" ht="15">
      <c r="A79" s="23"/>
      <c r="B79" s="233"/>
      <c r="C79" s="91"/>
      <c r="D79" s="233"/>
      <c r="E79" s="23"/>
      <c r="F79" s="23"/>
      <c r="G79" s="23"/>
      <c r="H79" s="23"/>
      <c r="I79" s="23"/>
      <c r="J79" s="23"/>
    </row>
    <row r="80" spans="1:10" s="52" customFormat="1" ht="18.75">
      <c r="A80" s="101" t="s">
        <v>65</v>
      </c>
      <c r="B80" s="235"/>
      <c r="D80" s="238"/>
      <c r="E80" s="99" t="str">
        <f>IF($A$85="Annuities",'Table Choices'!B$9,IF($A$84="Library Equivalent",'Table Choices'!B$7,'Table Choices'!B$8))</f>
        <v>e65 in 2029</v>
      </c>
      <c r="F80" s="100" t="str">
        <f>IF($A$85="Annuities",'Table Choices'!C$9,IF($A$84="Library Equivalent",'Table Choices'!C$7,'Table Choices'!C$8))</f>
        <v>e65 in 2019</v>
      </c>
      <c r="G80" s="101" t="str">
        <f>IF($A$85="Annuities",'Table Choices'!D$9,IF($A$84="Library Equivalent",'Table Choices'!D$7,'Table Choices'!D$8))</f>
        <v>e60</v>
      </c>
      <c r="H80" s="101" t="str">
        <f>IF($A$85="Annuities",'Table Choices'!E$9,IF($A$84="Library Equivalent",'Table Choices'!E$7,'Table Choices'!E$8))</f>
        <v>e65</v>
      </c>
      <c r="I80" s="101" t="str">
        <f>IF($A$85="Annuities",'Table Choices'!F$9,IF($A$84="Library Equivalent",'Table Choices'!F$7,'Table Choices'!F$8))</f>
        <v>e70</v>
      </c>
      <c r="J80" s="101" t="str">
        <f>IF($A$85="Annuities",'Table Choices'!G$9,IF($A$84="Library Equivalent",'Table Choices'!G$7,'Table Choices'!G$8))</f>
        <v>e80</v>
      </c>
    </row>
    <row r="81" spans="1:10" ht="15">
      <c r="A81" s="86" t="s">
        <v>66</v>
      </c>
      <c r="B81" s="233" t="s">
        <v>155</v>
      </c>
      <c r="C81" s="96"/>
      <c r="D81" s="233" t="s">
        <v>155</v>
      </c>
      <c r="E81" s="98" t="s">
        <v>79</v>
      </c>
      <c r="F81" s="98" t="s">
        <v>80</v>
      </c>
      <c r="G81" s="98" t="s">
        <v>81</v>
      </c>
      <c r="H81" s="98" t="s">
        <v>82</v>
      </c>
      <c r="I81" s="23"/>
      <c r="J81" s="23"/>
    </row>
    <row r="82" spans="1:10" ht="15">
      <c r="A82" s="23"/>
      <c r="B82" s="233"/>
      <c r="C82" s="91"/>
      <c r="D82" s="233"/>
      <c r="E82" s="32">
        <v>0</v>
      </c>
      <c r="F82" s="32">
        <v>1</v>
      </c>
      <c r="G82" s="32">
        <v>2</v>
      </c>
      <c r="H82" s="32">
        <v>3</v>
      </c>
      <c r="I82" s="23"/>
      <c r="J82" s="23"/>
    </row>
    <row r="83" spans="1:10" ht="15">
      <c r="A83" s="95" t="str">
        <f>'Charts - Values'!A156</f>
        <v>Male</v>
      </c>
      <c r="B83" s="233">
        <f>IF(A83="Female",6,1)</f>
        <v>1</v>
      </c>
      <c r="C83" s="91"/>
      <c r="D83" s="233"/>
      <c r="E83" s="32">
        <v>0</v>
      </c>
      <c r="F83" s="32">
        <v>32</v>
      </c>
      <c r="G83" s="32">
        <v>64</v>
      </c>
      <c r="H83" s="32">
        <v>96</v>
      </c>
      <c r="I83" s="23"/>
      <c r="J83" s="23"/>
    </row>
    <row r="84" spans="1:10" ht="15">
      <c r="A84" s="95" t="str">
        <f>'Charts - Values'!A157</f>
        <v>End-2009</v>
      </c>
      <c r="B84" s="233">
        <f>IF(A84="Library Equivalent",17,1)</f>
        <v>1</v>
      </c>
      <c r="C84" s="94">
        <v>0</v>
      </c>
      <c r="D84" s="236">
        <v>0</v>
      </c>
      <c r="E84" s="35">
        <f>INDEX('Data - ValuesEnd2009'!$E$70:$DZ$78,$B$83+$D84,E$83+$B$84+$B$85+$B$86)</f>
        <v>20.30125581964734</v>
      </c>
      <c r="F84" s="35">
        <f>INDEX('Data - ValuesEnd2009'!$E$70:$DZ$78,$B$83+$D84,F$83+$B$84+$B$85+$B$86)</f>
        <v>21.658874370881417</v>
      </c>
      <c r="G84" s="35">
        <f>INDEX('Data - ValuesEnd2009'!$E$70:$DZ$78,$B$83+$D84,G$83+$B$84+$B$85+$B$86)</f>
        <v>23.214180113078488</v>
      </c>
      <c r="H84" s="35">
        <f>INDEX('Data - ValuesEnd2009'!$E$70:$DZ$78,$B$83+$D84,H$83+$B$84+$B$85+$B$86)</f>
        <v>24.96450669689928</v>
      </c>
      <c r="I84" s="23"/>
      <c r="J84" s="23"/>
    </row>
    <row r="85" spans="1:10" ht="15">
      <c r="A85" s="95" t="str">
        <f>'Charts - Values'!A158</f>
        <v>Expectation of Life</v>
      </c>
      <c r="B85" s="233">
        <f>IF(A85="Annuities",8,0)</f>
        <v>0</v>
      </c>
      <c r="C85" s="219">
        <v>0.75</v>
      </c>
      <c r="D85" s="236">
        <v>1</v>
      </c>
      <c r="E85" s="35">
        <f>INDEX('Data - ValuesEnd2009'!$E$70:$DZ$78,$B$83+$D85,E$83+$B$84+$B$85+$B$86)</f>
        <v>22.117735604041048</v>
      </c>
      <c r="F85" s="35">
        <f>INDEX('Data - ValuesEnd2009'!$E$70:$DZ$78,$B$83+$D85,F$83+$B$84+$B$85+$B$86)</f>
        <v>23.01338940575246</v>
      </c>
      <c r="G85" s="35">
        <f>INDEX('Data - ValuesEnd2009'!$E$70:$DZ$78,$B$83+$D85,G$83+$B$84+$B$85+$B$86)</f>
        <v>24.041897118769718</v>
      </c>
      <c r="H85" s="35">
        <f>INDEX('Data - ValuesEnd2009'!$E$70:$DZ$78,$B$83+$D85,H$83+$B$84+$B$85+$B$86)</f>
        <v>25.20355561855426</v>
      </c>
      <c r="I85" s="23"/>
      <c r="J85" s="23"/>
    </row>
    <row r="86" spans="1:10" ht="15">
      <c r="A86" s="95" t="str">
        <f>'Charts - Values'!A159</f>
        <v>e65</v>
      </c>
      <c r="B86" s="233">
        <f>IF($A$86=$E$80,0,IF($A$86=$F$80,1,IF($A$86=$G$80,2,IF($A$86=$H$80,3,IF($A$86=$I$80,4,IF($A$86=$J$80,5))))))</f>
        <v>3</v>
      </c>
      <c r="C86" s="94">
        <v>1</v>
      </c>
      <c r="D86" s="236">
        <v>2</v>
      </c>
      <c r="E86" s="35">
        <f>INDEX('Data - ValuesEnd2009'!$E$70:$DZ$78,$B$83+$D86,E$83+$B$84+$B$85+$B$86)</f>
        <v>22.703385279670044</v>
      </c>
      <c r="F86" s="35">
        <f>INDEX('Data - ValuesEnd2009'!$E$70:$DZ$78,$B$83+$D86,F$83+$B$84+$B$85+$B$86)</f>
        <v>23.450806154481022</v>
      </c>
      <c r="G86" s="35">
        <f>INDEX('Data - ValuesEnd2009'!$E$70:$DZ$78,$B$83+$D86,G$83+$B$84+$B$85+$B$86)</f>
        <v>24.31057805436633</v>
      </c>
      <c r="H86" s="35">
        <f>INDEX('Data - ValuesEnd2009'!$E$70:$DZ$78,$B$83+$D86,H$83+$B$84+$B$85+$B$86)</f>
        <v>25.281947217886128</v>
      </c>
      <c r="I86" s="23"/>
      <c r="J86" s="23"/>
    </row>
    <row r="87" spans="1:10" ht="15">
      <c r="A87" s="23"/>
      <c r="B87" s="233"/>
      <c r="C87" s="94">
        <v>1.25</v>
      </c>
      <c r="D87" s="236">
        <v>3</v>
      </c>
      <c r="E87" s="35">
        <f>INDEX('Data - ValuesEnd2009'!$E$70:$DZ$78,$B$83+$D87,E$83+$B$84+$B$85+$B$86)</f>
        <v>23.275656674793535</v>
      </c>
      <c r="F87" s="35">
        <f>INDEX('Data - ValuesEnd2009'!$E$70:$DZ$78,$B$83+$D87,F$83+$B$84+$B$85+$B$86)</f>
        <v>23.879833816607086</v>
      </c>
      <c r="G87" s="35">
        <f>INDEX('Data - ValuesEnd2009'!$E$70:$DZ$78,$B$83+$D87,G$83+$B$84+$B$85+$B$86)</f>
        <v>24.57534823442888</v>
      </c>
      <c r="H87" s="35">
        <f>INDEX('Data - ValuesEnd2009'!$E$70:$DZ$78,$B$83+$D87,H$83+$B$84+$B$85+$B$86)</f>
        <v>25.359685695100765</v>
      </c>
      <c r="I87" s="23"/>
      <c r="J87" s="23"/>
    </row>
    <row r="88" spans="1:10" ht="15">
      <c r="A88" s="23"/>
      <c r="B88" s="233"/>
      <c r="C88" s="90" t="s">
        <v>36</v>
      </c>
      <c r="D88" s="236">
        <f>IF(A83="Female",6,1)</f>
        <v>1</v>
      </c>
      <c r="E88" s="35">
        <f>INDEX('Data - ValuesEnd2009'!$E$6:$AH$14,$D$88+E$82,$B$84+$B$85+$B$86)</f>
        <v>21.520639694606732</v>
      </c>
      <c r="F88" s="35">
        <f>INDEX('Data - ValuesEnd2009'!$E$6:$AH$14,$D$88+F$82,$B$84+$B$85+$B$86)</f>
        <v>22.568342761544915</v>
      </c>
      <c r="G88" s="35">
        <f>INDEX('Data - ValuesEnd2009'!$E$6:$AH$14,$D$88+G$82,$B$84+$B$85+$B$86)</f>
        <v>23.76947614201751</v>
      </c>
      <c r="H88" s="35">
        <f>INDEX('Data - ValuesEnd2009'!$E$6:$AH$14,$D$88+H$82,$B$84+$B$85+$B$86)</f>
        <v>25.124515214581535</v>
      </c>
      <c r="I88" s="23"/>
      <c r="J88" s="23"/>
    </row>
    <row r="89" spans="1:10" ht="15">
      <c r="A89" s="23"/>
      <c r="B89" s="233"/>
      <c r="C89" s="91"/>
      <c r="D89" s="233"/>
      <c r="E89" s="23"/>
      <c r="F89" s="23"/>
      <c r="G89" s="23"/>
      <c r="H89" s="23"/>
      <c r="I89" s="23"/>
      <c r="J89" s="23"/>
    </row>
    <row r="90" spans="1:10" ht="15">
      <c r="A90" s="23"/>
      <c r="B90" s="233"/>
      <c r="C90" s="91"/>
      <c r="D90" s="233"/>
      <c r="E90" s="23"/>
      <c r="F90" s="23"/>
      <c r="G90" s="23"/>
      <c r="H90" s="23"/>
      <c r="I90" s="23"/>
      <c r="J90" s="23"/>
    </row>
    <row r="104" spans="1:10" ht="15">
      <c r="A104" s="23"/>
      <c r="B104" s="233"/>
      <c r="C104" s="91"/>
      <c r="D104" s="233"/>
      <c r="E104" s="23"/>
      <c r="F104" s="23"/>
      <c r="G104" s="23"/>
      <c r="H104" s="23"/>
      <c r="I104" s="23"/>
      <c r="J104" s="23"/>
    </row>
    <row r="105" spans="1:10" ht="15">
      <c r="A105" s="23"/>
      <c r="B105" s="233"/>
      <c r="C105" s="91"/>
      <c r="D105" s="233"/>
      <c r="E105" s="23"/>
      <c r="F105" s="23"/>
      <c r="G105" s="23"/>
      <c r="H105" s="23"/>
      <c r="I105" s="23"/>
      <c r="J105" s="23"/>
    </row>
    <row r="106" spans="1:10" ht="15">
      <c r="A106" s="23"/>
      <c r="B106" s="233"/>
      <c r="C106" s="91"/>
      <c r="D106" s="233"/>
      <c r="E106" s="23"/>
      <c r="F106" s="23"/>
      <c r="G106" s="23"/>
      <c r="H106" s="23"/>
      <c r="I106" s="23"/>
      <c r="J106" s="23"/>
    </row>
    <row r="107" spans="1:10" ht="15">
      <c r="A107" s="23"/>
      <c r="B107" s="233"/>
      <c r="C107" s="91"/>
      <c r="D107" s="233"/>
      <c r="E107" s="23"/>
      <c r="F107" s="23"/>
      <c r="G107" s="23"/>
      <c r="H107" s="23"/>
      <c r="I107" s="23"/>
      <c r="J107" s="23"/>
    </row>
    <row r="108" spans="1:10" ht="15">
      <c r="A108" s="23"/>
      <c r="B108" s="233"/>
      <c r="C108" s="91"/>
      <c r="D108" s="233"/>
      <c r="E108" s="23"/>
      <c r="F108" s="23"/>
      <c r="G108" s="23"/>
      <c r="H108" s="23"/>
      <c r="I108" s="23"/>
      <c r="J108" s="23"/>
    </row>
    <row r="109" spans="1:10" ht="15">
      <c r="A109" s="23"/>
      <c r="B109" s="233"/>
      <c r="C109" s="91"/>
      <c r="D109" s="233"/>
      <c r="E109" s="23"/>
      <c r="F109" s="23"/>
      <c r="G109" s="23"/>
      <c r="H109" s="23"/>
      <c r="I109" s="23"/>
      <c r="J109" s="23"/>
    </row>
    <row r="110" spans="1:10" ht="15">
      <c r="A110" s="23"/>
      <c r="B110" s="233"/>
      <c r="C110" s="91"/>
      <c r="D110" s="233"/>
      <c r="E110" s="23"/>
      <c r="F110" s="23"/>
      <c r="G110" s="23"/>
      <c r="H110" s="23"/>
      <c r="I110" s="23"/>
      <c r="J110" s="23"/>
    </row>
    <row r="111" spans="1:10" ht="15">
      <c r="A111" s="23"/>
      <c r="B111" s="233"/>
      <c r="C111" s="91"/>
      <c r="D111" s="233"/>
      <c r="E111" s="23"/>
      <c r="F111" s="23"/>
      <c r="G111" s="23"/>
      <c r="H111" s="23"/>
      <c r="I111" s="23"/>
      <c r="J111" s="23"/>
    </row>
    <row r="112" spans="1:10" ht="15">
      <c r="A112" s="23"/>
      <c r="B112" s="233"/>
      <c r="C112" s="91"/>
      <c r="D112" s="233"/>
      <c r="E112" s="23"/>
      <c r="F112" s="23"/>
      <c r="G112" s="23"/>
      <c r="H112" s="23"/>
      <c r="I112" s="23"/>
      <c r="J112" s="23"/>
    </row>
    <row r="113" spans="1:10" ht="15">
      <c r="A113" s="23"/>
      <c r="B113" s="233"/>
      <c r="C113" s="91"/>
      <c r="D113" s="233"/>
      <c r="E113" s="23"/>
      <c r="F113" s="23"/>
      <c r="G113" s="23"/>
      <c r="H113" s="23"/>
      <c r="I113" s="23"/>
      <c r="J113" s="23"/>
    </row>
    <row r="114" spans="1:10" ht="15">
      <c r="A114" s="23"/>
      <c r="B114" s="233"/>
      <c r="C114" s="91"/>
      <c r="D114" s="233"/>
      <c r="E114" s="23"/>
      <c r="F114" s="23"/>
      <c r="G114" s="23"/>
      <c r="H114" s="23"/>
      <c r="I114" s="23"/>
      <c r="J114" s="23"/>
    </row>
    <row r="115" spans="1:10" ht="15">
      <c r="A115" s="23"/>
      <c r="B115" s="233"/>
      <c r="C115" s="91"/>
      <c r="D115" s="233"/>
      <c r="E115" s="23"/>
      <c r="F115" s="23"/>
      <c r="G115" s="23"/>
      <c r="H115" s="23"/>
      <c r="I115" s="23"/>
      <c r="J115" s="23"/>
    </row>
    <row r="116" spans="1:10" ht="15">
      <c r="A116" s="23"/>
      <c r="B116" s="233"/>
      <c r="C116" s="91"/>
      <c r="D116" s="233"/>
      <c r="E116" s="23"/>
      <c r="F116" s="23"/>
      <c r="G116" s="23"/>
      <c r="H116" s="23"/>
      <c r="I116" s="23"/>
      <c r="J116" s="23"/>
    </row>
    <row r="117" spans="1:10" ht="15">
      <c r="A117" s="23"/>
      <c r="B117" s="233"/>
      <c r="C117" s="91"/>
      <c r="D117" s="233"/>
      <c r="E117" s="23"/>
      <c r="F117" s="23"/>
      <c r="G117" s="23"/>
      <c r="H117" s="23"/>
      <c r="I117" s="23"/>
      <c r="J117" s="23"/>
    </row>
    <row r="118" spans="1:10" ht="15">
      <c r="A118" s="23"/>
      <c r="B118" s="233"/>
      <c r="C118" s="91"/>
      <c r="D118" s="233"/>
      <c r="E118" s="23"/>
      <c r="F118" s="23"/>
      <c r="G118" s="23"/>
      <c r="H118" s="23"/>
      <c r="I118" s="23"/>
      <c r="J118" s="23"/>
    </row>
    <row r="119" spans="1:10" ht="15">
      <c r="A119" s="23"/>
      <c r="B119" s="233"/>
      <c r="C119" s="91"/>
      <c r="D119" s="233"/>
      <c r="E119" s="23"/>
      <c r="F119" s="23"/>
      <c r="G119" s="23"/>
      <c r="H119" s="23"/>
      <c r="I119" s="23"/>
      <c r="J119" s="23"/>
    </row>
    <row r="120" spans="1:10" ht="15">
      <c r="A120" s="23"/>
      <c r="B120" s="233"/>
      <c r="C120" s="91"/>
      <c r="D120" s="233"/>
      <c r="E120" s="23"/>
      <c r="F120" s="23"/>
      <c r="G120" s="23"/>
      <c r="H120" s="23"/>
      <c r="I120" s="23"/>
      <c r="J120" s="23"/>
    </row>
    <row r="121" spans="1:10" ht="15">
      <c r="A121" s="23"/>
      <c r="B121" s="233"/>
      <c r="C121" s="91"/>
      <c r="D121" s="233"/>
      <c r="E121" s="23"/>
      <c r="F121" s="23"/>
      <c r="G121" s="23"/>
      <c r="H121" s="23"/>
      <c r="I121" s="23"/>
      <c r="J121" s="23"/>
    </row>
    <row r="122" spans="1:10" ht="15">
      <c r="A122" s="23"/>
      <c r="B122" s="233"/>
      <c r="C122" s="91"/>
      <c r="D122" s="233"/>
      <c r="E122" s="23"/>
      <c r="F122" s="23"/>
      <c r="G122" s="23"/>
      <c r="H122" s="23"/>
      <c r="I122" s="23"/>
      <c r="J122" s="23"/>
    </row>
    <row r="123" spans="1:10" ht="15">
      <c r="A123" s="23"/>
      <c r="B123" s="233"/>
      <c r="C123" s="91"/>
      <c r="D123" s="233"/>
      <c r="E123" s="23"/>
      <c r="F123" s="23"/>
      <c r="G123" s="23"/>
      <c r="H123" s="23"/>
      <c r="I123" s="23"/>
      <c r="J123" s="23"/>
    </row>
    <row r="124" spans="1:10" ht="15">
      <c r="A124" s="23"/>
      <c r="B124" s="233"/>
      <c r="C124" s="91"/>
      <c r="D124" s="233"/>
      <c r="E124" s="23"/>
      <c r="F124" s="23"/>
      <c r="G124" s="23"/>
      <c r="H124" s="23"/>
      <c r="I124" s="23"/>
      <c r="J124" s="23"/>
    </row>
    <row r="125" spans="1:10" ht="15">
      <c r="A125" s="23"/>
      <c r="B125" s="233"/>
      <c r="C125" s="91"/>
      <c r="D125" s="233"/>
      <c r="E125" s="23"/>
      <c r="F125" s="23"/>
      <c r="G125" s="23"/>
      <c r="H125" s="23"/>
      <c r="I125" s="23"/>
      <c r="J125" s="23"/>
    </row>
    <row r="126" spans="1:10" ht="15">
      <c r="A126" s="23"/>
      <c r="B126" s="233"/>
      <c r="C126" s="91"/>
      <c r="D126" s="233"/>
      <c r="E126" s="23"/>
      <c r="F126" s="23"/>
      <c r="G126" s="23"/>
      <c r="H126" s="23"/>
      <c r="I126" s="23"/>
      <c r="J126" s="23"/>
    </row>
    <row r="127" spans="1:10" ht="15">
      <c r="A127" s="23"/>
      <c r="B127" s="233"/>
      <c r="C127" s="91"/>
      <c r="D127" s="233"/>
      <c r="E127" s="23"/>
      <c r="F127" s="23"/>
      <c r="G127" s="23"/>
      <c r="H127" s="23"/>
      <c r="I127" s="23"/>
      <c r="J127" s="23"/>
    </row>
    <row r="128" spans="1:10" ht="15">
      <c r="A128" s="23"/>
      <c r="B128" s="233"/>
      <c r="C128" s="91"/>
      <c r="D128" s="233"/>
      <c r="E128" s="23"/>
      <c r="F128" s="23"/>
      <c r="G128" s="23"/>
      <c r="H128" s="23"/>
      <c r="I128" s="23"/>
      <c r="J128" s="23"/>
    </row>
    <row r="129" spans="1:10" ht="15">
      <c r="A129" s="23"/>
      <c r="B129" s="233"/>
      <c r="C129" s="91"/>
      <c r="D129" s="233"/>
      <c r="E129" s="23"/>
      <c r="F129" s="23"/>
      <c r="G129" s="23"/>
      <c r="H129" s="23"/>
      <c r="I129" s="23"/>
      <c r="J129" s="23"/>
    </row>
    <row r="130" spans="1:10" ht="15">
      <c r="A130" s="23"/>
      <c r="B130" s="233"/>
      <c r="C130" s="91"/>
      <c r="D130" s="233"/>
      <c r="E130" s="23"/>
      <c r="F130" s="23"/>
      <c r="G130" s="23"/>
      <c r="H130" s="23"/>
      <c r="I130" s="23"/>
      <c r="J130" s="23"/>
    </row>
    <row r="131" spans="1:10" ht="15">
      <c r="A131" s="23"/>
      <c r="B131" s="233"/>
      <c r="C131" s="91"/>
      <c r="D131" s="233"/>
      <c r="E131" s="23"/>
      <c r="F131" s="23"/>
      <c r="G131" s="23"/>
      <c r="H131" s="23"/>
      <c r="I131" s="23"/>
      <c r="J131" s="23"/>
    </row>
    <row r="132" spans="1:10" ht="15">
      <c r="A132" s="23"/>
      <c r="B132" s="233"/>
      <c r="C132" s="91"/>
      <c r="D132" s="233"/>
      <c r="E132" s="23"/>
      <c r="F132" s="23"/>
      <c r="G132" s="23"/>
      <c r="H132" s="23"/>
      <c r="I132" s="23"/>
      <c r="J132" s="23"/>
    </row>
    <row r="133" spans="1:10" ht="15">
      <c r="A133" s="23"/>
      <c r="B133" s="233"/>
      <c r="C133" s="91"/>
      <c r="D133" s="233"/>
      <c r="E133" s="23"/>
      <c r="F133" s="23"/>
      <c r="G133" s="23"/>
      <c r="H133" s="23"/>
      <c r="I133" s="23"/>
      <c r="J133" s="23"/>
    </row>
    <row r="134" spans="1:10" ht="15">
      <c r="A134" s="23"/>
      <c r="B134" s="233"/>
      <c r="C134" s="91"/>
      <c r="D134" s="233"/>
      <c r="E134" s="23"/>
      <c r="F134" s="23"/>
      <c r="G134" s="23"/>
      <c r="H134" s="23"/>
      <c r="I134" s="23"/>
      <c r="J134" s="23"/>
    </row>
    <row r="135" spans="1:10" ht="15">
      <c r="A135" s="23"/>
      <c r="B135" s="233"/>
      <c r="C135" s="91"/>
      <c r="D135" s="233"/>
      <c r="E135" s="23"/>
      <c r="F135" s="23"/>
      <c r="G135" s="23"/>
      <c r="H135" s="23"/>
      <c r="I135" s="23"/>
      <c r="J135" s="23"/>
    </row>
    <row r="136" spans="1:10" ht="15">
      <c r="A136" s="23"/>
      <c r="B136" s="233"/>
      <c r="C136" s="91"/>
      <c r="D136" s="233"/>
      <c r="E136" s="23"/>
      <c r="F136" s="23"/>
      <c r="G136" s="23"/>
      <c r="H136" s="23"/>
      <c r="I136" s="23"/>
      <c r="J136" s="23"/>
    </row>
    <row r="137" spans="1:10" ht="15">
      <c r="A137" s="23"/>
      <c r="B137" s="233"/>
      <c r="C137" s="91"/>
      <c r="D137" s="233"/>
      <c r="E137" s="23"/>
      <c r="F137" s="23"/>
      <c r="G137" s="23"/>
      <c r="H137" s="23"/>
      <c r="I137" s="23"/>
      <c r="J137" s="23"/>
    </row>
    <row r="138" spans="1:10" ht="15">
      <c r="A138" s="23"/>
      <c r="B138" s="233"/>
      <c r="C138" s="91"/>
      <c r="D138" s="233"/>
      <c r="E138" s="23"/>
      <c r="F138" s="23"/>
      <c r="G138" s="23"/>
      <c r="H138" s="23"/>
      <c r="I138" s="23"/>
      <c r="J138" s="23"/>
    </row>
    <row r="139" spans="1:10" ht="15">
      <c r="A139" s="23"/>
      <c r="B139" s="233"/>
      <c r="C139" s="91"/>
      <c r="D139" s="233"/>
      <c r="E139" s="23"/>
      <c r="F139" s="23"/>
      <c r="G139" s="23"/>
      <c r="H139" s="23"/>
      <c r="I139" s="23"/>
      <c r="J139" s="23"/>
    </row>
    <row r="140" spans="1:10" ht="15">
      <c r="A140" s="23"/>
      <c r="B140" s="233"/>
      <c r="C140" s="91"/>
      <c r="D140" s="233"/>
      <c r="E140" s="23"/>
      <c r="F140" s="23"/>
      <c r="G140" s="23"/>
      <c r="H140" s="23"/>
      <c r="I140" s="23"/>
      <c r="J140" s="23"/>
    </row>
    <row r="141" spans="1:10" ht="15">
      <c r="A141" s="23"/>
      <c r="B141" s="233"/>
      <c r="C141" s="91"/>
      <c r="D141" s="233"/>
      <c r="E141" s="23"/>
      <c r="F141" s="23"/>
      <c r="G141" s="23"/>
      <c r="H141" s="23"/>
      <c r="I141" s="23"/>
      <c r="J141" s="23"/>
    </row>
    <row r="142" spans="1:10" ht="15">
      <c r="A142" s="23"/>
      <c r="B142" s="233"/>
      <c r="C142" s="91"/>
      <c r="D142" s="233"/>
      <c r="E142" s="23"/>
      <c r="F142" s="23"/>
      <c r="G142" s="23"/>
      <c r="H142" s="23"/>
      <c r="I142" s="23"/>
      <c r="J142" s="23"/>
    </row>
    <row r="143" spans="1:10" ht="15">
      <c r="A143" s="23"/>
      <c r="B143" s="233"/>
      <c r="C143" s="91"/>
      <c r="D143" s="233"/>
      <c r="E143" s="23"/>
      <c r="F143" s="23"/>
      <c r="G143" s="23"/>
      <c r="H143" s="23"/>
      <c r="I143" s="23"/>
      <c r="J143" s="23"/>
    </row>
    <row r="144" spans="1:10" ht="15">
      <c r="A144" s="23"/>
      <c r="B144" s="233"/>
      <c r="C144" s="91"/>
      <c r="D144" s="233"/>
      <c r="E144" s="23"/>
      <c r="F144" s="23"/>
      <c r="G144" s="23"/>
      <c r="H144" s="23"/>
      <c r="I144" s="23"/>
      <c r="J144" s="23"/>
    </row>
  </sheetData>
  <sheetProtection sheet="1"/>
  <mergeCells count="7">
    <mergeCell ref="A27:J27"/>
    <mergeCell ref="A65:J65"/>
    <mergeCell ref="A78:J78"/>
    <mergeCell ref="A4:J4"/>
    <mergeCell ref="A14:J14"/>
    <mergeCell ref="A40:J40"/>
    <mergeCell ref="A53:J5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9.140625" style="1" customWidth="1"/>
    <col min="2" max="2" width="51.8515625" style="20" customWidth="1"/>
    <col min="3" max="3" width="9.7109375" style="1" customWidth="1"/>
    <col min="4" max="4" width="9.28125" style="1" bestFit="1" customWidth="1"/>
    <col min="5" max="6" width="9.8515625" style="1" bestFit="1" customWidth="1"/>
    <col min="7" max="7" width="9.421875" style="1" bestFit="1" customWidth="1"/>
    <col min="8" max="8" width="9.28125" style="1" bestFit="1" customWidth="1"/>
    <col min="9" max="9" width="9.140625" style="2" customWidth="1"/>
    <col min="10" max="10" width="9.140625" style="5" customWidth="1"/>
    <col min="11" max="16" width="9.140625" style="1" customWidth="1"/>
    <col min="17" max="17" width="9.140625" style="2" customWidth="1"/>
    <col min="18" max="18" width="9.140625" style="5" customWidth="1"/>
    <col min="19" max="24" width="9.140625" style="1" customWidth="1"/>
    <col min="25" max="25" width="9.140625" style="2" customWidth="1"/>
    <col min="26" max="26" width="9.140625" style="5" customWidth="1"/>
    <col min="27" max="32" width="9.140625" style="1" customWidth="1"/>
    <col min="33" max="33" width="9.140625" style="5" customWidth="1"/>
    <col min="34" max="16384" width="9.140625" style="1" customWidth="1"/>
  </cols>
  <sheetData>
    <row r="1" spans="1:33" s="59" customFormat="1" ht="27" thickBot="1">
      <c r="A1" s="308" t="s">
        <v>45</v>
      </c>
      <c r="B1" s="308"/>
      <c r="C1" s="287" t="s">
        <v>103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90" t="s">
        <v>16</v>
      </c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58"/>
    </row>
    <row r="2" spans="1:33" ht="19.5" thickBot="1">
      <c r="A2" s="20" t="s">
        <v>140</v>
      </c>
      <c r="B2" s="17"/>
      <c r="C2" s="36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37">
        <v>28</v>
      </c>
      <c r="AE2" s="37">
        <v>29</v>
      </c>
      <c r="AF2" s="38">
        <v>30</v>
      </c>
      <c r="AG2" s="39"/>
    </row>
    <row r="3" spans="2:33" s="7" customFormat="1" ht="96" customHeight="1">
      <c r="B3" s="18"/>
      <c r="C3" s="309" t="s">
        <v>137</v>
      </c>
      <c r="D3" s="309"/>
      <c r="E3" s="309" t="s">
        <v>138</v>
      </c>
      <c r="F3" s="309"/>
      <c r="G3" s="309"/>
      <c r="H3" s="309"/>
      <c r="I3" s="21"/>
      <c r="J3" s="12"/>
      <c r="K3" s="309" t="s">
        <v>141</v>
      </c>
      <c r="L3" s="309"/>
      <c r="M3" s="309"/>
      <c r="N3" s="309"/>
      <c r="O3" s="309"/>
      <c r="P3" s="309"/>
      <c r="Q3" s="21"/>
      <c r="R3" s="12"/>
      <c r="S3" s="309" t="s">
        <v>1</v>
      </c>
      <c r="T3" s="309"/>
      <c r="U3" s="309" t="s">
        <v>142</v>
      </c>
      <c r="V3" s="309"/>
      <c r="W3" s="309"/>
      <c r="X3" s="309"/>
      <c r="Y3" s="21"/>
      <c r="Z3" s="12"/>
      <c r="AA3" s="309" t="s">
        <v>143</v>
      </c>
      <c r="AB3" s="309"/>
      <c r="AC3" s="309"/>
      <c r="AD3" s="309"/>
      <c r="AE3" s="309"/>
      <c r="AF3" s="309"/>
      <c r="AG3" s="12"/>
    </row>
    <row r="4" spans="2:33" ht="19.5" thickBot="1">
      <c r="B4" s="19"/>
      <c r="C4" s="45">
        <v>2029</v>
      </c>
      <c r="D4" s="45">
        <v>2019</v>
      </c>
      <c r="E4" s="45" t="s">
        <v>9</v>
      </c>
      <c r="F4" s="45" t="s">
        <v>10</v>
      </c>
      <c r="G4" s="45" t="s">
        <v>11</v>
      </c>
      <c r="H4" s="45" t="s">
        <v>12</v>
      </c>
      <c r="I4" s="81"/>
      <c r="J4" s="81"/>
      <c r="K4" s="82" t="s">
        <v>3</v>
      </c>
      <c r="L4" s="82" t="s">
        <v>4</v>
      </c>
      <c r="M4" s="45" t="s">
        <v>5</v>
      </c>
      <c r="N4" s="45" t="s">
        <v>6</v>
      </c>
      <c r="O4" s="45" t="s">
        <v>7</v>
      </c>
      <c r="P4" s="45" t="s">
        <v>8</v>
      </c>
      <c r="Q4" s="81"/>
      <c r="R4" s="81"/>
      <c r="S4" s="45">
        <v>2027</v>
      </c>
      <c r="T4" s="45">
        <v>2017</v>
      </c>
      <c r="U4" s="45" t="s">
        <v>9</v>
      </c>
      <c r="V4" s="45" t="s">
        <v>10</v>
      </c>
      <c r="W4" s="45" t="s">
        <v>11</v>
      </c>
      <c r="X4" s="45" t="s">
        <v>12</v>
      </c>
      <c r="Y4" s="81"/>
      <c r="Z4" s="81"/>
      <c r="AA4" s="82" t="s">
        <v>3</v>
      </c>
      <c r="AB4" s="82" t="s">
        <v>4</v>
      </c>
      <c r="AC4" s="45" t="s">
        <v>5</v>
      </c>
      <c r="AD4" s="45" t="s">
        <v>6</v>
      </c>
      <c r="AE4" s="45" t="s">
        <v>7</v>
      </c>
      <c r="AF4" s="45" t="s">
        <v>8</v>
      </c>
      <c r="AG4" s="4"/>
    </row>
    <row r="5" spans="1:32" ht="16.5" thickBot="1">
      <c r="A5" s="46" t="s">
        <v>0</v>
      </c>
      <c r="B5" s="220" t="s">
        <v>139</v>
      </c>
      <c r="C5" s="151">
        <v>22.731804704062373</v>
      </c>
      <c r="D5" s="152">
        <v>22.233794158483043</v>
      </c>
      <c r="E5" s="152">
        <v>26.182809855388737</v>
      </c>
      <c r="F5" s="152">
        <v>21.580226216367933</v>
      </c>
      <c r="G5" s="152">
        <v>17.223110307420235</v>
      </c>
      <c r="H5" s="153">
        <v>9.833361643540616</v>
      </c>
      <c r="I5" s="63"/>
      <c r="J5" s="64"/>
      <c r="K5" s="151">
        <v>4.728612980960292</v>
      </c>
      <c r="L5" s="152">
        <v>7.810605007012363</v>
      </c>
      <c r="M5" s="152">
        <v>14.569175687518703</v>
      </c>
      <c r="N5" s="152">
        <v>13.119801504380717</v>
      </c>
      <c r="O5" s="152">
        <v>11.449274638796819</v>
      </c>
      <c r="P5" s="153">
        <v>7.79856108350285</v>
      </c>
      <c r="Q5" s="63"/>
      <c r="R5" s="64"/>
      <c r="S5" s="151">
        <v>21.19275210633361</v>
      </c>
      <c r="T5" s="152">
        <v>20.60168574676831</v>
      </c>
      <c r="U5" s="152">
        <v>24.336264561462258</v>
      </c>
      <c r="V5" s="152">
        <v>19.83160842131096</v>
      </c>
      <c r="W5" s="152">
        <v>15.62768934981699</v>
      </c>
      <c r="X5" s="153">
        <v>8.710347777973357</v>
      </c>
      <c r="Y5" s="63"/>
      <c r="Z5" s="64"/>
      <c r="AA5" s="151">
        <v>4.439644834287712</v>
      </c>
      <c r="AB5" s="152">
        <v>7.334790890963657</v>
      </c>
      <c r="AC5" s="152">
        <v>13.96757491134255</v>
      </c>
      <c r="AD5" s="152">
        <v>12.436544965211706</v>
      </c>
      <c r="AE5" s="152">
        <v>10.706604202241454</v>
      </c>
      <c r="AF5" s="153">
        <v>7.103805221365958</v>
      </c>
    </row>
    <row r="6" spans="1:32" ht="16.5" thickBot="1">
      <c r="A6" s="46"/>
      <c r="B6" s="46"/>
      <c r="C6" s="65"/>
      <c r="D6" s="65"/>
      <c r="E6" s="65"/>
      <c r="F6" s="65"/>
      <c r="G6" s="65"/>
      <c r="H6" s="65"/>
      <c r="I6" s="60"/>
      <c r="J6" s="61"/>
      <c r="K6" s="65"/>
      <c r="L6" s="65"/>
      <c r="M6" s="65"/>
      <c r="N6" s="65"/>
      <c r="O6" s="65"/>
      <c r="P6" s="65"/>
      <c r="Q6" s="60"/>
      <c r="R6" s="61"/>
      <c r="S6" s="65"/>
      <c r="T6" s="65"/>
      <c r="U6" s="65"/>
      <c r="V6" s="65"/>
      <c r="W6" s="65"/>
      <c r="X6" s="65"/>
      <c r="Y6" s="60"/>
      <c r="Z6" s="61"/>
      <c r="AA6" s="65"/>
      <c r="AB6" s="65"/>
      <c r="AC6" s="65"/>
      <c r="AD6" s="65"/>
      <c r="AE6" s="65"/>
      <c r="AF6" s="65"/>
    </row>
    <row r="7" spans="1:32" ht="16.5" thickBot="1">
      <c r="A7" s="46" t="s">
        <v>2</v>
      </c>
      <c r="B7" s="220" t="s">
        <v>139</v>
      </c>
      <c r="C7" s="154">
        <v>24.61816107095968</v>
      </c>
      <c r="D7" s="155">
        <v>24.185354454314393</v>
      </c>
      <c r="E7" s="155">
        <v>28.42225117671159</v>
      </c>
      <c r="F7" s="155">
        <v>23.615918497823777</v>
      </c>
      <c r="G7" s="155">
        <v>19.049054801450836</v>
      </c>
      <c r="H7" s="156">
        <v>11.171550300027926</v>
      </c>
      <c r="I7" s="63"/>
      <c r="J7" s="64"/>
      <c r="K7" s="154">
        <v>5.090834173237509</v>
      </c>
      <c r="L7" s="155">
        <v>8.369696233283651</v>
      </c>
      <c r="M7" s="155">
        <v>15.257206319425936</v>
      </c>
      <c r="N7" s="155">
        <v>13.856447024163089</v>
      </c>
      <c r="O7" s="155">
        <v>12.229295759534434</v>
      </c>
      <c r="P7" s="156">
        <v>8.585154956946598</v>
      </c>
      <c r="Q7" s="63"/>
      <c r="R7" s="64"/>
      <c r="S7" s="154">
        <v>23.506324694708706</v>
      </c>
      <c r="T7" s="155">
        <v>22.993014308992546</v>
      </c>
      <c r="U7" s="155">
        <v>27.078055498074608</v>
      </c>
      <c r="V7" s="155">
        <v>22.320606850047426</v>
      </c>
      <c r="W7" s="155">
        <v>17.848965753861982</v>
      </c>
      <c r="X7" s="156">
        <v>10.302210381515751</v>
      </c>
      <c r="Y7" s="63"/>
      <c r="Z7" s="64"/>
      <c r="AA7" s="154">
        <v>4.889357742211411</v>
      </c>
      <c r="AB7" s="155">
        <v>8.045179233718162</v>
      </c>
      <c r="AC7" s="155">
        <v>14.845376760141987</v>
      </c>
      <c r="AD7" s="155">
        <v>13.375304699350263</v>
      </c>
      <c r="AE7" s="155">
        <v>11.69367750388745</v>
      </c>
      <c r="AF7" s="156">
        <v>8.062411972416065</v>
      </c>
    </row>
    <row r="9" ht="15.75">
      <c r="B9" s="1"/>
    </row>
    <row r="10" ht="15.75">
      <c r="B10" s="1"/>
    </row>
  </sheetData>
  <sheetProtection sheet="1"/>
  <mergeCells count="9">
    <mergeCell ref="A1:B1"/>
    <mergeCell ref="C1:R1"/>
    <mergeCell ref="S1:AF1"/>
    <mergeCell ref="C3:D3"/>
    <mergeCell ref="E3:H3"/>
    <mergeCell ref="K3:P3"/>
    <mergeCell ref="S3:T3"/>
    <mergeCell ref="U3:X3"/>
    <mergeCell ref="AA3:A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3" sqref="A3"/>
    </sheetView>
  </sheetViews>
  <sheetFormatPr defaultColWidth="10.7109375" defaultRowHeight="15"/>
  <cols>
    <col min="1" max="1" width="40.7109375" style="42" customWidth="1"/>
    <col min="2" max="3" width="20.7109375" style="42" customWidth="1"/>
    <col min="4" max="16384" width="10.7109375" style="42" customWidth="1"/>
  </cols>
  <sheetData>
    <row r="1" ht="20.25">
      <c r="A1" s="87" t="s">
        <v>62</v>
      </c>
    </row>
    <row r="4" spans="1:3" ht="15">
      <c r="A4" s="88" t="str">
        <f>'Charts -  % Medium Cohort'!A5</f>
        <v>Gender</v>
      </c>
      <c r="B4" s="42" t="s">
        <v>13</v>
      </c>
      <c r="C4" s="42" t="s">
        <v>14</v>
      </c>
    </row>
    <row r="5" spans="1:16" ht="15">
      <c r="A5" s="88" t="str">
        <f>'Charts -  % Medium Cohort'!A6</f>
        <v>Calculation Date &amp; Method</v>
      </c>
      <c r="B5" s="84" t="s">
        <v>104</v>
      </c>
      <c r="C5" s="84" t="s">
        <v>17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3" ht="15">
      <c r="A6" s="88" t="str">
        <f>'Charts -  % Medium Cohort'!A7</f>
        <v>Measure Calculated</v>
      </c>
      <c r="B6" s="42" t="s">
        <v>69</v>
      </c>
      <c r="C6" s="42" t="s">
        <v>18</v>
      </c>
    </row>
    <row r="7" spans="1:7" ht="15">
      <c r="A7" s="88" t="str">
        <f>'Charts -  % Medium Cohort'!A8&amp;" (EoL, Lib)"</f>
        <v>Model Point Calculated (EoL, Lib)</v>
      </c>
      <c r="B7" s="85" t="s">
        <v>29</v>
      </c>
      <c r="C7" s="85" t="s">
        <v>31</v>
      </c>
      <c r="D7" s="85" t="s">
        <v>19</v>
      </c>
      <c r="E7" s="85" t="s">
        <v>20</v>
      </c>
      <c r="F7" s="85" t="s">
        <v>21</v>
      </c>
      <c r="G7" s="85" t="s">
        <v>22</v>
      </c>
    </row>
    <row r="8" spans="1:7" ht="15">
      <c r="A8" s="88" t="str">
        <f>'Charts -  % Medium Cohort'!A8&amp;" (EoL, 2009)"</f>
        <v>Model Point Calculated (EoL, 2009)</v>
      </c>
      <c r="B8" s="85" t="s">
        <v>30</v>
      </c>
      <c r="C8" s="85" t="s">
        <v>32</v>
      </c>
      <c r="D8" s="85" t="s">
        <v>19</v>
      </c>
      <c r="E8" s="85" t="s">
        <v>20</v>
      </c>
      <c r="F8" s="85" t="s">
        <v>21</v>
      </c>
      <c r="G8" s="85" t="s">
        <v>22</v>
      </c>
    </row>
    <row r="9" spans="1:7" ht="15">
      <c r="A9" s="88" t="str">
        <f>'Charts -  % Medium Cohort'!A8&amp;" (Annuity)"</f>
        <v>Model Point Calculated (Annuity)</v>
      </c>
      <c r="B9" s="85" t="s">
        <v>23</v>
      </c>
      <c r="C9" s="85" t="s">
        <v>24</v>
      </c>
      <c r="D9" s="85" t="s">
        <v>25</v>
      </c>
      <c r="E9" s="85" t="s">
        <v>26</v>
      </c>
      <c r="F9" s="85" t="s">
        <v>27</v>
      </c>
      <c r="G9" s="85" t="s">
        <v>28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FLMILLS</dc:creator>
  <cp:keywords/>
  <dc:description/>
  <cp:lastModifiedBy>nrobjohns</cp:lastModifiedBy>
  <cp:lastPrinted>2009-11-16T10:50:51Z</cp:lastPrinted>
  <dcterms:created xsi:type="dcterms:W3CDTF">2009-04-14T09:46:10Z</dcterms:created>
  <dcterms:modified xsi:type="dcterms:W3CDTF">2009-11-24T10:36:43Z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w_Version">
    <vt:i4>2</vt:i4>
  </property>
  <property fmtid="{D5CDD505-2E9C-101B-9397-08002B2CF9AE}" pid="3" name="bw_Status">
    <vt:i4>1</vt:i4>
  </property>
  <property fmtid="{D5CDD505-2E9C-101B-9397-08002B2CF9AE}" pid="4" name="bw_History">
    <vt:lpwstr/>
  </property>
  <property fmtid="{D5CDD505-2E9C-101B-9397-08002B2CF9AE}" pid="5" name="bw_Client">
    <vt:lpwstr/>
  </property>
</Properties>
</file>