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U:\EVENTS\SESSIONAL MEETINGS\September 2018 - June 2019\15 October\Collateral\"/>
    </mc:Choice>
  </mc:AlternateContent>
  <bookViews>
    <workbookView xWindow="0" yWindow="270" windowWidth="19410" windowHeight="7470" tabRatio="897"/>
  </bookViews>
  <sheets>
    <sheet name="Cover" sheetId="43" r:id="rId1"/>
    <sheet name="TOC_Index" sheetId="42" r:id="rId2"/>
    <sheet name="Scenario 1&gt;" sheetId="18" r:id="rId3"/>
    <sheet name="CRO Forum Taxonomy (1)" sheetId="14" r:id="rId4"/>
    <sheet name="NIST Scenario Assessment (1)" sheetId="1" r:id="rId5"/>
    <sheet name="Cost Summary (1)" sheetId="19" r:id="rId6"/>
    <sheet name="NIST Summary (1)" sheetId="21" r:id="rId7"/>
    <sheet name="Scenario 2&gt;" sheetId="27" r:id="rId8"/>
    <sheet name="CRO Forum Taxonomy (2)" sheetId="38" r:id="rId9"/>
    <sheet name="NIST Scenario Assessment (2)" sheetId="36" r:id="rId10"/>
    <sheet name="Cost Summary (2)" sheetId="28" r:id="rId11"/>
    <sheet name="NIST Summary (2)" sheetId="29" r:id="rId12"/>
    <sheet name="Scenario 3&gt;" sheetId="34" r:id="rId13"/>
    <sheet name="CRO Forum Taxonomy (3)" sheetId="32" r:id="rId14"/>
    <sheet name="NIST Scenario Assessment (3)" sheetId="37" r:id="rId15"/>
    <sheet name="Cost Summary (3)" sheetId="35" r:id="rId16"/>
    <sheet name="NIST Summary (3)" sheetId="33" r:id="rId17"/>
    <sheet name="Classifications&gt;&gt;" sheetId="17" r:id="rId18"/>
    <sheet name="NIST Framework" sheetId="16" r:id="rId19"/>
    <sheet name="Coverages" sheetId="8" r:id="rId20"/>
    <sheet name="Incident" sheetId="9" r:id="rId21"/>
    <sheet name="Event Types" sheetId="13" r:id="rId22"/>
    <sheet name="Root Cause" sheetId="12" r:id="rId23"/>
    <sheet name="Actors" sheetId="10" r:id="rId24"/>
    <sheet name="Threat Vectors" sheetId="11" r:id="rId25"/>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FALSE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4" hidden="1">'NIST Scenario Assessment (1)'!$A$6:$L$104</definedName>
    <definedName name="_xlnm._FilterDatabase" localSheetId="9" hidden="1">'NIST Scenario Assessment (2)'!$A$6:$F$104</definedName>
    <definedName name="_xlnm._FilterDatabase" localSheetId="14" hidden="1">'NIST Scenario Assessment (3)'!$A$6:$F$104</definedName>
    <definedName name="_xlnm._FilterDatabase" localSheetId="24" hidden="1">'Threat Vectors'!$A$6:$L$6</definedName>
    <definedName name="_ftn1" localSheetId="10">'Cost Summary (2)'!$B$19</definedName>
    <definedName name="_ftnref1" localSheetId="10">'Cost Summary (2)'!$F$13</definedName>
    <definedName name="RiskAfterRecalcMacro" hidden="1">""</definedName>
    <definedName name="RiskAfterSimMacro" hidden="1">"SimOut"</definedName>
    <definedName name="RiskBeforeRecalcMacro" hidden="1">""</definedName>
    <definedName name="RiskBeforeSimMacro" hidden="1">""</definedName>
    <definedName name="RiskCollectDistributionSamples" hidden="1">0</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50000</definedName>
    <definedName name="RiskNumSimulations" hidden="1">2</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TRUE</definedName>
    <definedName name="RiskUseFixedSeed" hidden="1">FALSE</definedName>
    <definedName name="RiskUseMultipleCPUs" hidden="1">TRUE</definedName>
    <definedName name="TOC_INDEX">TOC_Index!$C$2</definedName>
  </definedNames>
  <calcPr calcId="15251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34" l="1"/>
  <c r="H102" i="37"/>
  <c r="J102" i="37"/>
  <c r="J100" i="37"/>
  <c r="J99" i="37"/>
  <c r="H71" i="37"/>
  <c r="H60" i="37"/>
  <c r="H36" i="37"/>
  <c r="H28" i="37"/>
  <c r="H99" i="36"/>
  <c r="H100" i="36" s="1"/>
  <c r="H102" i="36" s="1"/>
  <c r="H90" i="36"/>
  <c r="H85" i="36" s="1"/>
  <c r="H84" i="36" s="1"/>
  <c r="H71" i="36"/>
  <c r="H66" i="36" s="1"/>
  <c r="B2" i="11"/>
  <c r="B3" i="11" s="1"/>
  <c r="B2" i="10"/>
  <c r="B3" i="10" s="1"/>
  <c r="B2" i="12"/>
  <c r="B3" i="12" s="1"/>
  <c r="B2" i="13"/>
  <c r="B3" i="13" s="1"/>
  <c r="B2" i="9"/>
  <c r="B3" i="9" s="1"/>
  <c r="B2" i="8"/>
  <c r="B3" i="8" s="1"/>
  <c r="B2" i="16"/>
  <c r="B3" i="16" s="1"/>
  <c r="B2" i="33"/>
  <c r="B3" i="33" s="1"/>
  <c r="B2" i="35"/>
  <c r="B3" i="35" s="1"/>
  <c r="G4" i="37"/>
  <c r="B2" i="37"/>
  <c r="B3" i="37" s="1"/>
  <c r="E49" i="19"/>
  <c r="E35" i="19"/>
  <c r="C32" i="19"/>
  <c r="C48" i="19"/>
  <c r="D32" i="19"/>
  <c r="D48" i="19" s="1"/>
  <c r="E17" i="19"/>
  <c r="E48" i="19"/>
  <c r="E44" i="28"/>
  <c r="E34" i="28"/>
  <c r="E37" i="28"/>
  <c r="E36" i="28"/>
  <c r="E35" i="28"/>
  <c r="E32" i="28"/>
  <c r="E31" i="28"/>
  <c r="E30" i="28"/>
  <c r="B2" i="29"/>
  <c r="B3" i="29" s="1"/>
  <c r="B2" i="28"/>
  <c r="B3" i="28" s="1"/>
  <c r="G4" i="36"/>
  <c r="B2" i="21"/>
  <c r="B3" i="21" s="1"/>
  <c r="B2" i="19"/>
  <c r="B3" i="19" s="1"/>
  <c r="B2" i="36"/>
  <c r="B2" i="38"/>
  <c r="B3" i="38" s="1"/>
  <c r="B2" i="32"/>
  <c r="B3" i="32" s="1"/>
  <c r="B2" i="14"/>
  <c r="B3" i="14" s="1"/>
  <c r="G4" i="1"/>
  <c r="B2" i="1"/>
  <c r="B27" i="35"/>
  <c r="B41" i="35"/>
  <c r="B26" i="35"/>
  <c r="B40" i="35" s="1"/>
  <c r="B25" i="35"/>
  <c r="B39" i="35" s="1"/>
  <c r="B24" i="35"/>
  <c r="B38" i="35" s="1"/>
  <c r="B23" i="35"/>
  <c r="B37" i="35" s="1"/>
  <c r="B22" i="35"/>
  <c r="B36" i="35" s="1"/>
  <c r="E25" i="28"/>
  <c r="E65" i="28" s="1"/>
  <c r="C67" i="32"/>
  <c r="C66" i="32"/>
  <c r="C65" i="32"/>
  <c r="C64" i="32"/>
  <c r="C63" i="32"/>
  <c r="C62" i="32"/>
  <c r="C61" i="32"/>
  <c r="C60" i="32"/>
  <c r="C59" i="32"/>
  <c r="C58" i="32"/>
  <c r="C57" i="32"/>
  <c r="C56" i="32"/>
  <c r="C55" i="32"/>
  <c r="C67" i="38"/>
  <c r="C66" i="38"/>
  <c r="C65" i="38"/>
  <c r="C64" i="38"/>
  <c r="C63" i="38"/>
  <c r="C62" i="38"/>
  <c r="C61" i="38"/>
  <c r="C60" i="38"/>
  <c r="C59" i="38"/>
  <c r="C58" i="38"/>
  <c r="C57" i="38"/>
  <c r="C56" i="38"/>
  <c r="C55" i="38"/>
  <c r="E42" i="35"/>
  <c r="C9" i="33"/>
  <c r="C10" i="33" s="1"/>
  <c r="C11" i="33" s="1"/>
  <c r="C12" i="33" s="1"/>
  <c r="C13" i="33" s="1"/>
  <c r="C14" i="33" s="1"/>
  <c r="C15" i="33" s="1"/>
  <c r="C16" i="33" s="1"/>
  <c r="C17" i="33" s="1"/>
  <c r="C18" i="33" s="1"/>
  <c r="C19" i="33" s="1"/>
  <c r="C20" i="33" s="1"/>
  <c r="C21" i="33" s="1"/>
  <c r="C22" i="33" s="1"/>
  <c r="C23" i="33" s="1"/>
  <c r="C24" i="33" s="1"/>
  <c r="C25" i="33" s="1"/>
  <c r="C26" i="33" s="1"/>
  <c r="C27" i="33" s="1"/>
  <c r="C28" i="33" s="1"/>
  <c r="C29" i="33" s="1"/>
  <c r="C9" i="29"/>
  <c r="C10" i="29" s="1"/>
  <c r="C11" i="29"/>
  <c r="C12" i="29" s="1"/>
  <c r="C13" i="29" s="1"/>
  <c r="C14" i="29" s="1"/>
  <c r="C15" i="29" s="1"/>
  <c r="C16" i="29"/>
  <c r="C17" i="29" s="1"/>
  <c r="C18" i="29" s="1"/>
  <c r="C19" i="29" s="1"/>
  <c r="C20" i="29" s="1"/>
  <c r="C21" i="29" s="1"/>
  <c r="C22" i="29" s="1"/>
  <c r="C23" i="29" s="1"/>
  <c r="C24" i="29" s="1"/>
  <c r="C25" i="29" s="1"/>
  <c r="C26" i="29" s="1"/>
  <c r="C27" i="29" s="1"/>
  <c r="C28" i="29" s="1"/>
  <c r="C29" i="29" s="1"/>
  <c r="E85" i="37"/>
  <c r="E90" i="37"/>
  <c r="E94" i="37" s="1"/>
  <c r="E97" i="37" s="1"/>
  <c r="B13" i="37"/>
  <c r="E85" i="36"/>
  <c r="E90" i="36"/>
  <c r="E94" i="36" s="1"/>
  <c r="E97" i="36" s="1"/>
  <c r="B13" i="36"/>
  <c r="E14" i="35"/>
  <c r="E41" i="35" s="1"/>
  <c r="B63" i="28"/>
  <c r="B52" i="28"/>
  <c r="B53" i="28"/>
  <c r="B54" i="28" s="1"/>
  <c r="B55" i="28" s="1"/>
  <c r="B44" i="28"/>
  <c r="B31" i="28"/>
  <c r="B32" i="28" s="1"/>
  <c r="B33" i="28" s="1"/>
  <c r="B34" i="28" s="1"/>
  <c r="B9" i="28"/>
  <c r="B10" i="28" s="1"/>
  <c r="B11" i="28" s="1"/>
  <c r="B12" i="28" s="1"/>
  <c r="D31" i="19"/>
  <c r="D47" i="19"/>
  <c r="D30" i="19"/>
  <c r="D46" i="19" s="1"/>
  <c r="D29" i="19"/>
  <c r="D45" i="19"/>
  <c r="D28" i="19"/>
  <c r="D44" i="19" s="1"/>
  <c r="D27" i="19"/>
  <c r="D43" i="19" s="1"/>
  <c r="D26" i="19"/>
  <c r="D42" i="19" s="1"/>
  <c r="D25" i="19"/>
  <c r="D41" i="19" s="1"/>
  <c r="D24" i="19"/>
  <c r="D40" i="19" s="1"/>
  <c r="C9" i="21"/>
  <c r="C10" i="21" s="1"/>
  <c r="C11" i="21" s="1"/>
  <c r="C12" i="21" s="1"/>
  <c r="C13" i="21" s="1"/>
  <c r="C14" i="21" s="1"/>
  <c r="C15" i="21" s="1"/>
  <c r="C16" i="21" s="1"/>
  <c r="C17" i="21" s="1"/>
  <c r="C18" i="21" s="1"/>
  <c r="C19" i="21" s="1"/>
  <c r="C20" i="21" s="1"/>
  <c r="C21" i="21" s="1"/>
  <c r="C22" i="21" s="1"/>
  <c r="C23" i="21" s="1"/>
  <c r="C24" i="21" s="1"/>
  <c r="C25" i="21" s="1"/>
  <c r="C26" i="21" s="1"/>
  <c r="C27" i="21" s="1"/>
  <c r="C28" i="21" s="1"/>
  <c r="C29" i="21" s="1"/>
  <c r="C15" i="19"/>
  <c r="C31" i="19" s="1"/>
  <c r="C47" i="19" s="1"/>
  <c r="C13" i="19"/>
  <c r="C29" i="19" s="1"/>
  <c r="C45" i="19" s="1"/>
  <c r="C12" i="19"/>
  <c r="C28" i="19"/>
  <c r="C44" i="19"/>
  <c r="C14" i="19"/>
  <c r="C30" i="19" s="1"/>
  <c r="C46" i="19" s="1"/>
  <c r="C11" i="19"/>
  <c r="C27" i="19" s="1"/>
  <c r="C43" i="19" s="1"/>
  <c r="B24" i="8"/>
  <c r="B11" i="8"/>
  <c r="B12" i="8"/>
  <c r="C8" i="19" s="1"/>
  <c r="C24" i="19" s="1"/>
  <c r="B18" i="8"/>
  <c r="B14" i="8"/>
  <c r="C56" i="14"/>
  <c r="C57" i="14"/>
  <c r="C58" i="14"/>
  <c r="C59" i="14"/>
  <c r="C60" i="14"/>
  <c r="C61" i="14"/>
  <c r="C62" i="14"/>
  <c r="C63" i="14"/>
  <c r="C64" i="14"/>
  <c r="C65" i="14"/>
  <c r="C66" i="14"/>
  <c r="C67" i="14"/>
  <c r="C55" i="14"/>
  <c r="E16" i="28"/>
  <c r="E41" i="19"/>
  <c r="E51" i="28"/>
  <c r="E52" i="28"/>
  <c r="E43" i="19"/>
  <c r="E44" i="19"/>
  <c r="E45" i="19"/>
  <c r="E19" i="19"/>
  <c r="E51" i="19" s="1"/>
  <c r="E42" i="19"/>
  <c r="E46" i="19"/>
  <c r="E40" i="19"/>
  <c r="E47" i="19"/>
  <c r="E18" i="28"/>
  <c r="E55" i="28"/>
  <c r="E37" i="35"/>
  <c r="E54" i="28"/>
  <c r="E56" i="28"/>
  <c r="E36" i="35"/>
  <c r="C40" i="19"/>
  <c r="C9" i="19"/>
  <c r="C10" i="19" s="1"/>
  <c r="C26" i="19" s="1"/>
  <c r="C42" i="19" s="1"/>
  <c r="E63" i="28"/>
  <c r="E53" i="28"/>
  <c r="E57" i="28"/>
  <c r="E40" i="35"/>
  <c r="E38" i="28"/>
  <c r="E58" i="28" s="1"/>
  <c r="E60" i="28" s="1"/>
  <c r="C25" i="19"/>
  <c r="C41" i="19"/>
  <c r="E22" i="33" l="1"/>
  <c r="G22" i="33" s="1"/>
  <c r="F18" i="33"/>
  <c r="H18" i="33" s="1"/>
  <c r="F9" i="33"/>
  <c r="H9" i="33" s="1"/>
  <c r="B8" i="33"/>
  <c r="B9" i="33" s="1"/>
  <c r="B10" i="33" s="1"/>
  <c r="E18" i="33"/>
  <c r="G18" i="33" s="1"/>
  <c r="F15" i="33"/>
  <c r="H15" i="33" s="1"/>
  <c r="B13" i="33"/>
  <c r="B14" i="33" s="1"/>
  <c r="B15" i="33" s="1"/>
  <c r="B16" i="33" s="1"/>
  <c r="B17" i="33" s="1"/>
  <c r="B18" i="33" s="1"/>
  <c r="F13" i="33"/>
  <c r="H13" i="33" s="1"/>
  <c r="F16" i="33"/>
  <c r="H16" i="33" s="1"/>
  <c r="E8" i="33"/>
  <c r="G8" i="33" s="1"/>
  <c r="B22" i="33"/>
  <c r="B23" i="33" s="1"/>
  <c r="B24" i="33" s="1"/>
  <c r="B25" i="33" s="1"/>
  <c r="B26" i="33" s="1"/>
  <c r="F24" i="33"/>
  <c r="H24" i="33" s="1"/>
  <c r="E11" i="33"/>
  <c r="G11" i="33" s="1"/>
  <c r="E21" i="33"/>
  <c r="G21" i="33" s="1"/>
  <c r="F10" i="33"/>
  <c r="H10" i="33" s="1"/>
  <c r="E12" i="33"/>
  <c r="G12" i="33" s="1"/>
  <c r="F25" i="33"/>
  <c r="H25" i="33" s="1"/>
  <c r="F26" i="33"/>
  <c r="H26" i="33" s="1"/>
  <c r="F23" i="33"/>
  <c r="H23" i="33" s="1"/>
  <c r="F21" i="33"/>
  <c r="H21" i="33" s="1"/>
  <c r="E28" i="33"/>
  <c r="G28" i="33" s="1"/>
  <c r="E15" i="33"/>
  <c r="G15" i="33" s="1"/>
  <c r="F19" i="33"/>
  <c r="H19" i="33" s="1"/>
  <c r="E19" i="33"/>
  <c r="G19" i="33" s="1"/>
  <c r="F11" i="33"/>
  <c r="H11" i="33" s="1"/>
  <c r="E16" i="33"/>
  <c r="G16" i="33" s="1"/>
  <c r="E23" i="33"/>
  <c r="G23" i="33" s="1"/>
  <c r="F28" i="33"/>
  <c r="H28" i="33" s="1"/>
  <c r="E13" i="33"/>
  <c r="G13" i="33" s="1"/>
  <c r="E27" i="33"/>
  <c r="G27" i="33" s="1"/>
  <c r="F8" i="33"/>
  <c r="H8" i="33" s="1"/>
  <c r="F27" i="33"/>
  <c r="H27" i="33" s="1"/>
  <c r="E9" i="33"/>
  <c r="G9" i="33" s="1"/>
  <c r="F17" i="33"/>
  <c r="H17" i="33" s="1"/>
  <c r="F14" i="33"/>
  <c r="H14" i="33" s="1"/>
  <c r="E17" i="33"/>
  <c r="G17" i="33" s="1"/>
  <c r="E10" i="33"/>
  <c r="G10" i="33" s="1"/>
  <c r="F22" i="33"/>
  <c r="H22" i="33" s="1"/>
  <c r="F29" i="33"/>
  <c r="H29" i="33" s="1"/>
  <c r="E25" i="33"/>
  <c r="G25" i="33" s="1"/>
  <c r="E14" i="33"/>
  <c r="G14" i="33" s="1"/>
  <c r="E29" i="33"/>
  <c r="G29" i="33" s="1"/>
  <c r="E26" i="33"/>
  <c r="G26" i="33" s="1"/>
  <c r="B19" i="33"/>
  <c r="B20" i="33" s="1"/>
  <c r="B21" i="33" s="1"/>
  <c r="F12" i="33"/>
  <c r="H12" i="33" s="1"/>
  <c r="E24" i="33"/>
  <c r="G24" i="33" s="1"/>
  <c r="E20" i="33"/>
  <c r="G20" i="33" s="1"/>
  <c r="B27" i="33"/>
  <c r="B28" i="33" s="1"/>
  <c r="B29" i="33" s="1"/>
  <c r="F20" i="33"/>
  <c r="H20" i="33" s="1"/>
  <c r="E40" i="28"/>
  <c r="B3" i="36"/>
  <c r="E46" i="28"/>
  <c r="E39" i="35"/>
  <c r="E17" i="35"/>
  <c r="E31" i="35" s="1"/>
  <c r="E45" i="35" s="1"/>
  <c r="E38" i="35"/>
  <c r="B3" i="1"/>
  <c r="E28" i="21" s="1"/>
  <c r="G28" i="21" s="1"/>
  <c r="G30" i="33" l="1"/>
  <c r="H30" i="33"/>
  <c r="F8" i="21"/>
  <c r="H8" i="21" s="1"/>
  <c r="E21" i="21"/>
  <c r="G21" i="21" s="1"/>
  <c r="B19" i="21"/>
  <c r="B20" i="21" s="1"/>
  <c r="B21" i="21" s="1"/>
  <c r="E24" i="21"/>
  <c r="G24" i="21" s="1"/>
  <c r="F9" i="29"/>
  <c r="H9" i="29" s="1"/>
  <c r="E23" i="29"/>
  <c r="G23" i="29" s="1"/>
  <c r="F17" i="29"/>
  <c r="H17" i="29" s="1"/>
  <c r="F23" i="29"/>
  <c r="H23" i="29" s="1"/>
  <c r="F27" i="29"/>
  <c r="H27" i="29" s="1"/>
  <c r="F16" i="29"/>
  <c r="H16" i="29" s="1"/>
  <c r="E17" i="29"/>
  <c r="G17" i="29" s="1"/>
  <c r="E11" i="29"/>
  <c r="G11" i="29" s="1"/>
  <c r="F19" i="29"/>
  <c r="H19" i="29" s="1"/>
  <c r="E19" i="29"/>
  <c r="G19" i="29" s="1"/>
  <c r="E22" i="29"/>
  <c r="G22" i="29" s="1"/>
  <c r="F13" i="29"/>
  <c r="H13" i="29" s="1"/>
  <c r="F11" i="29"/>
  <c r="H11" i="29" s="1"/>
  <c r="B27" i="29"/>
  <c r="B28" i="29" s="1"/>
  <c r="B29" i="29" s="1"/>
  <c r="E15" i="29"/>
  <c r="G15" i="29" s="1"/>
  <c r="B8" i="29"/>
  <c r="B22" i="29"/>
  <c r="B23" i="29" s="1"/>
  <c r="B24" i="29" s="1"/>
  <c r="B25" i="29" s="1"/>
  <c r="B26" i="29" s="1"/>
  <c r="F22" i="29"/>
  <c r="H22" i="29" s="1"/>
  <c r="F28" i="29"/>
  <c r="H28" i="29" s="1"/>
  <c r="E20" i="29"/>
  <c r="G20" i="29" s="1"/>
  <c r="F21" i="29"/>
  <c r="H21" i="29" s="1"/>
  <c r="F12" i="21"/>
  <c r="H12" i="21" s="1"/>
  <c r="E25" i="21"/>
  <c r="G25" i="21" s="1"/>
  <c r="F26" i="21"/>
  <c r="H26" i="21" s="1"/>
  <c r="B8" i="21"/>
  <c r="F19" i="21"/>
  <c r="H19" i="21" s="1"/>
  <c r="E23" i="21"/>
  <c r="G23" i="21" s="1"/>
  <c r="B11" i="33"/>
  <c r="E10" i="29"/>
  <c r="G10" i="29" s="1"/>
  <c r="F20" i="29"/>
  <c r="H20" i="29" s="1"/>
  <c r="E16" i="29"/>
  <c r="G16" i="29" s="1"/>
  <c r="E27" i="29"/>
  <c r="G27" i="29" s="1"/>
  <c r="B13" i="29"/>
  <c r="B14" i="29" s="1"/>
  <c r="B15" i="29" s="1"/>
  <c r="B16" i="29" s="1"/>
  <c r="B17" i="29" s="1"/>
  <c r="B18" i="29" s="1"/>
  <c r="F8" i="29"/>
  <c r="H8" i="29" s="1"/>
  <c r="E28" i="29"/>
  <c r="G28" i="29" s="1"/>
  <c r="E14" i="29"/>
  <c r="G14" i="29" s="1"/>
  <c r="F15" i="21"/>
  <c r="H15" i="21" s="1"/>
  <c r="E26" i="21"/>
  <c r="G26" i="21" s="1"/>
  <c r="F16" i="21"/>
  <c r="H16" i="21" s="1"/>
  <c r="F17" i="21"/>
  <c r="H17" i="21" s="1"/>
  <c r="F25" i="21"/>
  <c r="H25" i="21" s="1"/>
  <c r="F21" i="21"/>
  <c r="H21" i="21" s="1"/>
  <c r="F29" i="29"/>
  <c r="H29" i="29" s="1"/>
  <c r="F12" i="29"/>
  <c r="H12" i="29" s="1"/>
  <c r="F18" i="29"/>
  <c r="H18" i="29" s="1"/>
  <c r="E8" i="29"/>
  <c r="G8" i="29" s="1"/>
  <c r="F26" i="29"/>
  <c r="H26" i="29" s="1"/>
  <c r="E29" i="29"/>
  <c r="G29" i="29" s="1"/>
  <c r="F25" i="29"/>
  <c r="H25" i="29" s="1"/>
  <c r="F14" i="29"/>
  <c r="H14" i="29" s="1"/>
  <c r="B19" i="29"/>
  <c r="B20" i="29" s="1"/>
  <c r="B21" i="29" s="1"/>
  <c r="F20" i="21"/>
  <c r="H20" i="21" s="1"/>
  <c r="E10" i="21"/>
  <c r="G10" i="21" s="1"/>
  <c r="E12" i="21"/>
  <c r="G12" i="21" s="1"/>
  <c r="F13" i="21"/>
  <c r="H13" i="21" s="1"/>
  <c r="E14" i="21"/>
  <c r="G14" i="21" s="1"/>
  <c r="E18" i="21"/>
  <c r="G18" i="21" s="1"/>
  <c r="F18" i="21"/>
  <c r="H18" i="21" s="1"/>
  <c r="F28" i="21"/>
  <c r="H28" i="21" s="1"/>
  <c r="E22" i="21"/>
  <c r="G22" i="21" s="1"/>
  <c r="E11" i="21"/>
  <c r="G11" i="21" s="1"/>
  <c r="F9" i="21"/>
  <c r="H9" i="21" s="1"/>
  <c r="B27" i="21"/>
  <c r="B28" i="21" s="1"/>
  <c r="B29" i="21" s="1"/>
  <c r="F14" i="21"/>
  <c r="H14" i="21" s="1"/>
  <c r="E29" i="21"/>
  <c r="G29" i="21" s="1"/>
  <c r="E19" i="21"/>
  <c r="G19" i="21" s="1"/>
  <c r="B22" i="21"/>
  <c r="B23" i="21" s="1"/>
  <c r="B24" i="21" s="1"/>
  <c r="B25" i="21" s="1"/>
  <c r="B26" i="21" s="1"/>
  <c r="F10" i="21"/>
  <c r="H10" i="21" s="1"/>
  <c r="E8" i="21"/>
  <c r="G8" i="21" s="1"/>
  <c r="F11" i="21"/>
  <c r="H11" i="21" s="1"/>
  <c r="F29" i="21"/>
  <c r="H29" i="21" s="1"/>
  <c r="E17" i="21"/>
  <c r="G17" i="21" s="1"/>
  <c r="E15" i="21"/>
  <c r="G15" i="21" s="1"/>
  <c r="E16" i="21"/>
  <c r="G16" i="21" s="1"/>
  <c r="F23" i="21"/>
  <c r="H23" i="21" s="1"/>
  <c r="F27" i="21"/>
  <c r="H27" i="21" s="1"/>
  <c r="E13" i="21"/>
  <c r="G13" i="21" s="1"/>
  <c r="E18" i="29"/>
  <c r="G18" i="29" s="1"/>
  <c r="E26" i="29"/>
  <c r="G26" i="29" s="1"/>
  <c r="E20" i="21"/>
  <c r="G20" i="21" s="1"/>
  <c r="E9" i="21"/>
  <c r="G9" i="21" s="1"/>
  <c r="F24" i="21"/>
  <c r="H24" i="21" s="1"/>
  <c r="F22" i="21"/>
  <c r="H22" i="21" s="1"/>
  <c r="E27" i="21"/>
  <c r="G27" i="21" s="1"/>
  <c r="B13" i="21"/>
  <c r="B14" i="21" s="1"/>
  <c r="B15" i="21" s="1"/>
  <c r="B16" i="21" s="1"/>
  <c r="B17" i="21" s="1"/>
  <c r="B18" i="21" s="1"/>
  <c r="F15" i="29"/>
  <c r="H15" i="29" s="1"/>
  <c r="E21" i="29"/>
  <c r="G21" i="29" s="1"/>
  <c r="E9" i="29"/>
  <c r="G9" i="29" s="1"/>
  <c r="F24" i="29"/>
  <c r="H24" i="29" s="1"/>
  <c r="E25" i="29"/>
  <c r="G25" i="29" s="1"/>
  <c r="E12" i="29"/>
  <c r="G12" i="29" s="1"/>
  <c r="E24" i="29"/>
  <c r="G24" i="29" s="1"/>
  <c r="E13" i="29"/>
  <c r="G13" i="29" s="1"/>
  <c r="F10" i="29"/>
  <c r="H10" i="29" s="1"/>
  <c r="B12" i="33" l="1"/>
  <c r="C36" i="33" s="1"/>
  <c r="E36" i="33" s="1"/>
  <c r="G36" i="33" s="1"/>
  <c r="B9" i="29"/>
  <c r="B10" i="29" s="1"/>
  <c r="B11" i="29" s="1"/>
  <c r="B12" i="29" s="1"/>
  <c r="G30" i="21"/>
  <c r="G30" i="29"/>
  <c r="H30" i="29"/>
  <c r="B9" i="21"/>
  <c r="B10" i="21" s="1"/>
  <c r="B11" i="21" s="1"/>
  <c r="B12" i="21" s="1"/>
  <c r="C36" i="21" s="1"/>
  <c r="F36" i="21" s="1"/>
  <c r="H36" i="21" s="1"/>
  <c r="H30" i="21"/>
  <c r="C35" i="33" l="1"/>
  <c r="E35" i="33" s="1"/>
  <c r="G35" i="33" s="1"/>
  <c r="C37" i="21"/>
  <c r="F37" i="21" s="1"/>
  <c r="H37" i="21" s="1"/>
  <c r="C38" i="21"/>
  <c r="E38" i="21" s="1"/>
  <c r="G38" i="21" s="1"/>
  <c r="C35" i="21"/>
  <c r="E35" i="21" s="1"/>
  <c r="G35" i="21" s="1"/>
  <c r="C37" i="33"/>
  <c r="F37" i="33" s="1"/>
  <c r="H37" i="33" s="1"/>
  <c r="C38" i="33"/>
  <c r="E38" i="33" s="1"/>
  <c r="G38" i="33" s="1"/>
  <c r="E36" i="21"/>
  <c r="G36" i="21" s="1"/>
  <c r="C34" i="29"/>
  <c r="F34" i="29" s="1"/>
  <c r="H34" i="29" s="1"/>
  <c r="C38" i="29"/>
  <c r="E38" i="29" s="1"/>
  <c r="G38" i="29" s="1"/>
  <c r="C34" i="21"/>
  <c r="F34" i="21" s="1"/>
  <c r="H34" i="21" s="1"/>
  <c r="C36" i="29"/>
  <c r="F36" i="29" s="1"/>
  <c r="H36" i="29" s="1"/>
  <c r="C35" i="29"/>
  <c r="F35" i="29" s="1"/>
  <c r="H35" i="29" s="1"/>
  <c r="C37" i="29"/>
  <c r="C34" i="33"/>
  <c r="F36" i="33"/>
  <c r="H36" i="33" s="1"/>
  <c r="E34" i="29" l="1"/>
  <c r="G34" i="29" s="1"/>
  <c r="E37" i="21"/>
  <c r="G37" i="21" s="1"/>
  <c r="F35" i="33"/>
  <c r="H35" i="33" s="1"/>
  <c r="F35" i="21"/>
  <c r="H35" i="21" s="1"/>
  <c r="F38" i="21"/>
  <c r="H38" i="21" s="1"/>
  <c r="E37" i="33"/>
  <c r="G37" i="33" s="1"/>
  <c r="E34" i="21"/>
  <c r="G34" i="21" s="1"/>
  <c r="F38" i="33"/>
  <c r="H38" i="33" s="1"/>
  <c r="E36" i="29"/>
  <c r="G36" i="29" s="1"/>
  <c r="F38" i="29"/>
  <c r="H38" i="29" s="1"/>
  <c r="E35" i="29"/>
  <c r="G35" i="29" s="1"/>
  <c r="E37" i="29"/>
  <c r="G37" i="29" s="1"/>
  <c r="F37" i="29"/>
  <c r="H37" i="29" s="1"/>
  <c r="E34" i="33"/>
  <c r="G34" i="33" s="1"/>
  <c r="F34" i="33"/>
  <c r="H34" i="33" s="1"/>
</calcChain>
</file>

<file path=xl/sharedStrings.xml><?xml version="1.0" encoding="utf-8"?>
<sst xmlns="http://schemas.openxmlformats.org/spreadsheetml/2006/main" count="5506" uniqueCount="1692">
  <si>
    <t>Function</t>
  </si>
  <si>
    <t>Category</t>
  </si>
  <si>
    <t>Subcategory</t>
  </si>
  <si>
    <t>Informative References</t>
  </si>
  <si>
    <t>PROTECT (PR)</t>
  </si>
  <si>
    <t>DETECT (DE)</t>
  </si>
  <si>
    <t>RESPOND (RS)</t>
  </si>
  <si>
    <t>RECOVER (RC)</t>
  </si>
  <si>
    <t>IDENTIFY (ID)</t>
  </si>
  <si>
    <t>N/A</t>
  </si>
  <si>
    <t>N</t>
  </si>
  <si>
    <t>Y</t>
  </si>
  <si>
    <t>Poor Compliance</t>
  </si>
  <si>
    <t>Total</t>
  </si>
  <si>
    <t>The event categories are those used for Solvency II / ORX /ORIC operational risk management as follows:</t>
  </si>
  <si>
    <t>Unauthorised activity</t>
  </si>
  <si>
    <t>Internal theft &amp; fraud</t>
  </si>
  <si>
    <t>System security internal Wilful damage</t>
  </si>
  <si>
    <t>External theft and Fraud</t>
  </si>
  <si>
    <t>Employee Relations</t>
  </si>
  <si>
    <t>Safe Workplace Environment</t>
  </si>
  <si>
    <t>Employment Diversity &amp; Discrimination</t>
  </si>
  <si>
    <t>Suitability, Disclosure &amp; Fiduciary</t>
  </si>
  <si>
    <t>Improper Business or Market Practices</t>
  </si>
  <si>
    <t>Product Flaws</t>
  </si>
  <si>
    <t>Selection, Sponsorship &amp; Exposure</t>
  </si>
  <si>
    <t>Advisory Activities</t>
  </si>
  <si>
    <t>Natural disasters</t>
  </si>
  <si>
    <t>Accidents &amp; Public Safety</t>
  </si>
  <si>
    <t>Wilful Damage and Terrorism</t>
  </si>
  <si>
    <t>Systems failure internal</t>
  </si>
  <si>
    <t>System failure external</t>
  </si>
  <si>
    <t>Network unavailability</t>
  </si>
  <si>
    <t>Monitoring and Reporting</t>
  </si>
  <si>
    <t>Customer Intake and Documentation</t>
  </si>
  <si>
    <t>Customer / Client Account Management</t>
  </si>
  <si>
    <t>Vendors &amp; Suppliers</t>
  </si>
  <si>
    <t>control, vulnerability management or patch management)</t>
  </si>
  <si>
    <t>(such as inadequate security training or communication)</t>
  </si>
  <si>
    <t>Description</t>
  </si>
  <si>
    <t>Targets</t>
  </si>
  <si>
    <t>https://www.thecroforum.org/wp-content/uploads/2016/06/ZRH-16-09033-P1_CRO_Forum_Cyber-Risk_web.pdf</t>
  </si>
  <si>
    <t>Actors</t>
  </si>
  <si>
    <t>Loss of value of an Intellectual Property asset, resulting in pure financial loss</t>
  </si>
  <si>
    <t>Financial theft and/or fraud</t>
  </si>
  <si>
    <t>Cyber ransom and extortion</t>
  </si>
  <si>
    <t>Intellectual property theft</t>
  </si>
  <si>
    <t>Incident response costs</t>
  </si>
  <si>
    <t>Breach of Privacy</t>
  </si>
  <si>
    <t>Compensations for fines and penalties imposed on the observed company. Insurance recoveries for these costs are provided only in jurisdictions where it is allowed</t>
  </si>
  <si>
    <t>Compensation costs due to misuse of communication media at the observed company resulting in defamation, libel or slander of third parties including web-page defacement, as well as Patent/Copyright infringement and Trade Secret Misappropriation</t>
  </si>
  <si>
    <t>Costs of legal action brought by or against the policyholder, including lawyer fees costs in case of trial. Example: identity theft, lawyer costs to prove the misuse of victim’s identity</t>
  </si>
  <si>
    <t>Assistance and psychological support to the victim after a cyber-event leading to the circulation of prejudicial information on the policyholder without his/her consent</t>
  </si>
  <si>
    <t>Assistance coverage – psychological support</t>
  </si>
  <si>
    <t>Compensation costs in case delivered products or operations by the observed company are defective or harmful resulting from a cyber-event, excluding technical products or operations (Tech E&amp;O) and excluding Professional Services E&amp;O</t>
  </si>
  <si>
    <t>Compensation costs in case of claims made by a third party against the observed company’ directors and officers, including breach of trust or breach of duty resulting from cyber event</t>
  </si>
  <si>
    <t>Compensation costs related to the failure in providing adequate technical service or technical products resulting from a cyber-event</t>
  </si>
  <si>
    <t>Compensation costs related to the failure in providing adequate professional services or products resulting from a cyber-event, excluding technical services and products (Tech E&amp;O)</t>
  </si>
  <si>
    <t>Professional services E&amp;O, Professional indemnity</t>
  </si>
  <si>
    <t>Coverage scope: compensation costs after leakage of toxic and/or polluting products consecutive to a cyber-event</t>
  </si>
  <si>
    <t>Losses (including business interruption and contingent business interruption) related to the destruction of physical property of the observed company due to a cyber-event at this company</t>
  </si>
  <si>
    <t>Compensation costs for bodily injury or consecutive death through the wrong-doing or negligence of the observed company or related third parties (e.g. sensible data leakage leading to suicide)</t>
  </si>
  <si>
    <t>Contingent business interruption (CBI) for non-physical damage</t>
  </si>
  <si>
    <t>Reimbursement of lost profits caused by a production interruption not originating from physical damage</t>
  </si>
  <si>
    <t>Reimbursement of the lost profits for the observed company caused by related third parties (supplier, partner, provider, customer) production interruption not originating from physical damage</t>
  </si>
  <si>
    <t>Costs of reconstitution and/or replacement and/or restoration and/or reproduction of data and/or software which have been lost, corrupted, stolen, deleted or encrypted</t>
  </si>
  <si>
    <t>Pure financial losses arising from cyber internal or external malicious activity designed to commit fraud, theft of money or theft of other financial assets (e.g. shares). It covers both pure financial losses suffered by the observed company or by related third-parties as a result of proven wrong-doing by the observed company</t>
  </si>
  <si>
    <t>Costs of expert handling for a ransom and/or extortion incident combined with the amount of the ransom payment (e.g. access to data is locked until ransom is paid)</t>
  </si>
  <si>
    <t>Compensation for crisis management/remediation actions requiring internal or external expert costs, but excluding regulatory and legal defense costs.
Coverage includes:
IT investigation and forensic analysis, excluding those directly related to regulatory and legal defences costs
Public relations, Communication costs
Remediation costs (e.g. costs to delete or cost to activate a "flooding" of the harmful contents published against an insured)
Notification costs</t>
  </si>
  <si>
    <t>Compensation costs after leakage of private and/or sensitive data, including credit-watch services, but excluding incidents response costs</t>
  </si>
  <si>
    <t>Compensation costs for damages caused to third parties (supplier, partner, provider, customer) through the policyholder/observed company’s IT network, but excluding incidents response costs. The policyholder/observed company may not have any damage but has been used as a vector or channel to reach the third party</t>
  </si>
  <si>
    <t>Network Security/Security Failure</t>
  </si>
  <si>
    <t>Compensation for loss of profits due to a reduction of trade/clients because they lost confidence in the impacted company</t>
  </si>
  <si>
    <t>Reputational Damage (excluding legal protection)</t>
  </si>
  <si>
    <t>Regulatory &amp; Legal Defense costs (excluding fines and penalties)</t>
  </si>
  <si>
    <t>A: Regulatory costs: compensation for costs incurred to the observed company or related third-parties when responding to governmental or regulatory inquiries relating to a cyber- attack (covers the legal, technical or IT forensic services directly related to regulatory inquiries but excludes Fines and Penalties).
B: Legal Defense costs: coverage for own defense costs incurred to the observed company or related third-parties facing legal action in courts following a cyber-attack.</t>
  </si>
  <si>
    <t>Code</t>
  </si>
  <si>
    <t>Incident type</t>
  </si>
  <si>
    <t>Incident type group</t>
  </si>
  <si>
    <t>A</t>
  </si>
  <si>
    <t>Own system malfunction</t>
  </si>
  <si>
    <t>System malfunction/issue</t>
  </si>
  <si>
    <t>A subject's (can be either a company or a person) own system creates continuous system errors or freezes completely. System rendered inoperable.</t>
  </si>
  <si>
    <t>B</t>
  </si>
  <si>
    <t>Own system affected by malware</t>
  </si>
  <si>
    <t>Internal controls (either human or systems) or users detect malware in own stacks or abnormal behaviour of deployed systems and software. Intrusion must be expected (or suspected).</t>
  </si>
  <si>
    <t>C</t>
  </si>
  <si>
    <t>Network communication malfunction</t>
  </si>
  <si>
    <t>The subject's (company or person) system cannot communicate via the internet or other digital network any longer or the connection is so slow that it becomes unusable.</t>
  </si>
  <si>
    <t>D</t>
  </si>
  <si>
    <t>Inadvertent disruption of third-party system</t>
  </si>
  <si>
    <t>Typically, a hacker will take control of (part of) the company's computer system or network and through this channel conduct illicit activites toward a third-party. This can be for instance under the form of a DoS attacks using many such controlled computers (botnet) or to transmitt subrepticely a malware or wrong informations.</t>
  </si>
  <si>
    <t>E</t>
  </si>
  <si>
    <t>Disruption of external digital infrastructure</t>
  </si>
  <si>
    <t>A subject (company of person) is stopped or impeded in its digital activities or business by a failure of an external digital infrastructure such as a cloud or other data processors/storages.</t>
  </si>
  <si>
    <t>F</t>
  </si>
  <si>
    <t>Theft of own data</t>
  </si>
  <si>
    <t>Data confidentiality</t>
  </si>
  <si>
    <t>A subject (company or person) detects its own proprietory data (financial data, trade secrets, etc.) outside of its data perimeter, e.g. subject is made aware of the fact that its data is being sold, traded or exposed for instance on the dark web, or that its data is being made available openly.</t>
  </si>
  <si>
    <t>G</t>
  </si>
  <si>
    <t>Deletion of own data</t>
  </si>
  <si>
    <t>Data integrity / Availability</t>
  </si>
  <si>
    <t>A subject detects that its data has been deleted from its storage solutions or out of its applications.</t>
  </si>
  <si>
    <t>H</t>
  </si>
  <si>
    <t>Encryption of own data</t>
  </si>
  <si>
    <t>A subject detects that its data is no longer accessible because it has been encrypted by a third party and can only be used again once it is decrypted (often following the payment of a ransom to the third-party).</t>
  </si>
  <si>
    <t>I</t>
  </si>
  <si>
    <t>Corruption of own data</t>
  </si>
  <si>
    <t>A subject (company of person) detects that its data has been corrupted (changed). This might be very difficult to detect if the changes are small and infrequent and might take a long time to find out. Other corruptions might be more blatant and can be found out easily.</t>
  </si>
  <si>
    <t>J</t>
  </si>
  <si>
    <t>Theft of third party data</t>
  </si>
  <si>
    <t>A subject (company or person) detects that third-party's data it stored  or processed (typically PII/FII/PHI) is found outside of its data perimeter,
e.g. subject is made aware of the fact that this third-party's data is being sold, traded or exposed for instance on the dark web, or that this data is being made available openly.</t>
  </si>
  <si>
    <t>K</t>
  </si>
  <si>
    <t>Deletion of third party data</t>
  </si>
  <si>
    <t>A subject (company or person) detects that third-party's data it stored/ processed (typically PII/FII/PHI) has been deleted from its storage solutions or out of its applications.</t>
  </si>
  <si>
    <t>L</t>
  </si>
  <si>
    <t>Encryption of third party data</t>
  </si>
  <si>
    <t>A subject (company or person) detects that third-party's data it stored/processed (typically PII/FII/PHI)  has been encrypted by a malintentioned party and can only be used again once it is decrypted (often following the payment of a ransom to the malintentioned party).</t>
  </si>
  <si>
    <t>M</t>
  </si>
  <si>
    <t>Corruption of third party data</t>
  </si>
  <si>
    <t>A subject (company or person) detects that third-party's data it stored/ processed (typically PII/FII/PHI) has been corrupted (changed).
This might be very difficult to detect if the changes are small and infrequent and might take a long time to find out. Other corruptions might be more blatant and can be found out easily.</t>
  </si>
  <si>
    <t>Q</t>
  </si>
  <si>
    <t>Misuse of system</t>
  </si>
  <si>
    <t>Malicious activity</t>
  </si>
  <si>
    <t>Cyber-bullying, cyber mobbing.  A "hacker" or malintentioned actor misuses a digital system such as social media to publish or distribute defamating (libel, slander) or embarassing messages about the victim.</t>
  </si>
  <si>
    <t>R</t>
  </si>
  <si>
    <t>Targeted malicious communication</t>
  </si>
  <si>
    <t>Typically phishing or CEO scam attempt, or more sophisticated type of request for (confidential) information with a malicious intent.</t>
  </si>
  <si>
    <t>S</t>
  </si>
  <si>
    <t>Cyber Fraud, Cyber theft</t>
  </si>
  <si>
    <t>A hacker initiate illicit value transfers (such as money transfer) through hacking itself into or misusing credentials and acting in the subject's system.</t>
  </si>
  <si>
    <t>Most developed nations and a number of developing nations have in place specific cyber capabilities.</t>
  </si>
  <si>
    <t>As the name suggests Hacktivists are a subset of Hackers that undertake attacks to promote a specific agenda, often political or religious or related to free speech, human rights, anti-capitalism or freedom of information.  This group has similar objectives, targets and attack vectors as hackers.</t>
  </si>
  <si>
    <t>Insiders can be employees or external third-parties such as outsourcing vendors, suppliers or consultants.  There are three basic categories of insiders: i) Disgruntled; ii) Criminally motivated; and iii) Unintentional, who unwittingly facilitate outside attacks.</t>
  </si>
  <si>
    <t>#</t>
  </si>
  <si>
    <t>Attack Vector Name</t>
  </si>
  <si>
    <t>Attack Vector Short Name</t>
  </si>
  <si>
    <t>Also Known As</t>
  </si>
  <si>
    <t>Vector Type</t>
  </si>
  <si>
    <t>Severity</t>
  </si>
  <si>
    <t>Relevance</t>
  </si>
  <si>
    <t>Layer</t>
  </si>
  <si>
    <t>Platforms</t>
  </si>
  <si>
    <t>Target Type</t>
  </si>
  <si>
    <t>Attack Category I</t>
  </si>
  <si>
    <t>Attack Sub Category I</t>
  </si>
  <si>
    <t>SQL Injection</t>
  </si>
  <si>
    <t>Sequel Injection</t>
  </si>
  <si>
    <t>Attack</t>
  </si>
  <si>
    <t>Critical</t>
  </si>
  <si>
    <t>Generic</t>
  </si>
  <si>
    <t>Application-Level</t>
  </si>
  <si>
    <t>Any</t>
  </si>
  <si>
    <t>Application</t>
  </si>
  <si>
    <t>Server Side Syntax Injection</t>
  </si>
  <si>
    <t>Code Injection</t>
  </si>
  <si>
    <t>SQL Syntax Execution</t>
  </si>
  <si>
    <t>SQL Execution</t>
  </si>
  <si>
    <t>Abuse of Functionality</t>
  </si>
  <si>
    <t>Abuse of Application Functionality</t>
  </si>
  <si>
    <t>HQL Injection</t>
  </si>
  <si>
    <t>ORM Injection</t>
  </si>
  <si>
    <t>Major</t>
  </si>
  <si>
    <t>SQL Filter Injection</t>
  </si>
  <si>
    <t>SQL Rowset Injection</t>
  </si>
  <si>
    <t>Medium</t>
  </si>
  <si>
    <t>Technology Specific</t>
  </si>
  <si>
    <t>ASP.Net, Mono</t>
  </si>
  <si>
    <t>Server Side Include Injection</t>
  </si>
  <si>
    <t>SSI Injection</t>
  </si>
  <si>
    <t>Web Application</t>
  </si>
  <si>
    <t>Server Side Javascript Injection</t>
  </si>
  <si>
    <t>SSJS Injection</t>
  </si>
  <si>
    <t>NoSQL Injection - deprecated</t>
  </si>
  <si>
    <t>Mongo NoSQL Injection 2014 Variant</t>
  </si>
  <si>
    <t>Mongo NoSQL Injection</t>
  </si>
  <si>
    <t>ASP Javascript Code Injection</t>
  </si>
  <si>
    <t>ASP-JS Injection</t>
  </si>
  <si>
    <t>ASP Remote Dynamic Code Evaluation</t>
  </si>
  <si>
    <t>ASP Classic</t>
  </si>
  <si>
    <t>ASP VBScript Code Injection</t>
  </si>
  <si>
    <t>ASP-VBS Injection</t>
  </si>
  <si>
    <t>PHP Code Injection</t>
  </si>
  <si>
    <t>PHP Injection</t>
  </si>
  <si>
    <t>PHP Dynamic Code Evaluation</t>
  </si>
  <si>
    <t>PHP</t>
  </si>
  <si>
    <t>Java Code Injection</t>
  </si>
  <si>
    <t>Java Injection</t>
  </si>
  <si>
    <t>JSP Code Injection, ScriptEngine Code Injection, Rhino Code Injection - Variation</t>
  </si>
  <si>
    <t>Java, JEE, J2EE, JSP</t>
  </si>
  <si>
    <t>Python Code Injection</t>
  </si>
  <si>
    <t>Python Injection</t>
  </si>
  <si>
    <t>Python</t>
  </si>
  <si>
    <t>Perl Code Injection</t>
  </si>
  <si>
    <t>Perl Injection</t>
  </si>
  <si>
    <t>Perl</t>
  </si>
  <si>
    <t>Ruby Code Injection</t>
  </si>
  <si>
    <t>Ruby Injection</t>
  </si>
  <si>
    <t>Ruby</t>
  </si>
  <si>
    <t>PHP Object Injection</t>
  </si>
  <si>
    <t>PHP preg_replace Abuse</t>
  </si>
  <si>
    <t>ABAP Code Injection</t>
  </si>
  <si>
    <t>ABAP Injection</t>
  </si>
  <si>
    <t>ABAP Dynamic Code Evaluation</t>
  </si>
  <si>
    <t>ABAP, SAP</t>
  </si>
  <si>
    <t>Web Application, SAP GUI Application</t>
  </si>
  <si>
    <t>OS Command Injection</t>
  </si>
  <si>
    <t>OS Commanding, Shell Injection</t>
  </si>
  <si>
    <t>LDAP Injection</t>
  </si>
  <si>
    <t>Format String Injection</t>
  </si>
  <si>
    <t>String Format Overflow</t>
  </si>
  <si>
    <t>C, CPP, ASM</t>
  </si>
  <si>
    <t>Null Byte Injection</t>
  </si>
  <si>
    <t>Null-Byte Injection</t>
  </si>
  <si>
    <t>Poison Null Byte, Embedding Null Code</t>
  </si>
  <si>
    <t>Delimiter Injection</t>
  </si>
  <si>
    <t>SMTP Injection</t>
  </si>
  <si>
    <t>MX Injection, Mail Command Injection, Email Injection</t>
  </si>
  <si>
    <t>CRLF Based Protocol Manipulation</t>
  </si>
  <si>
    <t>IMAP Injection</t>
  </si>
  <si>
    <t>MX Injection, Mail Command Injection</t>
  </si>
  <si>
    <t>POP3 Injection</t>
  </si>
  <si>
    <t>POP3 MX Injection</t>
  </si>
  <si>
    <t>Email Header Injection</t>
  </si>
  <si>
    <t>Protocol Manipulation</t>
  </si>
  <si>
    <t>Escape Sequence Injection</t>
  </si>
  <si>
    <t>Technology Version Specific</t>
  </si>
  <si>
    <t>HTTP Request Injection</t>
  </si>
  <si>
    <t>HRI</t>
  </si>
  <si>
    <t>HTTP Request Header Injection</t>
  </si>
  <si>
    <t>Reflection Injection</t>
  </si>
  <si>
    <t>Java, JEE, J2EE, JSP, ASP.Net, Mono</t>
  </si>
  <si>
    <t>XML Injection</t>
  </si>
  <si>
    <t>XQUERY Injection</t>
  </si>
  <si>
    <t>XPATH Injection</t>
  </si>
  <si>
    <t>Connection String Parameter Pollution</t>
  </si>
  <si>
    <t>CSPP</t>
  </si>
  <si>
    <t>Special Element Injection</t>
  </si>
  <si>
    <t>Parameter Delimiter Injection</t>
  </si>
  <si>
    <t>Windows DATA Alternate Data Stream</t>
  </si>
  <si>
    <t>Windows DATA ADS</t>
  </si>
  <si>
    <t>ADS</t>
  </si>
  <si>
    <t>Expression Language Injection</t>
  </si>
  <si>
    <t>EL Injection</t>
  </si>
  <si>
    <t>Spring Framework - Java</t>
  </si>
  <si>
    <t>OGNL Expression Injection</t>
  </si>
  <si>
    <t>JSP Struts</t>
  </si>
  <si>
    <t>RoR YAML Injection</t>
  </si>
  <si>
    <t>RoR Code Execution, Ruby On Rails Code Execution</t>
  </si>
  <si>
    <t>Unsigned Server Side Control Property Injection</t>
  </si>
  <si>
    <t>Unsigned Server Control Property Injection</t>
  </si>
  <si>
    <t>EoDSeC</t>
  </si>
  <si>
    <t>ASP.Net, Mono, JSF</t>
  </si>
  <si>
    <t>Path Traversal</t>
  </si>
  <si>
    <t>Directory Traversal, Relative Path Traversal</t>
  </si>
  <si>
    <t>Logical Input Manipulation</t>
  </si>
  <si>
    <t>File Inclusion</t>
  </si>
  <si>
    <t>Path Manipulation</t>
  </si>
  <si>
    <t>Absoluste Path Traveral</t>
  </si>
  <si>
    <t>Target Destination Manipulation</t>
  </si>
  <si>
    <t>Reverse Proxy Bypass</t>
  </si>
  <si>
    <t>PHP Remote File Inclusion</t>
  </si>
  <si>
    <t>Malicious File Execution</t>
  </si>
  <si>
    <t>PHP Local File Inclusion</t>
  </si>
  <si>
    <t>JSP Remote File Inclusion</t>
  </si>
  <si>
    <t>JSP</t>
  </si>
  <si>
    <t>JSP Local File Inclusion</t>
  </si>
  <si>
    <t>XSS and Phishing via Remote File Inclusion</t>
  </si>
  <si>
    <t>XSS via Remote File Inclusion</t>
  </si>
  <si>
    <t>Remote File Inclusion, Phishing via Remote File Inclusion</t>
  </si>
  <si>
    <t>Server Side Request Forgery</t>
  </si>
  <si>
    <t>SSRF</t>
  </si>
  <si>
    <t>Resource Injection</t>
  </si>
  <si>
    <t>MVC Mass Assignment</t>
  </si>
  <si>
    <t>Insecure Object Mapping</t>
  </si>
  <si>
    <t>Any, MVC</t>
  </si>
  <si>
    <t>Parameter Tampering</t>
  </si>
  <si>
    <t>HTTP Request Smuggling</t>
  </si>
  <si>
    <t>HTTP Request Splitting</t>
  </si>
  <si>
    <t>Web-Infrastructure-Level</t>
  </si>
  <si>
    <t>XML External Entity Processing</t>
  </si>
  <si>
    <t>XXE</t>
  </si>
  <si>
    <t>XML DTD External Entity Attack, XML DTD Injection</t>
  </si>
  <si>
    <t>Web Application, Web Service</t>
  </si>
  <si>
    <t>Server Side Control Signed Property Override</t>
  </si>
  <si>
    <t>Server Control Signed Property Override</t>
  </si>
  <si>
    <t>Control Property Override via Cache Reuse</t>
  </si>
  <si>
    <t>Insecure Direct Object Reference</t>
  </si>
  <si>
    <t>Insufficient Authorization, Authorization Bypass Through User-Controlled Key, Resource Injection</t>
  </si>
  <si>
    <t>Client Controlled Price Manipulation</t>
  </si>
  <si>
    <t>Client-Controlled Price Manipulation</t>
  </si>
  <si>
    <t>Web Parameter Tampering, eShoplifting</t>
  </si>
  <si>
    <t>Client Controlled Sum Abuse</t>
  </si>
  <si>
    <t>Client-Controlled Sum Abuse</t>
  </si>
  <si>
    <t>Web Parameter Tampering</t>
  </si>
  <si>
    <t>Client Controlled Quantity Manipulation</t>
  </si>
  <si>
    <t>Client-Controlled Quantity Manipulation</t>
  </si>
  <si>
    <t>Client Controlled User Identifier Manipulation</t>
  </si>
  <si>
    <t>Client-Controlled User Identifier Manipulation</t>
  </si>
  <si>
    <t>User Impersonation via Parameter Tampering</t>
  </si>
  <si>
    <t>Client Controlled Authentication Status Manipulation</t>
  </si>
  <si>
    <t>Client-Controlled Authentication Status Manipulation</t>
  </si>
  <si>
    <t>Authentication Bypass via Parameter Tampering</t>
  </si>
  <si>
    <t>Client Controlled Privilege Manipulation</t>
  </si>
  <si>
    <t>Client-Controlled Privilege Manipulation</t>
  </si>
  <si>
    <t>Client-Controlled Role Manipulation, Authorization Bypass via via Parameter Tampering</t>
  </si>
  <si>
    <t>Client Controlled Multiphase Process State Flags Manipulation</t>
  </si>
  <si>
    <t>Client-Controlled Multiphase Process State Flags Manipulation</t>
  </si>
  <si>
    <t>Flow Bypass via Parameter Tampering</t>
  </si>
  <si>
    <t>Client Controlled Lock Counter Manipulation</t>
  </si>
  <si>
    <t>Client-Controlled Lock Counter Manipulation</t>
  </si>
  <si>
    <t>Account-Lock Bypass via Parameter Tampering</t>
  </si>
  <si>
    <t>Client Controlled Lock Flag Manipulation</t>
  </si>
  <si>
    <t>Client-Controlled Lock Flag Manipulation</t>
  </si>
  <si>
    <t>Client Controlled Configuration Setting Manipulation</t>
  </si>
  <si>
    <t>Client-Controlled Configuration Setting Manipulation</t>
  </si>
  <si>
    <t>Setting Manipulation</t>
  </si>
  <si>
    <t>Authentication Bypass via Referer Spoofing</t>
  </si>
  <si>
    <t>Referer Spoofing</t>
  </si>
  <si>
    <t>Spoofing</t>
  </si>
  <si>
    <t>Source URL Spoofing</t>
  </si>
  <si>
    <t>Authentication Bypass via IP Spoofing</t>
  </si>
  <si>
    <t>Source Address Spoofing</t>
  </si>
  <si>
    <t>Authentication Bypass via Alternative IP Access</t>
  </si>
  <si>
    <t>Alternative IP Address Encodings</t>
  </si>
  <si>
    <t>Authentication Bypass using an Alternate Path or Channel</t>
  </si>
  <si>
    <t>Authentication Bypass by Alternate Name</t>
  </si>
  <si>
    <t>Authentication Bypass via Forced Access</t>
  </si>
  <si>
    <t>Authentication Bypass via Forced Browsing</t>
  </si>
  <si>
    <t>Improper Authentication, Authentication Abuse</t>
  </si>
  <si>
    <t>Forced Access</t>
  </si>
  <si>
    <t>Authorization Bypass via Forced Browsing</t>
  </si>
  <si>
    <t>Improper Authorization, Privilege Abuse</t>
  </si>
  <si>
    <t>Multiphase Process Bypass via Forced Browsing</t>
  </si>
  <si>
    <t>Flow Bypass, Insufficient Process Validation</t>
  </si>
  <si>
    <t>Authentication Bypass via HTTP Verb Tampering</t>
  </si>
  <si>
    <t>Authorization Bypass via HTTP Verb Tampering</t>
  </si>
  <si>
    <t>Authentication Bypass via Session Puzzling</t>
  </si>
  <si>
    <t>Session Variable Overloading, Session Poisoning</t>
  </si>
  <si>
    <t>Session Puzzling</t>
  </si>
  <si>
    <t>User Impersonation via Session Puzzling</t>
  </si>
  <si>
    <t>Privilege Elevation via Session Puzzling</t>
  </si>
  <si>
    <t>Multiphase Process Bypass via Session Puzzling</t>
  </si>
  <si>
    <t>Session Variable Overloading</t>
  </si>
  <si>
    <t>Password Recovery Destination Manipulation via Session Puzzling</t>
  </si>
  <si>
    <t>Enumeration of Obsolete and Unreferenced Files</t>
  </si>
  <si>
    <t>Old, Backup and Unreferenced Files</t>
  </si>
  <si>
    <t>Predictable Resource Location Enumeration</t>
  </si>
  <si>
    <t>Secret Argument Injection</t>
  </si>
  <si>
    <t>Secret Argument Modification</t>
  </si>
  <si>
    <t>Secret Parameter, Argument Injection, Application Backdoor</t>
  </si>
  <si>
    <t>Generic Business Logic Attack</t>
  </si>
  <si>
    <t>Generic Session Poisoning Attack</t>
  </si>
  <si>
    <t>Session Poisoning, Session Data Pollution</t>
  </si>
  <si>
    <t>Session Poisoning</t>
  </si>
  <si>
    <t>Generic Session Puzzling Attack</t>
  </si>
  <si>
    <t>Remote XSLT Inclusion</t>
  </si>
  <si>
    <t>Remote XSL Inclusion</t>
  </si>
  <si>
    <t>XSL Remote File Inclusion, XSLT Injection, XSLT Transform Injection</t>
  </si>
  <si>
    <t>Perl Local File Inclusion</t>
  </si>
  <si>
    <t>Perl Remote File Inclusion</t>
  </si>
  <si>
    <t>ABAP Process Control</t>
  </si>
  <si>
    <t>Process Control, Dynamic Calls, Call Injection</t>
  </si>
  <si>
    <t>Execution of Unsigned Dormant Server Controls</t>
  </si>
  <si>
    <t>EodSec</t>
  </si>
  <si>
    <t>Execution of Unvalidated Dormant Server Controls</t>
  </si>
  <si>
    <t>Execution of Dormant Server Controls in Unprotected Callbacks</t>
  </si>
  <si>
    <t>Execution of Signed Dormant Server Controls via Cache Reuse</t>
  </si>
  <si>
    <t>Unauthorized Administrative Interface Access</t>
  </si>
  <si>
    <t>Admin Interface Exposed to the Internet</t>
  </si>
  <si>
    <t>Execution After Redirect</t>
  </si>
  <si>
    <t>EAR</t>
  </si>
  <si>
    <t>Cross Site Scripting</t>
  </si>
  <si>
    <t>XSS</t>
  </si>
  <si>
    <t>Client Targeted Syntax Reflection</t>
  </si>
  <si>
    <t>Browser Targeted Code Injection</t>
  </si>
  <si>
    <t>DOM Cross Site Scripting</t>
  </si>
  <si>
    <t>DOM XSS</t>
  </si>
  <si>
    <t>DXSS</t>
  </si>
  <si>
    <t>Unvalidated Redirect</t>
  </si>
  <si>
    <t>Open Redirect, External Redirect, Phishing via Redirect, URL Redirector Abuse</t>
  </si>
  <si>
    <t>Unvalidated Forward</t>
  </si>
  <si>
    <t>Minor</t>
  </si>
  <si>
    <t>Cross Site Scripting using Flash</t>
  </si>
  <si>
    <t>Flash XSS</t>
  </si>
  <si>
    <t>Flash Injection</t>
  </si>
  <si>
    <t>Adobe Flash Player</t>
  </si>
  <si>
    <t>Flash Parameter Injection</t>
  </si>
  <si>
    <t>FPI, Flash Injection</t>
  </si>
  <si>
    <t>Cross Site Flashing</t>
  </si>
  <si>
    <t>XSF</t>
  </si>
  <si>
    <t>Adobe Flash Player up to 9.0.124.0</t>
  </si>
  <si>
    <t>HTTP Response Splitting</t>
  </si>
  <si>
    <t>HTTP Response Header Injection, CRLF Injection</t>
  </si>
  <si>
    <t>CRLF Injection</t>
  </si>
  <si>
    <t>Reflected File Download</t>
  </si>
  <si>
    <t>RFD</t>
  </si>
  <si>
    <t>Malicious File Download</t>
  </si>
  <si>
    <t>Deceptive Interactions</t>
  </si>
  <si>
    <t>HTTP Response Smuggling</t>
  </si>
  <si>
    <t>Content Spoofing</t>
  </si>
  <si>
    <t>Content Injection</t>
  </si>
  <si>
    <t>Log Forging</t>
  </si>
  <si>
    <t>Log Injection, Log Spoofing, Web Logs Tampering</t>
  </si>
  <si>
    <t>JSON Hijacking</t>
  </si>
  <si>
    <t>Javascript Hijacking</t>
  </si>
  <si>
    <t>All Browsers before Firefox 21, Chrome 27, or IE 10.</t>
  </si>
  <si>
    <t>Client Targeted 3rd Party References</t>
  </si>
  <si>
    <t>Session Riding</t>
  </si>
  <si>
    <t>Cross Site Script Inclusion</t>
  </si>
  <si>
    <t>XSSI</t>
  </si>
  <si>
    <t>Cross Site Request Forgery</t>
  </si>
  <si>
    <t>CSRF</t>
  </si>
  <si>
    <t>XSRF, Session Riding</t>
  </si>
  <si>
    <t>Dynamic Ajax CSRF</t>
  </si>
  <si>
    <t>Same Domain Request Forgery</t>
  </si>
  <si>
    <t>SDRF</t>
  </si>
  <si>
    <t>Clickjacking</t>
  </si>
  <si>
    <t>UI Redressing</t>
  </si>
  <si>
    <t>Frame Spoofing</t>
  </si>
  <si>
    <t>Outdated IE, Outdated Firefox, Netscape</t>
  </si>
  <si>
    <t>Cross Site WebSocket Hijacking</t>
  </si>
  <si>
    <t>CSWSH</t>
  </si>
  <si>
    <t>DNS Rebinding</t>
  </si>
  <si>
    <t>Anti-DNS Pinning</t>
  </si>
  <si>
    <t>Malicious File Upload</t>
  </si>
  <si>
    <t>Untrestricted File Upload, Malicious File Execution</t>
  </si>
  <si>
    <t>Unrestricted File Upload</t>
  </si>
  <si>
    <t>PHP Uploaded File Variables Abuse</t>
  </si>
  <si>
    <t>PHP prior to v4</t>
  </si>
  <si>
    <t>Account Lockout Abuse</t>
  </si>
  <si>
    <t>Account Lockout Attack, Overly Restrictive Account Lockout Policy, Inducing Account Lockout</t>
  </si>
  <si>
    <t>SQL Sorting</t>
  </si>
  <si>
    <t>Session Fixation</t>
  </si>
  <si>
    <t>Abuse of Infrastructure Functionality</t>
  </si>
  <si>
    <t>Remote Binary Planting</t>
  </si>
  <si>
    <t>DLL Search Order Hijacking, Windows Insecure Library Loading</t>
  </si>
  <si>
    <t>Windows</t>
  </si>
  <si>
    <t>Generic User Account Privilege Abuse</t>
  </si>
  <si>
    <t>Privilege Escalation</t>
  </si>
  <si>
    <t>Logging of Excessive Data</t>
  </si>
  <si>
    <t>HTTP PUT Method Abuse</t>
  </si>
  <si>
    <t>HTTP PUT Attack</t>
  </si>
  <si>
    <t>HTTP DELETE Method Abuse</t>
  </si>
  <si>
    <t>HTTP DELETE Attack</t>
  </si>
  <si>
    <t>Cross Site Tracing</t>
  </si>
  <si>
    <t>XST</t>
  </si>
  <si>
    <t>HTTP TRACE-TRACK Abuse, TRACE header reflection</t>
  </si>
  <si>
    <t>Exploitation Method</t>
  </si>
  <si>
    <t>HTTP WebDAV PROPPATCH Method Abuse</t>
  </si>
  <si>
    <t>HTTP PROPPATCH Method Abuse</t>
  </si>
  <si>
    <t>HTTP WebDAV COPY Method Abuse</t>
  </si>
  <si>
    <t>HTTP COPY Method Abuse</t>
  </si>
  <si>
    <t>HTTP WebDAV MOVE Method Abuse</t>
  </si>
  <si>
    <t>HTTP MOVE Method Abuse</t>
  </si>
  <si>
    <t>HTTP WebDAV MKCOL Method Abuse</t>
  </si>
  <si>
    <t>HTTP MKCOL Method Abuse</t>
  </si>
  <si>
    <t>HTTP MKDIR Method Abuse</t>
  </si>
  <si>
    <t>HTTP WebDAV PROPFIND WebDav Method Abuse</t>
  </si>
  <si>
    <t>HTTP PROPFIND Method Abuse</t>
  </si>
  <si>
    <t>HTTP CONNECT Method Abuse</t>
  </si>
  <si>
    <t>Proxy Abuse</t>
  </si>
  <si>
    <t>HTTP OPTIONS Method Information Disclosure</t>
  </si>
  <si>
    <t>HTTP OPTIONS Information Disclosure</t>
  </si>
  <si>
    <t>Informative</t>
  </si>
  <si>
    <t>HTTP WebDAV LOCK Method Abuse</t>
  </si>
  <si>
    <t>HTTP LOCK Method Abuse</t>
  </si>
  <si>
    <t>HTTP WebDAV UNLOCK Method Abuse</t>
  </si>
  <si>
    <t>HTTP UNLOCK Method Abuse</t>
  </si>
  <si>
    <t>HTTP WebDAV SEARCH Method Abuse</t>
  </si>
  <si>
    <t>HTTP SEARCH Method Abuse</t>
  </si>
  <si>
    <t>HTTP Parameter Pollution</t>
  </si>
  <si>
    <t>HPP</t>
  </si>
  <si>
    <t>Improper Handling of Extra Parameters</t>
  </si>
  <si>
    <t>Evasion Technique</t>
  </si>
  <si>
    <t>Security Mechanism Bypass</t>
  </si>
  <si>
    <t>Predictable Session Identifier Abuse</t>
  </si>
  <si>
    <t>Predictable Session ID, Session Prediction, Session Credential Falsification</t>
  </si>
  <si>
    <t>Weak Mechanism Abuse</t>
  </si>
  <si>
    <t>CAPTCHA Re-Riding</t>
  </si>
  <si>
    <t>CAPTCHA Accumulation</t>
  </si>
  <si>
    <t>Client-side CAPTCHA Logic Abuse</t>
  </si>
  <si>
    <t>Client-side storage and hidden fields, Client-side CAPTCHA Verification</t>
  </si>
  <si>
    <t>Client-Controlled Verification Abuse</t>
  </si>
  <si>
    <t>Chosen CAPTCHA Text Abuse</t>
  </si>
  <si>
    <t>Client-generated CAPTCHA, The Chosen CAPTCHA Text attack</t>
  </si>
  <si>
    <t>Arithmetic CAPTCHA Abuse</t>
  </si>
  <si>
    <t>Arithmetic CAPTCHA</t>
  </si>
  <si>
    <t>Chosen CAPTCHA Identifier Abuse</t>
  </si>
  <si>
    <t>Chosen CAPTCHA Identifier</t>
  </si>
  <si>
    <t>CAPTCHA Rainbow Tables</t>
  </si>
  <si>
    <t>Enumeration</t>
  </si>
  <si>
    <t>CAPTCHA Fixation</t>
  </si>
  <si>
    <t>Race Condition</t>
  </si>
  <si>
    <t>In-Session CAPTCHA Brute-forcing</t>
  </si>
  <si>
    <t>OCR-assisted CAPTCHA Brute-forcing</t>
  </si>
  <si>
    <t>Weak CAPTCHA</t>
  </si>
  <si>
    <t>Limited CAPTCHA Repository Abuse</t>
  </si>
  <si>
    <t>Limited Set CAPTCHAs</t>
  </si>
  <si>
    <t>CAPTCHA Clipping</t>
  </si>
  <si>
    <t>Impersonating CAPTCHA Providers</t>
  </si>
  <si>
    <t>Service Provider Impersonation</t>
  </si>
  <si>
    <t>Missing CAPTCHA Abuse</t>
  </si>
  <si>
    <t>Excessive Feature Abuse, Missing CAPTCHA</t>
  </si>
  <si>
    <t>Missing Account Lockout Abuse</t>
  </si>
  <si>
    <t>Session Stored Lockout Flags Abuse</t>
  </si>
  <si>
    <t>Session Stored Lockout Counter Abuse</t>
  </si>
  <si>
    <t>Weak Lockout Policy Abuse</t>
  </si>
  <si>
    <t>Weak Account Lockout</t>
  </si>
  <si>
    <t>Insecure Password Recovery Process Abuse</t>
  </si>
  <si>
    <t>Insecure Password Recovery Initiation Destination</t>
  </si>
  <si>
    <t>Weak Password Recovery, Insufficient Password Recovery, Insecure Password Recovery Process</t>
  </si>
  <si>
    <t>Vulnerability</t>
  </si>
  <si>
    <t>EL3 Injection</t>
  </si>
  <si>
    <t>Lambda Injection</t>
  </si>
  <si>
    <t>Java, EL3</t>
  </si>
  <si>
    <t>Weak Recovery Answer Enumeration</t>
  </si>
  <si>
    <t>Unrestricted Recovery Question Answer Attempts Abuse</t>
  </si>
  <si>
    <t>Insufficient Logging Abuse</t>
  </si>
  <si>
    <t>Insufficient Logging</t>
  </si>
  <si>
    <t>Application-Level, Web-Infrastructure-Level</t>
  </si>
  <si>
    <t>Log Repudiation Attack</t>
  </si>
  <si>
    <t>Repudiation Attack</t>
  </si>
  <si>
    <t>Credentials Enumeration in Login</t>
  </si>
  <si>
    <t>Username Enumeration in Login</t>
  </si>
  <si>
    <t>Email Enumeration in Login</t>
  </si>
  <si>
    <t>Resource Mapping</t>
  </si>
  <si>
    <t>Dictionary Attack</t>
  </si>
  <si>
    <t>Credentials Enumeration in Password Recovery</t>
  </si>
  <si>
    <t>Username Enumeration in Password Recovery</t>
  </si>
  <si>
    <t>Email Enumeration in Password Recovery</t>
  </si>
  <si>
    <t>Credentials Enumeration in Registration</t>
  </si>
  <si>
    <t>Username Enumeration in Registration</t>
  </si>
  <si>
    <t>Email Enumeration in Registration</t>
  </si>
  <si>
    <t>Generic Credential Enumeration</t>
  </si>
  <si>
    <t>Generic Username Enumeration</t>
  </si>
  <si>
    <t>Generic Email Enumeration</t>
  </si>
  <si>
    <t>JEE</t>
  </si>
  <si>
    <t>Password Disclosure in Password Recovery</t>
  </si>
  <si>
    <t>Server Side Information Exposure</t>
  </si>
  <si>
    <t>Credential Information Disclosure to Client</t>
  </si>
  <si>
    <t>Generic Password Disclosure</t>
  </si>
  <si>
    <t>Sensitive Information Disclosure in Log Files</t>
  </si>
  <si>
    <t>Information Leak Through Log Files</t>
  </si>
  <si>
    <t>Local Information Exposure</t>
  </si>
  <si>
    <t>Local Information Disclosure in Server</t>
  </si>
  <si>
    <t>Missing Encryption of Sensitive Data</t>
  </si>
  <si>
    <t>Insecure Storage</t>
  </si>
  <si>
    <t>Local Credential Information Disclosure in Server</t>
  </si>
  <si>
    <t>Inadequate Storage Encryption Key Strength</t>
  </si>
  <si>
    <t>Weak Encryption, Insecure Encryption Key Length, Insecure Encryption Attributes</t>
  </si>
  <si>
    <t>Cryptanalysis Attack</t>
  </si>
  <si>
    <t>Insecure Storage Cryptographic Algorithm</t>
  </si>
  <si>
    <t>Weak Credential Hashing Algorithm</t>
  </si>
  <si>
    <t>Insecure Credential Hashing Algorithm</t>
  </si>
  <si>
    <t>Reversible One-Way Hash, Insecure Storage, Weak Cryptographic Hash</t>
  </si>
  <si>
    <t>Unsalted Hash</t>
  </si>
  <si>
    <t>Hard-coded Cryptographic Key</t>
  </si>
  <si>
    <t>Hard-coded Credentials</t>
  </si>
  <si>
    <t>Hard-coded Password</t>
  </si>
  <si>
    <t>Missing Required Cryptographic Step</t>
  </si>
  <si>
    <t>Padding Oracle</t>
  </si>
  <si>
    <t>Padding Oracle Crypto Attack</t>
  </si>
  <si>
    <t>SSL Renegotiation</t>
  </si>
  <si>
    <t>SSL Version Rollback</t>
  </si>
  <si>
    <t>Cipher Suite Rollback</t>
  </si>
  <si>
    <t>Browser Exploit Against SSL TLS</t>
  </si>
  <si>
    <t>BEAST</t>
  </si>
  <si>
    <t>BEAST Attack</t>
  </si>
  <si>
    <t>Compression Ratio Info-leak Made Easy</t>
  </si>
  <si>
    <t>CRIME</t>
  </si>
  <si>
    <t>CRIME Attack</t>
  </si>
  <si>
    <t>Timing Info-leak Made Easy</t>
  </si>
  <si>
    <t>TIME</t>
  </si>
  <si>
    <t>TIME Attack</t>
  </si>
  <si>
    <t>Browser Reconnaissance Exfiltration via Adaptive Compression of Hypertext</t>
  </si>
  <si>
    <t>BREACH</t>
  </si>
  <si>
    <t>BREACH Attack</t>
  </si>
  <si>
    <t>RC4 TLS Attack</t>
  </si>
  <si>
    <t>RC4 Attack</t>
  </si>
  <si>
    <t>Lucky 13 Attack</t>
  </si>
  <si>
    <t>Lucky 13</t>
  </si>
  <si>
    <t>Lucky Thirteen</t>
  </si>
  <si>
    <t>OpenSSL Change Cipher Spec MITM Injection</t>
  </si>
  <si>
    <t>SSL CCS MITM</t>
  </si>
  <si>
    <t>CCS Injection</t>
  </si>
  <si>
    <t>OpenSSL</t>
  </si>
  <si>
    <t>Padding Oracle On Downgraded Legacy Encryption</t>
  </si>
  <si>
    <t>POODLE</t>
  </si>
  <si>
    <t>Unencrypted Communication Eavesdropping</t>
  </si>
  <si>
    <t>Insufficient Transport Layer Protection, Lack of Transport Layer Encryption</t>
  </si>
  <si>
    <t>Insecure Communication Abuse</t>
  </si>
  <si>
    <t>Information Dislcosure in Insecure Communication</t>
  </si>
  <si>
    <t>SSL Stripping</t>
  </si>
  <si>
    <t>Man In The Middle Attack</t>
  </si>
  <si>
    <t>Credentials Transported over Unencrypted Channel</t>
  </si>
  <si>
    <t>Credentials Eavesdropping from Unencrypted Channel</t>
  </si>
  <si>
    <t>Session Hijacking via Eavesdropping</t>
  </si>
  <si>
    <t>Session Hijacking</t>
  </si>
  <si>
    <t>Session Sidejacking</t>
  </si>
  <si>
    <t>Encryption Brute Forcing</t>
  </si>
  <si>
    <t>Weak Cipher Brute Forcing</t>
  </si>
  <si>
    <t>Weak Cipher Support</t>
  </si>
  <si>
    <t>Weak X509 Asymmetric SSL Key-Pair</t>
  </si>
  <si>
    <t>Weak SSL Key-Pair Brute Forcing</t>
  </si>
  <si>
    <t>Insecure Transport Layer Protection</t>
  </si>
  <si>
    <t>Insecure SSL Protocol Support</t>
  </si>
  <si>
    <t>Invalid SSL Certificate</t>
  </si>
  <si>
    <t>Signature Spoofing</t>
  </si>
  <si>
    <t>Expired SSL Certificate</t>
  </si>
  <si>
    <t>Stolen Expired Certificate Abuse</t>
  </si>
  <si>
    <t>Improper Validation of Certificate Expiration</t>
  </si>
  <si>
    <t>Stolen Revoked Certificate Abuse</t>
  </si>
  <si>
    <t>Missing Check for Certificate Revocation after Initial Check</t>
  </si>
  <si>
    <t>Valid Certificate Abuse for Another Domain</t>
  </si>
  <si>
    <t>Fake Chain-of-Trust Certificate Abuse</t>
  </si>
  <si>
    <t>Broken Chain-of-Trust Certificate Abuse</t>
  </si>
  <si>
    <t>Endpoint Impersonation in an Encrypted Communication Channel</t>
  </si>
  <si>
    <t>Lack of Certificate Validation</t>
  </si>
  <si>
    <t>Session Replay</t>
  </si>
  <si>
    <t>Authentication Bypass by Capture-Replay, Reusing Session ID</t>
  </si>
  <si>
    <t>Replay Attack</t>
  </si>
  <si>
    <t>Man-In-The-Middle</t>
  </si>
  <si>
    <t>MITM</t>
  </si>
  <si>
    <t>Password Brute Forcing</t>
  </si>
  <si>
    <t>Weak Password Policy</t>
  </si>
  <si>
    <t>Weak Default Password Generation</t>
  </si>
  <si>
    <t>Weak Initial Password Generation</t>
  </si>
  <si>
    <t>Directory and File Brute Forcing</t>
  </si>
  <si>
    <t>Dir and File Brute Forcing</t>
  </si>
  <si>
    <t>Informative 404 Messages, Web-based Directory Enumeration</t>
  </si>
  <si>
    <t>Ineffective Session Termination</t>
  </si>
  <si>
    <t>Ineffective Logout</t>
  </si>
  <si>
    <t>Weak Password Recovery Question Selection</t>
  </si>
  <si>
    <t>Weak Recovery Question Selection</t>
  </si>
  <si>
    <t>Unrestricted Password Recovery Initiation Attempts Abuse</t>
  </si>
  <si>
    <t>Unrestricted Recovery Initiation</t>
  </si>
  <si>
    <t>Unlimited Password Recovery Initiation</t>
  </si>
  <si>
    <t>Predictable Password Recovery Initiation Challenge</t>
  </si>
  <si>
    <t>Predictable Password Recovery Token Enumeration</t>
  </si>
  <si>
    <t>Persistent Password Recovery Token</t>
  </si>
  <si>
    <t>Ineffective Password Recovery Process Termination</t>
  </si>
  <si>
    <t>Password Recovery Destination Manipulation via Parameter Tampering</t>
  </si>
  <si>
    <t>Recovery Destination Manipulation via Parameter Tampering</t>
  </si>
  <si>
    <t>Incomplete Session Termination in SSO</t>
  </si>
  <si>
    <t>Persistent Session Lifespan</t>
  </si>
  <si>
    <t>Cross Context Scripting</t>
  </si>
  <si>
    <t>XCS</t>
  </si>
  <si>
    <t>Custom Browser Extension, Browser</t>
  </si>
  <si>
    <t>Insufficient Logout Visibility</t>
  </si>
  <si>
    <t>Insufficient Session Expiration</t>
  </si>
  <si>
    <t>Predictable Anti-CSRF Token Abuse</t>
  </si>
  <si>
    <t>Anti-CSRF Verification Bypass</t>
  </si>
  <si>
    <t>Buffer Overflow via Malicious Input</t>
  </si>
  <si>
    <t>Buffer Overflow</t>
  </si>
  <si>
    <t>Stack Overflow, Heap Overflow</t>
  </si>
  <si>
    <t>Any, Except managed code without external calls</t>
  </si>
  <si>
    <t>Memory Level Attacks</t>
  </si>
  <si>
    <t>Memory Overflow</t>
  </si>
  <si>
    <t>Buffer Overflow via Client Extension Initialization Params</t>
  </si>
  <si>
    <t>Buffer Overflow against Custom Browser Controls</t>
  </si>
  <si>
    <t>Overflow Variables and Tags</t>
  </si>
  <si>
    <t>Custom Browser Extension, Browser, Client Application</t>
  </si>
  <si>
    <t>Use After Free</t>
  </si>
  <si>
    <t>Any, Excluding managed code without external calls</t>
  </si>
  <si>
    <t>Memory Corruption</t>
  </si>
  <si>
    <t>SOAP Array Overflow</t>
  </si>
  <si>
    <t>SOAP Array Attack</t>
  </si>
  <si>
    <t>Double Free</t>
  </si>
  <si>
    <t>Memory Leak</t>
  </si>
  <si>
    <t>Null Dereference</t>
  </si>
  <si>
    <t>Expired Pointer Dereference</t>
  </si>
  <si>
    <t>Buffer Underwrite</t>
  </si>
  <si>
    <t>User Controlled Memory Pointer Reference</t>
  </si>
  <si>
    <t>Integer Overflow</t>
  </si>
  <si>
    <t>Time of Check to Time of Use Transaction Race Condition</t>
  </si>
  <si>
    <t>TOCTTOU Transaction Race Condition</t>
  </si>
  <si>
    <t>TOCTTOU</t>
  </si>
  <si>
    <t>Timed Attacks</t>
  </si>
  <si>
    <t>IIS Short File Name Disclosure</t>
  </si>
  <si>
    <t>IIS Short File Name Enumeration</t>
  </si>
  <si>
    <t>IIS</t>
  </si>
  <si>
    <t>Insecure Configuration Abuse</t>
  </si>
  <si>
    <t>Web Server Misconfiguration Abuse</t>
  </si>
  <si>
    <t>Cross-Domain Search Timing</t>
  </si>
  <si>
    <t>Pixel Perfect Timing Attacks</t>
  </si>
  <si>
    <t>Response Time Analysis</t>
  </si>
  <si>
    <t>Context Switching Race Condition</t>
  </si>
  <si>
    <t>Time of Check to Time of Use File Access Race Condition</t>
  </si>
  <si>
    <t>TOCTTOU File Access Race Condition</t>
  </si>
  <si>
    <t>TOCTTOU, Race Condition</t>
  </si>
  <si>
    <t>Exposure of Data Element to Wrong Session via Data Race Condition</t>
  </si>
  <si>
    <t>Member Field Race Condition</t>
  </si>
  <si>
    <t>Exposure of Data Element to Wrong Session, Singleton Member Field Race Condition, Shared Field Race Condition, Static Field Race Condition</t>
  </si>
  <si>
    <t>Temporal Session Race Conditions via Line Targeted ADoS</t>
  </si>
  <si>
    <t>Temporal Session Race Conditions</t>
  </si>
  <si>
    <t>Single Handler Race Condition</t>
  </si>
  <si>
    <t>Switch-Case Race Condition</t>
  </si>
  <si>
    <t>Alternate Channel Race Condition</t>
  </si>
  <si>
    <t>Link Following Race Condition</t>
  </si>
  <si>
    <t>Permission Race Condition During Resource Copy</t>
  </si>
  <si>
    <t>Generic Race Condition within a Thread</t>
  </si>
  <si>
    <t>Regular Expression DoS</t>
  </si>
  <si>
    <t>ReDOS</t>
  </si>
  <si>
    <t>RegEx DoS</t>
  </si>
  <si>
    <t>Application Denial of Service</t>
  </si>
  <si>
    <t>Application Resource Consumption</t>
  </si>
  <si>
    <t>Forced Deadlock</t>
  </si>
  <si>
    <t>Unrestricted Externally Accessible Lock</t>
  </si>
  <si>
    <t>Database Connection Pool Consumption</t>
  </si>
  <si>
    <t>Insufficient Resource Pool</t>
  </si>
  <si>
    <t>Web Server Thread Pool Occupation</t>
  </si>
  <si>
    <t>Web Server Thread Occupation</t>
  </si>
  <si>
    <t>Slowloris DoS Attack, RUDY Attack</t>
  </si>
  <si>
    <t>HTTP Fragmentation Attack</t>
  </si>
  <si>
    <t>RUDY Attack, R U Dead Yet Attack</t>
  </si>
  <si>
    <t>THC SSL Denial of Service</t>
  </si>
  <si>
    <t>THC-SSL-DoS</t>
  </si>
  <si>
    <t>XML Bomb</t>
  </si>
  <si>
    <t>Billion Laughs Attack, XML Quadratic Blowup - Variation</t>
  </si>
  <si>
    <t>Client Controlled Action Type Manipulation via Parameter Tampering</t>
  </si>
  <si>
    <t>Floating Point DoS</t>
  </si>
  <si>
    <t>Magic Number DoS, PHP 2.2250738585072011e-308 Vulnerability, Java Numeric DoS, Mark-of-the-Beast</t>
  </si>
  <si>
    <t>PHP, Java, JSP</t>
  </si>
  <si>
    <t>Hash Flooding DoS</t>
  </si>
  <si>
    <t>Hash Collision DoS</t>
  </si>
  <si>
    <t>Magic Hash DoS, HashDoS</t>
  </si>
  <si>
    <t>Directory Indexing</t>
  </si>
  <si>
    <t>Directory Listing</t>
  </si>
  <si>
    <t>Directory Browsing</t>
  </si>
  <si>
    <t>Server side Information Disclosure to Client</t>
  </si>
  <si>
    <t>HTTP Flood</t>
  </si>
  <si>
    <t>HTTP GET Flood, HTTP POST Flood, XML Flood, SSL Flood</t>
  </si>
  <si>
    <t>Generic Resource Exhaustion</t>
  </si>
  <si>
    <t>Resource Exhaustion</t>
  </si>
  <si>
    <t>XML Ping of Death - Variant</t>
  </si>
  <si>
    <t>ShellShock</t>
  </si>
  <si>
    <t>Prominent Known Vulnerabilities</t>
  </si>
  <si>
    <t>Shared Library Exploit</t>
  </si>
  <si>
    <t>HeartBleed</t>
  </si>
  <si>
    <t>XML Schema Poisoning</t>
  </si>
  <si>
    <t>WSDL Metadata Spoofing</t>
  </si>
  <si>
    <t>XML Signature - Key Retrieval Cross Site Attack</t>
  </si>
  <si>
    <t>XML Signature - Key Retrieval XSA</t>
  </si>
  <si>
    <t>SOAP Coercive Parsing</t>
  </si>
  <si>
    <t>SOAPAction Spoofing</t>
  </si>
  <si>
    <t>WSDL Disclosure</t>
  </si>
  <si>
    <t>XML Rewriting</t>
  </si>
  <si>
    <t>XML Signature Wrapping</t>
  </si>
  <si>
    <t>XML Routing Detour</t>
  </si>
  <si>
    <t>XML Signature and Encryption Transformation DOS</t>
  </si>
  <si>
    <t>XML Transformation DOS</t>
  </si>
  <si>
    <t>C14N DOS, XSLT DOS, Xpath DOS</t>
  </si>
  <si>
    <t>XML Signature - Key Retrieval DOS</t>
  </si>
  <si>
    <t>XML Entity Reference Attack</t>
  </si>
  <si>
    <t>DTD Entity Reference Attack</t>
  </si>
  <si>
    <t>Remote Timing Attack</t>
  </si>
  <si>
    <t>Cache-timing Attack - Cryptography Variant, Remote side channel attack</t>
  </si>
  <si>
    <t>Winshock</t>
  </si>
  <si>
    <t>MS14-066, CVE-2014-6321</t>
  </si>
  <si>
    <t>HTML5 Cross Origin Resource Sharing Functionality Abuse</t>
  </si>
  <si>
    <t>CORS Functionality Abuse</t>
  </si>
  <si>
    <t>Web Application Misconfiguration Abuse</t>
  </si>
  <si>
    <t>WebView Injection</t>
  </si>
  <si>
    <t>Android</t>
  </si>
  <si>
    <t>Mobile Application</t>
  </si>
  <si>
    <t>Intent Intercept</t>
  </si>
  <si>
    <t>Unauthorized Intent Receipt</t>
  </si>
  <si>
    <t>Malicious Client Application</t>
  </si>
  <si>
    <t>Intent Spoof</t>
  </si>
  <si>
    <t>Intent Injection</t>
  </si>
  <si>
    <t>Unauthorized WebSocket Access</t>
  </si>
  <si>
    <t>Oversized XML DoS</t>
  </si>
  <si>
    <t>Over-sized XML DoS</t>
  </si>
  <si>
    <t>XML Document Size Attack</t>
  </si>
  <si>
    <t>XML Reference Redirect DoS</t>
  </si>
  <si>
    <t>SOAP Recursive Cryptography DoS</t>
  </si>
  <si>
    <t>Referral Flood of Trusted Entities</t>
  </si>
  <si>
    <t>WS-Addressing Spoofing - Variant, Anti-DDoS Service Abuse for Blocking Trusted Entities</t>
  </si>
  <si>
    <t>UDDI Impersonation</t>
  </si>
  <si>
    <t>UDDI Spoofing</t>
  </si>
  <si>
    <t>ebXML Spoofing</t>
  </si>
  <si>
    <t>Social-Level</t>
  </si>
  <si>
    <t>Web Service</t>
  </si>
  <si>
    <t>Phishing</t>
  </si>
  <si>
    <t>Web Service Consumer Phishing</t>
  </si>
  <si>
    <t>Memcached Injection</t>
  </si>
  <si>
    <t>Source Code Disclosure via Accessible Source Code Folder</t>
  </si>
  <si>
    <t>Source Code Disclosure via Accessible Folder</t>
  </si>
  <si>
    <t>WEB-INF Directory Information Disclosure, bin Directory Information Disclosure</t>
  </si>
  <si>
    <t>ASP.Net, JSP</t>
  </si>
  <si>
    <t>User Impersonation via Social Login Design Flaw</t>
  </si>
  <si>
    <t>SpoofedMe</t>
  </si>
  <si>
    <t>Hash Length Extension Attack</t>
  </si>
  <si>
    <t>Hash Length Extension</t>
  </si>
  <si>
    <t>Signature Forgery, Hash Function Extension</t>
  </si>
  <si>
    <t>Surf Jacking</t>
  </si>
  <si>
    <t>Browser User Agent Impersonation</t>
  </si>
  <si>
    <t>User Agent Impersonation</t>
  </si>
  <si>
    <t>Type Spoofing</t>
  </si>
  <si>
    <t>Subdomain Takeover via Abuse of Domain Service Provider Subdomain Claims</t>
  </si>
  <si>
    <t>Subdomain Takeover via Abuse of Subdomain Claims</t>
  </si>
  <si>
    <t>Infrastructure-Level</t>
  </si>
  <si>
    <t>Domain</t>
  </si>
  <si>
    <t>Search Engine Impersonation</t>
  </si>
  <si>
    <t>http://www.tecapi.com/public/relative-vulnerability-rating-application.jsp?antiCsrfToken=null</t>
  </si>
  <si>
    <t>Cause</t>
  </si>
  <si>
    <t>People</t>
  </si>
  <si>
    <t>Actions arising from individuals within the firm</t>
  </si>
  <si>
    <t>Details</t>
  </si>
  <si>
    <t/>
  </si>
  <si>
    <t>Risks arising from natural or man-made events or external harmful ordeliberate acts</t>
  </si>
  <si>
    <t>Risk associated with breakdowns in established processes, failure to follow processes or inadequate processes</t>
  </si>
  <si>
    <t>Risk associated with the breakdown, failure or other disruption in technology and data, including inadequate technology to meet business needs</t>
  </si>
  <si>
    <t>System</t>
  </si>
  <si>
    <t>Process</t>
  </si>
  <si>
    <t>External causes</t>
  </si>
  <si>
    <t>System failure</t>
  </si>
  <si>
    <t>Inadequate process/control design and workflows (such as inadequate malware</t>
  </si>
  <si>
    <t>Hardware malfunction or failure</t>
  </si>
  <si>
    <t>Software failure (coding/design/testing/legacy systems)</t>
  </si>
  <si>
    <t>Employee conduct (lack of motivation, integrity, honesty)</t>
  </si>
  <si>
    <t>Epidemic/Pandemic</t>
  </si>
  <si>
    <t>Inadequate process/control documentation, procedures, policies</t>
  </si>
  <si>
    <t>Software compromised via 3rd party update (mistake, oversight)</t>
  </si>
  <si>
    <t>Employee human error: oversight error, omission</t>
  </si>
  <si>
    <t>Default/Misconduct of third party (vendor/service provider/outsourcer)</t>
  </si>
  <si>
    <t>Inadequate change management / integration into the business</t>
  </si>
  <si>
    <t>Culture/behaviour</t>
  </si>
  <si>
    <t>External negligent or accidental harmful act</t>
  </si>
  <si>
    <t>Insufficient IT/Infrastructure, hard- and software availability, capacity</t>
  </si>
  <si>
    <t>Poor communication</t>
  </si>
  <si>
    <t>Inferior quality or unsatisfactory adherence to delivery deadlines of a third party</t>
  </si>
  <si>
    <t>Inadequate monitoring/reporting/control management</t>
  </si>
  <si>
    <t>Insufficient physical security (detection, prevention)</t>
  </si>
  <si>
    <t>Employee deliberate harmful act (malicious insider)</t>
  </si>
  <si>
    <t>Man-made catastrophe</t>
  </si>
  <si>
    <t>Inadequate business continuity &amp; crisis management</t>
  </si>
  <si>
    <t>Inadequate infrastructure/hardware maintenance</t>
  </si>
  <si>
    <t>Training &amp; competence</t>
  </si>
  <si>
    <t>Infrastructure failure (power / telephony / utilities)</t>
  </si>
  <si>
    <t>Inadequate vendors/outsourcing agreements &amp; management</t>
  </si>
  <si>
    <t>Insufficient IT/Infrastructure security</t>
  </si>
  <si>
    <t>Key person / knowledge dependency</t>
  </si>
  <si>
    <t>Changes in political environment</t>
  </si>
  <si>
    <t>Lack of automatisation</t>
  </si>
  <si>
    <t>Insufficient supply (energy, electricity, telecommunications, etc.)</t>
  </si>
  <si>
    <t>Lack of human resources (poor segregation of duties)</t>
  </si>
  <si>
    <t>Changes in legal or regulatory environment or practices</t>
  </si>
  <si>
    <t>Inadequate data quality</t>
  </si>
  <si>
    <t>Other</t>
  </si>
  <si>
    <t>Other (only internal)</t>
  </si>
  <si>
    <t>Client fraud</t>
  </si>
  <si>
    <t>Intermediary fraud/misconduct</t>
  </si>
  <si>
    <t>Other external deliberate harmful act/theft</t>
  </si>
  <si>
    <t xml:space="preserve"> These are defined as professional, career criminals working together to commit planned and coordinated serious crime on a continuing basis.</t>
  </si>
  <si>
    <t>These are defined as individuals or groups who covertly gain access to a computer system in order to gather information, cause damage etc. Historically, hackers would work alone, but as the hacking community has grown, like-minded hackers have come together to work in alliance and form loosely coupled, globally dispersed hacking groups. Hackers are also related with research and educational activities.</t>
  </si>
  <si>
    <t>Actor</t>
  </si>
  <si>
    <t>Objective</t>
  </si>
  <si>
    <t>Vectors</t>
  </si>
  <si>
    <t>Nation states</t>
  </si>
  <si>
    <t>Organised criminals</t>
  </si>
  <si>
    <t>Hackers</t>
  </si>
  <si>
    <t>Hacktivists</t>
  </si>
  <si>
    <t>Insiders</t>
  </si>
  <si>
    <t>Generally, state-sponsored attackers seek high-value information that will give their countries a competitive commercial and/or military advantage such  as intellectual property, classified military information, schematics etc.; in this regard they are motivated more by strategic than financial gain.  In some reported cases, the objective of a cyber-incursion has been to disrupt another countries’ attempts to develop specific technologies or capabilities e.g. nuclear power.</t>
  </si>
  <si>
    <t>The primary motivation of criminal groups is to attack systems is for monetary gain. This can be either directly through theft, fraud, extortion etc. or indirectly through identity theft, information brokerage, i.e. buying and selling e-mail address etc.</t>
  </si>
  <si>
    <t>Typically, hackers are motivated by the thrill, the challenge or for ‘bragging’ rights within the hacker community; some, to a lesser extent, can be motivated by monetary gain or notoriety.</t>
  </si>
  <si>
    <t>The motivation for each category of insider varies; disgruntled employees often look to cause damage to applications or data or inflict embarrassment on an organisation through leaking data or information; criminally motivated insiders may misuse company assets or manipulate the system for personal gain; and unintentional insiders, who may unwittingly facilitate outside attacks, but are not strictly speaking primary attackers</t>
  </si>
  <si>
    <t>Nation-state attacks are growing in number, with a wide range of targets in diverse business and commercial sectors as well as in ther nations’ government and military apparatus.</t>
  </si>
  <si>
    <t>Typical organised crime targets include systems that contain personal information, intellectual property, and payment information.</t>
  </si>
  <si>
    <t>Hackers’ targets tend to be wide-ranging in nature from the obvious governments and financial institutions down to the less obvious such as individual celebrities and sports teams.</t>
  </si>
  <si>
    <t>Nation States typically have well-funded and organised cyber capabilities and consequently can utilise very sophisticated tools and techniq ues to target  their ‘mission’ more precisely and consequently achieve greater success. They also actively fund the proactive research of the latest defence capabilities implemented by businesses in order to identify weaknesses and exploits.</t>
  </si>
  <si>
    <t>Characteristically, organised crime groups are highly skilled and sophisticated with access to a range of tools and techniques utilising for example spam, phishing, pharming, spyware, malware, ransomware etc.</t>
  </si>
  <si>
    <t>While hacking once required good technical skill levels and computer knowledge, there is now a readily available marketplace of easy to use scripts, tools and protocols from the Internet that can be quickly deployed against vulnerable targets.</t>
  </si>
  <si>
    <t>Insiders do not need a great deal of knowledge or technical skills in relation to cyber-crime because their inherent knowledge of internal systems, processes and data through  their  job role often allows them to gain less or even unrestricted access to steal or modify data or to cause damage to systems.</t>
  </si>
  <si>
    <t>Event-Type Category (Level 1)</t>
  </si>
  <si>
    <t>Definition</t>
  </si>
  <si>
    <t>Internal fraud</t>
  </si>
  <si>
    <t>Internal fraud risk is the risk due to deliberate abuse of procedures, systems, assets, products and/or services of a company involving at least one internal staff member (i.e. on payroll of the company) who intend to deceitfully or unlawfully benefit themselves or others.</t>
  </si>
  <si>
    <t>External fraud</t>
  </si>
  <si>
    <t>Events arising from acts of fraud and thefts, or intentional circumvention of the law, actuated  by third parties, including customers, vendors and outsource companies (including sub-vendors and sub-contractors), with the goal of obtaining a personal benefit, damaging the company
or its counterparties (for which the company pays), or damage company’s assets. Includes all forms of cyber risk, and frauds by clients and external parties (i.e. parties which do not collaborate usually with the company and have no access to the company’s systems, such as non- mechanised brokers).</t>
  </si>
  <si>
    <t>System Security External – Wilful Damage</t>
  </si>
  <si>
    <t>Employment practices and workplace safety</t>
  </si>
  <si>
    <t>Events arising from acts/omissions, intentional or uninten- tional, inconsistent with applicable laws on employment relation, health, safety and diversity/discrimination acts the company is responsible for.</t>
  </si>
  <si>
    <t>Clients, products &amp; business practices</t>
  </si>
  <si>
    <t>Unintentional or negligent (careless) failure to meet a professional obligation to specific clients (including fiduciary and suitability requirements) and corporate stakeholders e.g. regulators, or from the nature or design of a product.</t>
  </si>
  <si>
    <t>Damage to physical assets</t>
  </si>
  <si>
    <t>Business disruption and / or system failures</t>
  </si>
  <si>
    <t>Loss events associated with the interruption of business activity due to internal or external system and/or communication system failures, the inaccessibility of information and/or the unavailability of utilities and other externally driven business disruptions which may harm also personnel.</t>
  </si>
  <si>
    <t>Execution, delivery &amp; process management</t>
  </si>
  <si>
    <t>Losses from failed transaction processing or process management, from relations with trade counterparties and vendors.</t>
  </si>
  <si>
    <t>Transaction Capture, Execution &amp; Maintenance</t>
  </si>
  <si>
    <t>Level 2 Categories</t>
  </si>
  <si>
    <t>Scope</t>
  </si>
  <si>
    <t>Coverage</t>
  </si>
  <si>
    <t>Data and software loss</t>
  </si>
  <si>
    <t>Fine and penalties</t>
  </si>
  <si>
    <t>Communication and media</t>
  </si>
  <si>
    <t>Legal protection – Lawyer fees</t>
  </si>
  <si>
    <t>Products</t>
  </si>
  <si>
    <t>Tech E&amp;O</t>
  </si>
  <si>
    <t>D&amp;O</t>
  </si>
  <si>
    <t>Environmental damage</t>
  </si>
  <si>
    <t>Physical asset damage</t>
  </si>
  <si>
    <t>Bodily injury and death</t>
  </si>
  <si>
    <t>Scenario</t>
  </si>
  <si>
    <t>Root Cause</t>
  </si>
  <si>
    <t>Business Description</t>
  </si>
  <si>
    <t>Relevant</t>
  </si>
  <si>
    <t>Incident Details</t>
  </si>
  <si>
    <t xml:space="preserve"> Cyber Classification</t>
  </si>
  <si>
    <t>Event Type</t>
  </si>
  <si>
    <t>Natural disaster (major catastrophic event impacting a key centre such as cloud,Internet provider)</t>
  </si>
  <si>
    <t>Attack Category</t>
  </si>
  <si>
    <t>Physical Damage</t>
  </si>
  <si>
    <t xml:space="preserve">Access to intangible assets is not managed or protected by use of any verificiation or credentials. Remote access is open and not well controlled including poor network integrity. </t>
  </si>
  <si>
    <t>Strong controls in place to validate credentials and access to authoirsed users only. Controls in place to approve and remove access to indivuduals as appropriate.</t>
  </si>
  <si>
    <t xml:space="preserve">There exists no/limited company wide training on best practices at the company. 
Key indivudials are not made aware of their esponsabilities for data protection including management. </t>
  </si>
  <si>
    <t xml:space="preserve">Company provides regular training for existing and new staff (including all relevant stakeholders). Training is updated on a regular basis and staff is required to demonstrate and/or ackowledge their understanding of the requirments. </t>
  </si>
  <si>
    <t xml:space="preserve">Company places data security as one of it's key objectives and understand the sensitivity of any data leaks. Controls are put in place to control how data is managed and moved between environemts (such as encryptions and emails controls). </t>
  </si>
  <si>
    <t xml:space="preserve">There is a lack of encryptions or awareness of the need to protect data from leaks or outside access. Little ackowledgement of the risk of data loss and controls in place to ensure the credibitility of data through any transformations e.g. software change. </t>
  </si>
  <si>
    <t xml:space="preserve">Maintenance and repair of organizational assets is performed and logged in a regular review process with approvals and controls in place. Remote access is well resticred and checked above the industry standard. </t>
  </si>
  <si>
    <t xml:space="preserve">Limited audit logs on data access and remote devices. Access to systems and assets in not well controlled or logged. </t>
  </si>
  <si>
    <t>Detailed data logs and records of systems access with warnings and alert processes in place to deal with any unauthorised remote device connection.</t>
  </si>
  <si>
    <t xml:space="preserve">A System Development Life Cycle to manage systems exists and change control process is in place. Daily back ups are performed and maintained. Policies are implimented that are detailed with recovery plans and rules around removal of data assets. IT security is embdedded in the HR practises. </t>
  </si>
  <si>
    <t xml:space="preserve">There is no baseline IT control system implimetend with limited/no formal policies in place in dealing with change control/ back ups/ adherence to regulations and data destruction. </t>
  </si>
  <si>
    <t>No recovery plans are in place to restore systems.</t>
  </si>
  <si>
    <t>Recovery protocols are embedded in the organisation and regualrly tested including third party validation.</t>
  </si>
  <si>
    <t>The better the recovery process the lower the forensics costs and loss impact is likely to be.</t>
  </si>
  <si>
    <t xml:space="preserve">Feedback loop from events is an embedded and reviewed by management. </t>
  </si>
  <si>
    <t xml:space="preserve">Emdedded plan exists to repair any reputation and communicate events to key stakeholders. </t>
  </si>
  <si>
    <t>Disgruntled Employee Data Leak</t>
  </si>
  <si>
    <t>Is control relevant to scenario</t>
  </si>
  <si>
    <t>Potential impact on the frequency of the event</t>
  </si>
  <si>
    <t>Potenatial impact on the severirty of the event</t>
  </si>
  <si>
    <t>System security internal wilful damage</t>
  </si>
  <si>
    <t>Employee qualification, technical skills, competence: Employee availability (composition of team, overwork, illness)</t>
  </si>
  <si>
    <t>Data</t>
  </si>
  <si>
    <t>Physical device and systems inventory are out of date and held on a spreadsheet by IT without updates from the business. Data not mapped and not identified how it is transferred between systems. No clear communication around who has access to what policy and claims data - IT requests made with sign-off from managers but no record of who has access to what.</t>
  </si>
  <si>
    <t>Every item identified with governance process around new devices that ensures inventory updated each time. The location (i.e. connected within office or outside office environment) and user of each device is known so they can be tracked. Clear data map of where claims and policy data is held, and how data is passed from one system to another. Data map also identifies who has access to which system. This is updated regularly through positive affirmation requests to users who must state why they need access (quarterly basis). Each user who has access to sensitive information on multiple systems (e.g. across payment systems and data systems) must have two factor authentication enabled, and must notify Head of IT (who must sign-off) in advance if performing a large migration, download or upload of data and the reasons behind it.
Data map also includes anonomysing functionality to ensure sensitive policyholder and claims data cannot be easily accessed. Data entry is controlled for policy and claim data to ensure accurate data is in place.</t>
  </si>
  <si>
    <t>NA</t>
  </si>
  <si>
    <t>Information security policy in place but not actively circulated and most employees (and the Board) unaware of it. Employees request access to systems and data and obtain manager sign-off, but no central record is kept to ensure cyber security risks are managed across the whole organisation.</t>
  </si>
  <si>
    <t>An information security policy is established and signed off by the Board and reviewed on an annual basis. Every existing and new employee must sign compliance with the IT policy and with every annual update via the HR on-boarding and compliance processes. Within this policy, details on legal and regulatory requirements are given, as well as an annual meeting with key information security personnel to remind employees of the rules, and updates, and their obligations in fulfilling privacy and civil liberties of their customers. Governance processes are in place to ensure no employees must follow the appropriate permissions and sign-off processes before being able to access data or systems.</t>
  </si>
  <si>
    <t>No communication at all between HR and IT. Employees are not monitored on their usage or tracked on levels of data downloaded or uploaded. No response teams or assessments done to identify and eliminate potential threats, both internally and externally.</t>
  </si>
  <si>
    <t>Insider threat program in place to identify and nullify potential cybersecurity breaches from insiders. This is done through: 1) monitoring activity of users within the organisation who have access to sensitive data and privileged access rights. 2) Regular review between HR, IT and senior management on individuals behaviour and performance to identify on-going patterns that could lead to a potential threat. Scoring system used to identify levels of threat of "high risk" employees. Where posisble, limiting the users use of computers to within office hours, on office premises with limited availalibility to downloading / uploading data. Threat response teams set up to also respond once incident occurs through practice drills, white hat attacks etc. to understand impact of occurence and practice recovery plans</t>
  </si>
  <si>
    <t>No process is in place to detect anomolies in the systems.</t>
  </si>
  <si>
    <t xml:space="preserve">Prcoess is embedded to detect events are analyzed to understand attack targets, methods and potential impact. </t>
  </si>
  <si>
    <t>Network/assets and unathorised access is monitoried regularly with regular scanning and detection alerts embedded.</t>
  </si>
  <si>
    <t xml:space="preserve">There is no process or the process is performed only on an ad-hoc basis. </t>
  </si>
  <si>
    <t>Policies and procedures responsabilities are not defined within the company and therefore there is no accountability for detection process.</t>
  </si>
  <si>
    <t xml:space="preserve">Roles and accoutnability is well established with detections process performed continisuouly. Regular updates and market leading. </t>
  </si>
  <si>
    <t>Risk management processes are established, managed, and agreed to by organizational stakeholders. The organization’s determination of risk tolerance is informed by its role in critical infrastructure and sector specific risk analysis</t>
  </si>
  <si>
    <r>
      <t xml:space="preserve">Asset Management (ID.AM): </t>
    </r>
    <r>
      <rPr>
        <sz val="12"/>
        <color theme="1"/>
        <rFont val="Calibri"/>
        <family val="2"/>
        <scheme val="minor"/>
      </rPr>
      <t>The data, personnel, devices, systems, and facilities that enable the organization to achieve business purposes are identified and managed consistent with their relative importance to business objectives and the organization’s risk strategy.</t>
    </r>
  </si>
  <si>
    <r>
      <t>ID.AM-1</t>
    </r>
    <r>
      <rPr>
        <sz val="12"/>
        <color rgb="FF000000"/>
        <rFont val="Calibri"/>
        <family val="2"/>
        <scheme val="minor"/>
      </rPr>
      <t>: Physical devices and systems within the organization are inventoried</t>
    </r>
  </si>
  <si>
    <r>
      <t>·</t>
    </r>
    <r>
      <rPr>
        <sz val="12"/>
        <color theme="1"/>
        <rFont val="Calibri"/>
        <family val="2"/>
        <scheme val="minor"/>
      </rPr>
      <t xml:space="preserve">       </t>
    </r>
    <r>
      <rPr>
        <b/>
        <sz val="12"/>
        <color theme="1"/>
        <rFont val="Calibri"/>
        <family val="2"/>
        <scheme val="minor"/>
      </rPr>
      <t xml:space="preserve">CCS CSC </t>
    </r>
    <r>
      <rPr>
        <sz val="12"/>
        <color theme="1"/>
        <rFont val="Calibri"/>
        <family val="2"/>
        <scheme val="minor"/>
      </rPr>
      <t>1</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</si>
  <si>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BAI09.01, BAI09.02</t>
    </r>
  </si>
  <si>
    <r>
      <t>·</t>
    </r>
    <r>
      <rPr>
        <sz val="12"/>
        <color theme="1"/>
        <rFont val="Calibri"/>
        <family val="2"/>
        <scheme val="minor"/>
      </rPr>
      <t xml:space="preserve">       </t>
    </r>
    <r>
      <rPr>
        <b/>
        <sz val="12"/>
        <color theme="1"/>
        <rFont val="Calibri"/>
        <family val="2"/>
        <scheme val="minor"/>
      </rPr>
      <t xml:space="preserve">ISA 62443-2-1:2009 </t>
    </r>
    <r>
      <rPr>
        <sz val="12"/>
        <color theme="1"/>
        <rFont val="Calibri"/>
        <family val="2"/>
        <scheme val="minor"/>
      </rPr>
      <t>4.2.3.4</t>
    </r>
  </si>
  <si>
    <r>
      <t>·</t>
    </r>
    <r>
      <rPr>
        <sz val="12"/>
        <color theme="1"/>
        <rFont val="Calibri"/>
        <family val="2"/>
        <scheme val="minor"/>
      </rPr>
      <t xml:space="preserve">       </t>
    </r>
    <r>
      <rPr>
        <b/>
        <sz val="12"/>
        <color theme="1"/>
        <rFont val="Calibri"/>
        <family val="2"/>
        <scheme val="minor"/>
      </rPr>
      <t>ISA 62443-3-3:2013</t>
    </r>
    <r>
      <rPr>
        <sz val="12"/>
        <color theme="1"/>
        <rFont val="Calibri"/>
        <family val="2"/>
        <scheme val="minor"/>
      </rPr>
      <t xml:space="preserve"> SR 7.8</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</si>
  <si>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A.8.1.1, A.8.1.2</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</si>
  <si>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CM-8</t>
    </r>
  </si>
  <si>
    <r>
      <t>ID.AM-2:</t>
    </r>
    <r>
      <rPr>
        <sz val="12"/>
        <color rgb="FF000000"/>
        <rFont val="Calibri"/>
        <family val="2"/>
        <scheme val="minor"/>
      </rPr>
      <t xml:space="preserve"> Software platforms and applications within the organization are inventoried</t>
    </r>
  </si>
  <si>
    <r>
      <t>·</t>
    </r>
    <r>
      <rPr>
        <sz val="12"/>
        <color theme="1"/>
        <rFont val="Calibri"/>
        <family val="2"/>
        <scheme val="minor"/>
      </rPr>
      <t xml:space="preserve">       </t>
    </r>
    <r>
      <rPr>
        <b/>
        <sz val="12"/>
        <color theme="1"/>
        <rFont val="Calibri"/>
        <family val="2"/>
        <scheme val="minor"/>
      </rPr>
      <t xml:space="preserve">CCS CSC </t>
    </r>
    <r>
      <rPr>
        <sz val="12"/>
        <color theme="1"/>
        <rFont val="Calibri"/>
        <family val="2"/>
        <scheme val="minor"/>
      </rPr>
      <t>2</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</si>
  <si>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BAI09.01, BAI09.02, BAI09.05</t>
    </r>
  </si>
  <si>
    <r>
      <t xml:space="preserve">ID.AM-3: </t>
    </r>
    <r>
      <rPr>
        <sz val="12"/>
        <color rgb="FF000000"/>
        <rFont val="Calibri"/>
        <family val="2"/>
        <scheme val="minor"/>
      </rPr>
      <t>Organizational communication and data flows are mapped</t>
    </r>
  </si>
  <si>
    <r>
      <t>·</t>
    </r>
    <r>
      <rPr>
        <sz val="12"/>
        <color theme="1"/>
        <rFont val="Calibri"/>
        <family val="2"/>
        <scheme val="minor"/>
      </rPr>
      <t xml:space="preserve">       </t>
    </r>
    <r>
      <rPr>
        <b/>
        <sz val="12"/>
        <color theme="1"/>
        <rFont val="Calibri"/>
        <family val="2"/>
        <scheme val="minor"/>
      </rPr>
      <t>CCS CSC</t>
    </r>
    <r>
      <rPr>
        <sz val="12"/>
        <color theme="1"/>
        <rFont val="Calibri"/>
        <family val="2"/>
        <scheme val="minor"/>
      </rPr>
      <t xml:space="preserve"> 1</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</si>
  <si>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DSS05.02</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</si>
  <si>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4.2.3.4</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</si>
  <si>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A.13.2.1</t>
    </r>
  </si>
  <si>
    <r>
      <t>·</t>
    </r>
    <r>
      <rPr>
        <sz val="12"/>
        <color theme="1"/>
        <rFont val="Calibri"/>
        <family val="2"/>
        <scheme val="minor"/>
      </rPr>
      <t xml:space="preserve">       </t>
    </r>
    <r>
      <rPr>
        <b/>
        <sz val="12"/>
        <color theme="1"/>
        <rFont val="Calibri"/>
        <family val="2"/>
        <scheme val="minor"/>
      </rPr>
      <t>NIST SP 800-53 Rev. 4</t>
    </r>
    <r>
      <rPr>
        <sz val="12"/>
        <color theme="1"/>
        <rFont val="Calibri"/>
        <family val="2"/>
        <scheme val="minor"/>
      </rPr>
      <t xml:space="preserve"> AC-4, CA-3, CA-9, PL-8</t>
    </r>
  </si>
  <si>
    <r>
      <t>ID.AM-4:</t>
    </r>
    <r>
      <rPr>
        <sz val="12"/>
        <color rgb="FF000000"/>
        <rFont val="Calibri"/>
        <family val="2"/>
        <scheme val="minor"/>
      </rPr>
      <t xml:space="preserve"> External information systems are catalogued</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</si>
  <si>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APO02.02</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</si>
  <si>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A.11.2.6</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</si>
  <si>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AC-20, SA-9</t>
    </r>
  </si>
  <si>
    <r>
      <t>ID.AM-5:</t>
    </r>
    <r>
      <rPr>
        <sz val="12"/>
        <color rgb="FF000000"/>
        <rFont val="Calibri"/>
        <family val="2"/>
        <scheme val="minor"/>
      </rPr>
      <t xml:space="preserve"> Resources (e.g., hardware, devices, data, and software) are prioritized based on their classification, criticality, and business value </t>
    </r>
  </si>
  <si>
    <r>
      <t>·</t>
    </r>
    <r>
      <rPr>
        <sz val="12"/>
        <color theme="1"/>
        <rFont val="Calibri"/>
        <family val="2"/>
        <scheme val="minor"/>
      </rPr>
      <t xml:space="preserve">       </t>
    </r>
    <r>
      <rPr>
        <b/>
        <sz val="12"/>
        <color rgb="FF000000"/>
        <rFont val="Calibri"/>
        <family val="2"/>
        <scheme val="minor"/>
      </rPr>
      <t xml:space="preserve">COBIT 5 </t>
    </r>
    <r>
      <rPr>
        <sz val="12"/>
        <color theme="1"/>
        <rFont val="Calibri"/>
        <family val="2"/>
        <scheme val="minor"/>
      </rPr>
      <t>APO03.03, APO03.04, BAI09.02</t>
    </r>
  </si>
  <si>
    <r>
      <t>·</t>
    </r>
    <r>
      <rPr>
        <sz val="12"/>
        <color theme="1"/>
        <rFont val="Calibri"/>
        <family val="2"/>
        <scheme val="minor"/>
      </rPr>
      <t xml:space="preserve">       </t>
    </r>
    <r>
      <rPr>
        <b/>
        <sz val="12"/>
        <color theme="1"/>
        <rFont val="Calibri"/>
        <family val="2"/>
        <scheme val="minor"/>
      </rPr>
      <t xml:space="preserve">ISA 62443-2-1:2009 </t>
    </r>
    <r>
      <rPr>
        <sz val="12"/>
        <color theme="1"/>
        <rFont val="Calibri"/>
        <family val="2"/>
        <scheme val="minor"/>
      </rPr>
      <t>4.2.3.6</t>
    </r>
  </si>
  <si>
    <r>
      <t>·</t>
    </r>
    <r>
      <rPr>
        <sz val="12"/>
        <color theme="1"/>
        <rFont val="Calibri"/>
        <family val="2"/>
        <scheme val="minor"/>
      </rPr>
      <t xml:space="preserve">       </t>
    </r>
    <r>
      <rPr>
        <b/>
        <sz val="12"/>
        <color rgb="FF000000"/>
        <rFont val="Calibri"/>
        <family val="2"/>
        <scheme val="minor"/>
      </rPr>
      <t>ISO/IEC 27001:2013</t>
    </r>
    <r>
      <rPr>
        <sz val="12"/>
        <color rgb="FF000000"/>
        <rFont val="Calibri"/>
        <family val="2"/>
        <scheme val="minor"/>
      </rPr>
      <t xml:space="preserve"> A.8.2.1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</si>
  <si>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CP-2, RA-2, SA-14</t>
    </r>
  </si>
  <si>
    <r>
      <t xml:space="preserve">ID.AM-6: </t>
    </r>
    <r>
      <rPr>
        <sz val="12"/>
        <color rgb="FF000000"/>
        <rFont val="Calibri"/>
        <family val="2"/>
        <scheme val="minor"/>
      </rPr>
      <t>Cybersecurity roles and responsibilities for the entire workforce and third-party stakeholders (e.g., suppliers, customers, partners) are established</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</si>
  <si>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APO01.02, DSS06.03</t>
    </r>
  </si>
  <si>
    <r>
      <t>·</t>
    </r>
    <r>
      <rPr>
        <sz val="12"/>
        <color theme="1"/>
        <rFont val="Calibri"/>
        <family val="2"/>
        <scheme val="minor"/>
      </rPr>
      <t xml:space="preserve">       </t>
    </r>
    <r>
      <rPr>
        <b/>
        <sz val="12"/>
        <color theme="1"/>
        <rFont val="Calibri"/>
        <family val="2"/>
        <scheme val="minor"/>
      </rPr>
      <t xml:space="preserve">ISA 62443-2-1:2009 </t>
    </r>
    <r>
      <rPr>
        <sz val="12"/>
        <color theme="1"/>
        <rFont val="Calibri"/>
        <family val="2"/>
        <scheme val="minor"/>
      </rPr>
      <t>4.3.2.3.3 </t>
    </r>
  </si>
  <si>
    <r>
      <t xml:space="preserve">·       </t>
    </r>
    <r>
      <rPr>
        <b/>
        <sz val="12"/>
        <color rgb="FF000000"/>
        <rFont val="Calibri"/>
        <family val="2"/>
        <scheme val="minor"/>
      </rPr>
      <t>ISO/IEC 27001:2013</t>
    </r>
    <r>
      <rPr>
        <sz val="12"/>
        <color rgb="FF000000"/>
        <rFont val="Calibri"/>
        <family val="2"/>
        <scheme val="minor"/>
      </rPr>
      <t xml:space="preserve"> A.6.1.1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</si>
  <si>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CP-2, PS-7, </t>
    </r>
    <r>
      <rPr>
        <sz val="12"/>
        <color rgb="FF000000"/>
        <rFont val="Calibri"/>
        <family val="2"/>
        <scheme val="minor"/>
      </rPr>
      <t>PM-11</t>
    </r>
    <r>
      <rPr>
        <sz val="12"/>
        <color theme="1"/>
        <rFont val="Calibri"/>
        <family val="2"/>
        <scheme val="minor"/>
      </rPr>
      <t> </t>
    </r>
  </si>
  <si>
    <r>
      <t xml:space="preserve">Business Environment (ID.BE): </t>
    </r>
    <r>
      <rPr>
        <sz val="12"/>
        <color theme="1"/>
        <rFont val="Calibri"/>
        <family val="2"/>
        <scheme val="minor"/>
      </rPr>
      <t>The organization’s mission, objectives, stakeholders, and activities are understood and prioritized; this information is used to inform cybersecurity roles, responsibilities, and risk management decisions.</t>
    </r>
  </si>
  <si>
    <r>
      <t xml:space="preserve">ID.BE-1: </t>
    </r>
    <r>
      <rPr>
        <sz val="12"/>
        <color rgb="FF000000"/>
        <rFont val="Calibri"/>
        <family val="2"/>
        <scheme val="minor"/>
      </rPr>
      <t>The organization’s role in the supply chain is identified and communicated</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</si>
  <si>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APO08.04, APO08.05, APO10.03, APO10.04, APO10.05</t>
    </r>
  </si>
  <si>
    <r>
      <t>·</t>
    </r>
    <r>
      <rPr>
        <sz val="12"/>
        <color theme="1"/>
        <rFont val="Calibri"/>
        <family val="2"/>
        <scheme val="minor"/>
      </rPr>
      <t xml:space="preserve">       </t>
    </r>
    <r>
      <rPr>
        <b/>
        <sz val="12"/>
        <color rgb="FF000000"/>
        <rFont val="Calibri"/>
        <family val="2"/>
        <scheme val="minor"/>
      </rPr>
      <t>ISO/IEC 27001:2013</t>
    </r>
    <r>
      <rPr>
        <sz val="12"/>
        <color rgb="FF000000"/>
        <rFont val="Calibri"/>
        <family val="2"/>
        <scheme val="minor"/>
      </rPr>
      <t xml:space="preserve"> A.15.1.3, A.15.2.1, A.15.2.2</t>
    </r>
    <r>
      <rPr>
        <sz val="12"/>
        <color theme="1"/>
        <rFont val="Calibri"/>
        <family val="2"/>
        <scheme val="minor"/>
      </rPr>
      <t> </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</si>
  <si>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CP-2, SA-12</t>
    </r>
  </si>
  <si>
    <r>
      <t xml:space="preserve">ID.BE-2: </t>
    </r>
    <r>
      <rPr>
        <sz val="12"/>
        <color rgb="FF000000"/>
        <rFont val="Calibri"/>
        <family val="2"/>
        <scheme val="minor"/>
      </rPr>
      <t>The organization’s place in critical infrastructure and its industry sector is identified and communicated</t>
    </r>
  </si>
  <si>
    <r>
      <t xml:space="preserve">·       </t>
    </r>
    <r>
      <rPr>
        <b/>
        <sz val="12"/>
        <color rgb="FF000000"/>
        <rFont val="Calibri"/>
        <family val="2"/>
        <scheme val="minor"/>
      </rPr>
      <t xml:space="preserve">COBIT 5 </t>
    </r>
    <r>
      <rPr>
        <sz val="12"/>
        <color theme="1"/>
        <rFont val="Calibri"/>
        <family val="2"/>
        <scheme val="minor"/>
      </rPr>
      <t>APO02.06, APO03.01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</si>
  <si>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PM-8</t>
    </r>
  </si>
  <si>
    <r>
      <t xml:space="preserve">ID.BE-3: </t>
    </r>
    <r>
      <rPr>
        <sz val="12"/>
        <color rgb="FF000000"/>
        <rFont val="Calibri"/>
        <family val="2"/>
        <scheme val="minor"/>
      </rPr>
      <t>Priorities for organizational mission, objectives, and activities are established and communicated</t>
    </r>
  </si>
  <si>
    <r>
      <t xml:space="preserve">·       </t>
    </r>
    <r>
      <rPr>
        <b/>
        <sz val="12"/>
        <color rgb="FF000000"/>
        <rFont val="Calibri"/>
        <family val="2"/>
        <scheme val="minor"/>
      </rPr>
      <t xml:space="preserve">COBIT 5 </t>
    </r>
    <r>
      <rPr>
        <sz val="12"/>
        <color theme="1"/>
        <rFont val="Calibri"/>
        <family val="2"/>
        <scheme val="minor"/>
      </rPr>
      <t>APO02.01, APO02.06, APO03.01</t>
    </r>
  </si>
  <si>
    <r>
      <t xml:space="preserve">·       </t>
    </r>
    <r>
      <rPr>
        <b/>
        <sz val="12"/>
        <color theme="1"/>
        <rFont val="Calibri"/>
        <family val="2"/>
        <scheme val="minor"/>
      </rPr>
      <t xml:space="preserve">ISA 62443-2-1:2009 </t>
    </r>
    <r>
      <rPr>
        <sz val="12"/>
        <color theme="1"/>
        <rFont val="Calibri"/>
        <family val="2"/>
        <scheme val="minor"/>
      </rPr>
      <t>4.2.2.1, 4.2.3.6</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</si>
  <si>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PM-11, SA-14</t>
    </r>
  </si>
  <si>
    <r>
      <t>ID.BE-4</t>
    </r>
    <r>
      <rPr>
        <sz val="12"/>
        <color rgb="FF000000"/>
        <rFont val="Calibri"/>
        <family val="2"/>
        <scheme val="minor"/>
      </rPr>
      <t>: Dependencies and critical functions for delivery of critical services are established</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</si>
  <si>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A.11.2.2, A.11.2.3, A.12.1.3</t>
    </r>
  </si>
  <si>
    <r>
      <t>·</t>
    </r>
    <r>
      <rPr>
        <sz val="12"/>
        <color theme="1"/>
        <rFont val="Calibri"/>
        <family val="2"/>
        <scheme val="minor"/>
      </rPr>
      <t xml:space="preserve">       </t>
    </r>
    <r>
      <rPr>
        <b/>
        <sz val="12"/>
        <color rgb="FF000000"/>
        <rFont val="Calibri"/>
        <family val="2"/>
        <scheme val="minor"/>
      </rPr>
      <t>NIST SP 800-53 Rev. 4</t>
    </r>
    <r>
      <rPr>
        <sz val="12"/>
        <color rgb="FF000000"/>
        <rFont val="Calibri"/>
        <family val="2"/>
        <scheme val="minor"/>
      </rPr>
      <t xml:space="preserve"> CP-8, PE-9, PE-11, PM-8, SA-14</t>
    </r>
  </si>
  <si>
    <r>
      <t>ID.BE-5</t>
    </r>
    <r>
      <rPr>
        <sz val="12"/>
        <color rgb="FF000000"/>
        <rFont val="Calibri"/>
        <family val="2"/>
        <scheme val="minor"/>
      </rPr>
      <t>: Resilience requirements to support delivery of critical services are established</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</si>
  <si>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DSS04.02</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</si>
  <si>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A.11.1.4,</t>
    </r>
    <r>
      <rPr>
        <b/>
        <sz val="12"/>
        <color theme="1"/>
        <rFont val="Calibri"/>
        <family val="2"/>
        <scheme val="minor"/>
      </rPr>
      <t xml:space="preserve"> </t>
    </r>
    <r>
      <rPr>
        <sz val="12"/>
        <color theme="1"/>
        <rFont val="Calibri"/>
        <family val="2"/>
        <scheme val="minor"/>
      </rPr>
      <t>A.17.1.1,</t>
    </r>
    <r>
      <rPr>
        <b/>
        <sz val="12"/>
        <color theme="1"/>
        <rFont val="Calibri"/>
        <family val="2"/>
        <scheme val="minor"/>
      </rPr>
      <t xml:space="preserve"> </t>
    </r>
    <r>
      <rPr>
        <sz val="12"/>
        <color theme="1"/>
        <rFont val="Calibri"/>
        <family val="2"/>
        <scheme val="minor"/>
      </rPr>
      <t>A.17.1.2, A.17.2.1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</si>
  <si>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 xml:space="preserve">Rev. 4 </t>
    </r>
    <r>
      <rPr>
        <sz val="12"/>
        <color theme="1"/>
        <rFont val="Calibri"/>
        <family val="2"/>
        <scheme val="minor"/>
      </rPr>
      <t>CP-2, CP-11, SA-14</t>
    </r>
  </si>
  <si>
    <r>
      <t xml:space="preserve">Governance (ID.GV): </t>
    </r>
    <r>
      <rPr>
        <sz val="12"/>
        <color theme="1"/>
        <rFont val="Calibri"/>
        <family val="2"/>
        <scheme val="minor"/>
      </rPr>
      <t>The policies, procedures, and processes to manage and monitor the organization’s regulatory, legal, risk, environmental, and operational requirements are understood and inform the management of cybersecurity risk.</t>
    </r>
  </si>
  <si>
    <r>
      <t xml:space="preserve">ID.GV-1: </t>
    </r>
    <r>
      <rPr>
        <sz val="12"/>
        <color rgb="FF000000"/>
        <rFont val="Calibri"/>
        <family val="2"/>
        <scheme val="minor"/>
      </rPr>
      <t>Organizational information security policy is established</t>
    </r>
  </si>
  <si>
    <r>
      <t xml:space="preserve">·       </t>
    </r>
    <r>
      <rPr>
        <b/>
        <sz val="12"/>
        <color rgb="FF000000"/>
        <rFont val="Calibri"/>
        <family val="2"/>
        <scheme val="minor"/>
      </rPr>
      <t xml:space="preserve">COBIT 5 </t>
    </r>
    <r>
      <rPr>
        <sz val="12"/>
        <color theme="1"/>
        <rFont val="Calibri"/>
        <family val="2"/>
        <scheme val="minor"/>
      </rPr>
      <t>APO01.03, EDM01.01, EDM01.02</t>
    </r>
  </si>
  <si>
    <r>
      <t xml:space="preserve">·       </t>
    </r>
    <r>
      <rPr>
        <b/>
        <sz val="12"/>
        <color theme="1"/>
        <rFont val="Calibri"/>
        <family val="2"/>
        <scheme val="minor"/>
      </rPr>
      <t xml:space="preserve">ISA 62443-2-1:2009 </t>
    </r>
    <r>
      <rPr>
        <sz val="12"/>
        <color theme="1"/>
        <rFont val="Calibri"/>
        <family val="2"/>
        <scheme val="minor"/>
      </rPr>
      <t>4.3.2.6</t>
    </r>
  </si>
  <si>
    <r>
      <t>·</t>
    </r>
    <r>
      <rPr>
        <sz val="12"/>
        <color theme="1"/>
        <rFont val="Calibri"/>
        <family val="2"/>
        <scheme val="minor"/>
      </rPr>
      <t xml:space="preserve">       </t>
    </r>
    <r>
      <rPr>
        <b/>
        <sz val="12"/>
        <color rgb="FF000000"/>
        <rFont val="Calibri"/>
        <family val="2"/>
        <scheme val="minor"/>
      </rPr>
      <t>ISO/IEC 27001:2013</t>
    </r>
    <r>
      <rPr>
        <sz val="12"/>
        <color rgb="FF000000"/>
        <rFont val="Calibri"/>
        <family val="2"/>
        <scheme val="minor"/>
      </rPr>
      <t xml:space="preserve"> A.5.1.1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</si>
  <si>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 xml:space="preserve">Rev. 4 </t>
    </r>
    <r>
      <rPr>
        <sz val="12"/>
        <color theme="1"/>
        <rFont val="Calibri"/>
        <family val="2"/>
        <scheme val="minor"/>
      </rPr>
      <t xml:space="preserve">-1 controls from all families </t>
    </r>
  </si>
  <si>
    <r>
      <t xml:space="preserve">ID.GV-2: </t>
    </r>
    <r>
      <rPr>
        <sz val="12"/>
        <color rgb="FF000000"/>
        <rFont val="Calibri"/>
        <family val="2"/>
        <scheme val="minor"/>
      </rPr>
      <t>Information security roles &amp; responsibilities are coordinated and aligned with internal roles and external partners</t>
    </r>
  </si>
  <si>
    <r>
      <t xml:space="preserve">·       </t>
    </r>
    <r>
      <rPr>
        <b/>
        <sz val="12"/>
        <color rgb="FF000000"/>
        <rFont val="Calibri"/>
        <family val="2"/>
        <scheme val="minor"/>
      </rPr>
      <t>COBIT 5</t>
    </r>
    <r>
      <rPr>
        <sz val="12"/>
        <color rgb="FF000000"/>
        <rFont val="Calibri"/>
        <family val="2"/>
        <scheme val="minor"/>
      </rPr>
      <t xml:space="preserve"> APO13.12</t>
    </r>
  </si>
  <si>
    <r>
      <t xml:space="preserve">·       </t>
    </r>
    <r>
      <rPr>
        <b/>
        <sz val="12"/>
        <color theme="1"/>
        <rFont val="Calibri"/>
        <family val="2"/>
        <scheme val="minor"/>
      </rPr>
      <t xml:space="preserve">ISA 62443-2-1:2009 </t>
    </r>
    <r>
      <rPr>
        <sz val="12"/>
        <color theme="1"/>
        <rFont val="Calibri"/>
        <family val="2"/>
        <scheme val="minor"/>
      </rPr>
      <t>4.3.2.3.3</t>
    </r>
  </si>
  <si>
    <r>
      <t>·</t>
    </r>
    <r>
      <rPr>
        <sz val="12"/>
        <color theme="1"/>
        <rFont val="Calibri"/>
        <family val="2"/>
        <scheme val="minor"/>
      </rPr>
      <t xml:space="preserve">       </t>
    </r>
    <r>
      <rPr>
        <b/>
        <sz val="12"/>
        <color rgb="FF000000"/>
        <rFont val="Calibri"/>
        <family val="2"/>
        <scheme val="minor"/>
      </rPr>
      <t>ISO/IEC 27001:2013</t>
    </r>
    <r>
      <rPr>
        <sz val="12"/>
        <color rgb="FF000000"/>
        <rFont val="Calibri"/>
        <family val="2"/>
        <scheme val="minor"/>
      </rPr>
      <t xml:space="preserve"> A.6.1.1, A.7.2.1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</si>
  <si>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 xml:space="preserve">Rev. 4 </t>
    </r>
    <r>
      <rPr>
        <sz val="12"/>
        <color theme="1"/>
        <rFont val="Calibri"/>
        <family val="2"/>
        <scheme val="minor"/>
      </rPr>
      <t>PM-1, PS-7</t>
    </r>
  </si>
  <si>
    <r>
      <t xml:space="preserve">ID.GV-3: </t>
    </r>
    <r>
      <rPr>
        <sz val="12"/>
        <color rgb="FF000000"/>
        <rFont val="Calibri"/>
        <family val="2"/>
        <scheme val="minor"/>
      </rPr>
      <t>Legal and regulatory requirements regarding cybersecurity, including privacy and civil liberties obligations, are understood and managed</t>
    </r>
  </si>
  <si>
    <r>
      <t xml:space="preserve">·       </t>
    </r>
    <r>
      <rPr>
        <b/>
        <sz val="12"/>
        <color rgb="FF000000"/>
        <rFont val="Calibri"/>
        <family val="2"/>
        <scheme val="minor"/>
      </rPr>
      <t xml:space="preserve">COBIT 5 </t>
    </r>
    <r>
      <rPr>
        <sz val="12"/>
        <color theme="1"/>
        <rFont val="Calibri"/>
        <family val="2"/>
        <scheme val="minor"/>
      </rPr>
      <t>MEA03.01, MEA03.04</t>
    </r>
  </si>
  <si>
    <r>
      <t xml:space="preserve">·       </t>
    </r>
    <r>
      <rPr>
        <b/>
        <sz val="12"/>
        <color theme="1"/>
        <rFont val="Calibri"/>
        <family val="2"/>
        <scheme val="minor"/>
      </rPr>
      <t xml:space="preserve">ISA 62443-2-1:2009 </t>
    </r>
    <r>
      <rPr>
        <sz val="12"/>
        <color theme="1"/>
        <rFont val="Calibri"/>
        <family val="2"/>
        <scheme val="minor"/>
      </rPr>
      <t>4.4.3.7</t>
    </r>
  </si>
  <si>
    <r>
      <t xml:space="preserve">·       </t>
    </r>
    <r>
      <rPr>
        <b/>
        <sz val="12"/>
        <color rgb="FF000000"/>
        <rFont val="Calibri"/>
        <family val="2"/>
        <scheme val="minor"/>
      </rPr>
      <t>ISO/IEC 27001:2013</t>
    </r>
    <r>
      <rPr>
        <sz val="12"/>
        <color rgb="FF000000"/>
        <rFont val="Calibri"/>
        <family val="2"/>
        <scheme val="minor"/>
      </rPr>
      <t xml:space="preserve"> A.18.1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</si>
  <si>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 xml:space="preserve">Rev. 4 </t>
    </r>
    <r>
      <rPr>
        <sz val="12"/>
        <color theme="1"/>
        <rFont val="Calibri"/>
        <family val="2"/>
        <scheme val="minor"/>
      </rPr>
      <t>-1 controls from all families (except PM-1)</t>
    </r>
  </si>
  <si>
    <r>
      <t>ID.GV-4</t>
    </r>
    <r>
      <rPr>
        <sz val="12"/>
        <color rgb="FF000000"/>
        <rFont val="Calibri"/>
        <family val="2"/>
        <scheme val="minor"/>
      </rPr>
      <t>: Governance and risk management processes address cybersecurity risks</t>
    </r>
  </si>
  <si>
    <r>
      <t xml:space="preserve">·       </t>
    </r>
    <r>
      <rPr>
        <b/>
        <sz val="12"/>
        <color rgb="FF000000"/>
        <rFont val="Calibri"/>
        <family val="2"/>
        <scheme val="minor"/>
      </rPr>
      <t xml:space="preserve">COBIT 5 </t>
    </r>
    <r>
      <rPr>
        <sz val="12"/>
        <color rgb="FF000000"/>
        <rFont val="Calibri"/>
        <family val="2"/>
        <scheme val="minor"/>
      </rPr>
      <t>DSS04.02</t>
    </r>
  </si>
  <si>
    <r>
      <t xml:space="preserve">·       </t>
    </r>
    <r>
      <rPr>
        <b/>
        <sz val="12"/>
        <color rgb="FF000000"/>
        <rFont val="Calibri"/>
        <family val="2"/>
        <scheme val="minor"/>
      </rPr>
      <t>ISA 62443-2-1:2009</t>
    </r>
    <r>
      <rPr>
        <sz val="12"/>
        <color rgb="FF000000"/>
        <rFont val="Calibri"/>
        <family val="2"/>
        <scheme val="minor"/>
      </rPr>
      <t xml:space="preserve"> </t>
    </r>
    <r>
      <rPr>
        <sz val="12"/>
        <color theme="1"/>
        <rFont val="Calibri"/>
        <family val="2"/>
        <scheme val="minor"/>
      </rPr>
      <t>4.2.3.1, 4.2.3.3, 4.2.3.8, 4.2.3.9, 4.2.3.11, 4.3.2.4.3, 4.3.2.6.3</t>
    </r>
  </si>
  <si>
    <r>
      <t xml:space="preserve">·       </t>
    </r>
    <r>
      <rPr>
        <b/>
        <sz val="12"/>
        <color theme="1"/>
        <rFont val="Calibri"/>
        <family val="2"/>
        <scheme val="minor"/>
      </rPr>
      <t>NIST SP 800-53 Rev. 4</t>
    </r>
    <r>
      <rPr>
        <sz val="12"/>
        <color theme="1"/>
        <rFont val="Calibri"/>
        <family val="2"/>
        <scheme val="minor"/>
      </rPr>
      <t xml:space="preserve"> PM-9, PM-11</t>
    </r>
  </si>
  <si>
    <r>
      <t xml:space="preserve">Risk Assessment (ID.RA): </t>
    </r>
    <r>
      <rPr>
        <sz val="12"/>
        <color theme="1"/>
        <rFont val="Calibri"/>
        <family val="2"/>
        <scheme val="minor"/>
      </rPr>
      <t>The organization understands the cybersecurity risk to organizational operations (including mission, functions, image, or reputation), organizational assets, and individuals.</t>
    </r>
  </si>
  <si>
    <r>
      <t xml:space="preserve">ID.RA-1: </t>
    </r>
    <r>
      <rPr>
        <sz val="12"/>
        <color rgb="FF000000"/>
        <rFont val="Calibri"/>
        <family val="2"/>
        <scheme val="minor"/>
      </rPr>
      <t>Asset vulnerabilities are identified and documented</t>
    </r>
  </si>
  <si>
    <r>
      <t>·</t>
    </r>
    <r>
      <rPr>
        <sz val="12"/>
        <color theme="1"/>
        <rFont val="Calibri"/>
        <family val="2"/>
        <scheme val="minor"/>
      </rPr>
      <t xml:space="preserve">       </t>
    </r>
    <r>
      <rPr>
        <b/>
        <sz val="12"/>
        <color rgb="FF000000"/>
        <rFont val="Calibri"/>
        <family val="2"/>
        <scheme val="minor"/>
      </rPr>
      <t xml:space="preserve">CCS CSC </t>
    </r>
    <r>
      <rPr>
        <sz val="12"/>
        <color rgb="FF000000"/>
        <rFont val="Calibri"/>
        <family val="2"/>
        <scheme val="minor"/>
      </rPr>
      <t>4</t>
    </r>
  </si>
  <si>
    <r>
      <t>·</t>
    </r>
    <r>
      <rPr>
        <sz val="12"/>
        <color theme="1"/>
        <rFont val="Calibri"/>
        <family val="2"/>
        <scheme val="minor"/>
      </rPr>
      <t xml:space="preserve">       </t>
    </r>
    <r>
      <rPr>
        <b/>
        <sz val="12"/>
        <color rgb="FF000000"/>
        <rFont val="Calibri"/>
        <family val="2"/>
        <scheme val="minor"/>
      </rPr>
      <t xml:space="preserve">COBIT 5 </t>
    </r>
    <r>
      <rPr>
        <sz val="12"/>
        <color theme="1"/>
        <rFont val="Calibri"/>
        <family val="2"/>
        <scheme val="minor"/>
      </rPr>
      <t>APO12.01, APO12.02, APO12.03, APO12.04</t>
    </r>
  </si>
  <si>
    <r>
      <t>·</t>
    </r>
    <r>
      <rPr>
        <sz val="12"/>
        <color theme="1"/>
        <rFont val="Calibri"/>
        <family val="2"/>
        <scheme val="minor"/>
      </rPr>
      <t xml:space="preserve">       </t>
    </r>
    <r>
      <rPr>
        <b/>
        <sz val="12"/>
        <color theme="1"/>
        <rFont val="Calibri"/>
        <family val="2"/>
        <scheme val="minor"/>
      </rPr>
      <t xml:space="preserve">ISA 62443-2-1:2009 </t>
    </r>
    <r>
      <rPr>
        <sz val="12"/>
        <color theme="1"/>
        <rFont val="Calibri"/>
        <family val="2"/>
        <scheme val="minor"/>
      </rPr>
      <t>4.2.3, 4.2.3.7, 4.2.3.9, 4.2.3.12</t>
    </r>
  </si>
  <si>
    <r>
      <t xml:space="preserve">·       </t>
    </r>
    <r>
      <rPr>
        <b/>
        <sz val="12"/>
        <color rgb="FF000000"/>
        <rFont val="Calibri"/>
        <family val="2"/>
        <scheme val="minor"/>
      </rPr>
      <t>ISO/IEC 27001:2013</t>
    </r>
    <r>
      <rPr>
        <sz val="12"/>
        <color rgb="FF000000"/>
        <rFont val="Calibri"/>
        <family val="2"/>
        <scheme val="minor"/>
      </rPr>
      <t xml:space="preserve"> A.12.6.1, A.18.2.3</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</si>
  <si>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CA-2, CA-7, CA-8, RA-3, RA-5, SA-5, SA-11, SI-2, SI-4, SI-5</t>
    </r>
  </si>
  <si>
    <r>
      <t xml:space="preserve">ID.RA-2: </t>
    </r>
    <r>
      <rPr>
        <sz val="12"/>
        <color rgb="FF000000"/>
        <rFont val="Calibri"/>
        <family val="2"/>
        <scheme val="minor"/>
      </rPr>
      <t>Threat and vulnerability information is received from information sharing forums and sources</t>
    </r>
  </si>
  <si>
    <r>
      <t>·</t>
    </r>
    <r>
      <rPr>
        <sz val="12"/>
        <color theme="1"/>
        <rFont val="Calibri"/>
        <family val="2"/>
        <scheme val="minor"/>
      </rPr>
      <t xml:space="preserve">       </t>
    </r>
    <r>
      <rPr>
        <b/>
        <sz val="12"/>
        <color theme="1"/>
        <rFont val="Calibri"/>
        <family val="2"/>
        <scheme val="minor"/>
      </rPr>
      <t xml:space="preserve">ISA 62443-2-1:2009 </t>
    </r>
    <r>
      <rPr>
        <sz val="12"/>
        <color theme="1"/>
        <rFont val="Calibri"/>
        <family val="2"/>
        <scheme val="minor"/>
      </rPr>
      <t>4.2.3, 4.2.3.9, 4.2.3.12</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</si>
  <si>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A.6.1.4</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</si>
  <si>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PM-15, </t>
    </r>
    <r>
      <rPr>
        <sz val="12"/>
        <color rgb="FF000000"/>
        <rFont val="Calibri"/>
        <family val="2"/>
        <scheme val="minor"/>
      </rPr>
      <t>PM-16, SI-5</t>
    </r>
  </si>
  <si>
    <r>
      <t xml:space="preserve">ID.RA-3: </t>
    </r>
    <r>
      <rPr>
        <sz val="12"/>
        <color rgb="FF000000"/>
        <rFont val="Calibri"/>
        <family val="2"/>
        <scheme val="minor"/>
      </rPr>
      <t>Threats, both internal and external, are identified and documented</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</si>
  <si>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RA-3, SI-5, PM-12, PM-16</t>
    </r>
  </si>
  <si>
    <r>
      <t xml:space="preserve">ID.RA-4: </t>
    </r>
    <r>
      <rPr>
        <sz val="12"/>
        <color rgb="FF000000"/>
        <rFont val="Calibri"/>
        <family val="2"/>
        <scheme val="minor"/>
      </rPr>
      <t>Potential business impacts and likelihoods are identified</t>
    </r>
  </si>
  <si>
    <r>
      <t>·</t>
    </r>
    <r>
      <rPr>
        <sz val="12"/>
        <color theme="1"/>
        <rFont val="Calibri"/>
        <family val="2"/>
        <scheme val="minor"/>
      </rPr>
      <t xml:space="preserve">       </t>
    </r>
    <r>
      <rPr>
        <b/>
        <sz val="12"/>
        <color theme="1"/>
        <rFont val="Calibri"/>
        <family val="2"/>
        <scheme val="minor"/>
      </rPr>
      <t>COBIT 5</t>
    </r>
    <r>
      <rPr>
        <sz val="12"/>
        <color theme="1"/>
        <rFont val="Calibri"/>
        <family val="2"/>
        <scheme val="minor"/>
      </rPr>
      <t xml:space="preserve"> DSS04.02</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</si>
  <si>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RA-2, </t>
    </r>
    <r>
      <rPr>
        <sz val="12"/>
        <color rgb="FF000000"/>
        <rFont val="Calibri"/>
        <family val="2"/>
        <scheme val="minor"/>
      </rPr>
      <t>RA-3, PM-9, PM-11, SA-14</t>
    </r>
  </si>
  <si>
    <r>
      <t>ID.RA-5</t>
    </r>
    <r>
      <rPr>
        <sz val="12"/>
        <color rgb="FF000000"/>
        <rFont val="Calibri"/>
        <family val="2"/>
        <scheme val="minor"/>
      </rPr>
      <t>: Threats, vulnerabilities, likelihoods, and impacts are used to determine risk</t>
    </r>
  </si>
  <si>
    <r>
      <t>·</t>
    </r>
    <r>
      <rPr>
        <sz val="12"/>
        <color theme="1"/>
        <rFont val="Calibri"/>
        <family val="2"/>
        <scheme val="minor"/>
      </rPr>
      <t xml:space="preserve">       </t>
    </r>
    <r>
      <rPr>
        <b/>
        <sz val="12"/>
        <color theme="1"/>
        <rFont val="Calibri"/>
        <family val="2"/>
        <scheme val="minor"/>
      </rPr>
      <t>COBIT 5</t>
    </r>
    <r>
      <rPr>
        <sz val="12"/>
        <color theme="1"/>
        <rFont val="Calibri"/>
        <family val="2"/>
        <scheme val="minor"/>
      </rPr>
      <t xml:space="preserve"> APO12.02</t>
    </r>
  </si>
  <si>
    <r>
      <t>·</t>
    </r>
    <r>
      <rPr>
        <sz val="12"/>
        <color theme="1"/>
        <rFont val="Calibri"/>
        <family val="2"/>
        <scheme val="minor"/>
      </rPr>
      <t xml:space="preserve">       </t>
    </r>
    <r>
      <rPr>
        <b/>
        <sz val="12"/>
        <color rgb="FF000000"/>
        <rFont val="Calibri"/>
        <family val="2"/>
        <scheme val="minor"/>
      </rPr>
      <t xml:space="preserve">ISO/IEC 27001:2013 </t>
    </r>
    <r>
      <rPr>
        <sz val="12"/>
        <color rgb="FF000000"/>
        <rFont val="Calibri"/>
        <family val="2"/>
        <scheme val="minor"/>
      </rPr>
      <t>A.12.6.1</t>
    </r>
  </si>
  <si>
    <r>
      <t>·</t>
    </r>
    <r>
      <rPr>
        <sz val="12"/>
        <color theme="1"/>
        <rFont val="Calibri"/>
        <family val="2"/>
        <scheme val="minor"/>
      </rPr>
      <t xml:space="preserve">       </t>
    </r>
    <r>
      <rPr>
        <b/>
        <sz val="12"/>
        <color theme="1"/>
        <rFont val="Calibri"/>
        <family val="2"/>
        <scheme val="minor"/>
      </rPr>
      <t>NIST SP 800-53 Rev. 4</t>
    </r>
    <r>
      <rPr>
        <sz val="12"/>
        <color theme="1"/>
        <rFont val="Calibri"/>
        <family val="2"/>
        <scheme val="minor"/>
      </rPr>
      <t xml:space="preserve"> RA-2, RA-3, PM-16</t>
    </r>
  </si>
  <si>
    <r>
      <t xml:space="preserve">ID.RA-6: </t>
    </r>
    <r>
      <rPr>
        <sz val="12"/>
        <color rgb="FF000000"/>
        <rFont val="Calibri"/>
        <family val="2"/>
        <scheme val="minor"/>
      </rPr>
      <t>Risk responses are identified and prioritized</t>
    </r>
  </si>
  <si>
    <r>
      <t>·</t>
    </r>
    <r>
      <rPr>
        <sz val="12"/>
        <color theme="1"/>
        <rFont val="Calibri"/>
        <family val="2"/>
        <scheme val="minor"/>
      </rPr>
      <t xml:space="preserve">       </t>
    </r>
    <r>
      <rPr>
        <b/>
        <sz val="12"/>
        <color theme="1"/>
        <rFont val="Calibri"/>
        <family val="2"/>
        <scheme val="minor"/>
      </rPr>
      <t>COBIT 5</t>
    </r>
    <r>
      <rPr>
        <sz val="12"/>
        <color theme="1"/>
        <rFont val="Calibri"/>
        <family val="2"/>
        <scheme val="minor"/>
      </rPr>
      <t xml:space="preserve"> APO12.05, APO13.02</t>
    </r>
  </si>
  <si>
    <r>
      <t>·</t>
    </r>
    <r>
      <rPr>
        <sz val="12"/>
        <color theme="1"/>
        <rFont val="Calibri"/>
        <family val="2"/>
        <scheme val="minor"/>
      </rPr>
      <t xml:space="preserve">       </t>
    </r>
    <r>
      <rPr>
        <b/>
        <sz val="12"/>
        <color theme="1"/>
        <rFont val="Calibri"/>
        <family val="2"/>
        <scheme val="minor"/>
      </rPr>
      <t>NIST SP 800-53 Rev. 4</t>
    </r>
    <r>
      <rPr>
        <sz val="12"/>
        <color theme="1"/>
        <rFont val="Calibri"/>
        <family val="2"/>
        <scheme val="minor"/>
      </rPr>
      <t xml:space="preserve"> PM-4, PM-9</t>
    </r>
  </si>
  <si>
    <r>
      <t xml:space="preserve">Risk Management Strategy (ID.RM): </t>
    </r>
    <r>
      <rPr>
        <sz val="12"/>
        <color theme="1"/>
        <rFont val="Calibri"/>
        <family val="2"/>
        <scheme val="minor"/>
      </rPr>
      <t>The organization’s priorities, constraints, risk tolerances, and assumptions are established and used to support operational risk decisions.</t>
    </r>
  </si>
  <si>
    <r>
      <t xml:space="preserve">ID.RM-1: </t>
    </r>
    <r>
      <rPr>
        <sz val="12"/>
        <color rgb="FF000000"/>
        <rFont val="Calibri"/>
        <family val="2"/>
        <scheme val="minor"/>
      </rPr>
      <t>Risk management processes are established, managed, and agreed to by organizational stakeholders</t>
    </r>
  </si>
  <si>
    <r>
      <t xml:space="preserve">·       </t>
    </r>
    <r>
      <rPr>
        <b/>
        <sz val="12"/>
        <color rgb="FF000000"/>
        <rFont val="Calibri"/>
        <family val="2"/>
        <scheme val="minor"/>
      </rPr>
      <t xml:space="preserve">COBIT 5 </t>
    </r>
    <r>
      <rPr>
        <sz val="12"/>
        <color theme="1"/>
        <rFont val="Calibri"/>
        <family val="2"/>
        <scheme val="minor"/>
      </rPr>
      <t>APO12.04, APO12.05, APO13.02, BAI02.03, BAI04.02</t>
    </r>
    <r>
      <rPr>
        <b/>
        <sz val="12"/>
        <color theme="1"/>
        <rFont val="Calibri"/>
        <family val="2"/>
        <scheme val="minor"/>
      </rPr>
      <t xml:space="preserve"> </t>
    </r>
  </si>
  <si>
    <r>
      <t>·</t>
    </r>
    <r>
      <rPr>
        <sz val="12"/>
        <color theme="1"/>
        <rFont val="Calibri"/>
        <family val="2"/>
        <scheme val="minor"/>
      </rPr>
      <t xml:space="preserve">       </t>
    </r>
    <r>
      <rPr>
        <b/>
        <sz val="12"/>
        <color theme="1"/>
        <rFont val="Calibri"/>
        <family val="2"/>
        <scheme val="minor"/>
      </rPr>
      <t xml:space="preserve">ISA 62443-2-1:2009 </t>
    </r>
    <r>
      <rPr>
        <sz val="12"/>
        <color theme="1"/>
        <rFont val="Calibri"/>
        <family val="2"/>
        <scheme val="minor"/>
      </rPr>
      <t>4.3.4.2</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</si>
  <si>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PM-9</t>
    </r>
  </si>
  <si>
    <r>
      <t xml:space="preserve">ID.RM-2: </t>
    </r>
    <r>
      <rPr>
        <sz val="12"/>
        <color rgb="FF000000"/>
        <rFont val="Calibri"/>
        <family val="2"/>
        <scheme val="minor"/>
      </rPr>
      <t>Organizational risk tolerance is determined and clearly expressed</t>
    </r>
  </si>
  <si>
    <r>
      <t xml:space="preserve">·       </t>
    </r>
    <r>
      <rPr>
        <b/>
        <sz val="12"/>
        <color rgb="FF000000"/>
        <rFont val="Calibri"/>
        <family val="2"/>
        <scheme val="minor"/>
      </rPr>
      <t xml:space="preserve">COBIT 5 </t>
    </r>
    <r>
      <rPr>
        <sz val="12"/>
        <color theme="1"/>
        <rFont val="Calibri"/>
        <family val="2"/>
        <scheme val="minor"/>
      </rPr>
      <t>APO12.06</t>
    </r>
  </si>
  <si>
    <r>
      <t>·</t>
    </r>
    <r>
      <rPr>
        <sz val="12"/>
        <color theme="1"/>
        <rFont val="Calibri"/>
        <family val="2"/>
        <scheme val="minor"/>
      </rPr>
      <t xml:space="preserve">       </t>
    </r>
    <r>
      <rPr>
        <b/>
        <sz val="12"/>
        <color theme="1"/>
        <rFont val="Calibri"/>
        <family val="2"/>
        <scheme val="minor"/>
      </rPr>
      <t xml:space="preserve">ISA 62443-2-1:2009 </t>
    </r>
    <r>
      <rPr>
        <sz val="12"/>
        <color theme="1"/>
        <rFont val="Calibri"/>
        <family val="2"/>
        <scheme val="minor"/>
      </rPr>
      <t>4.3.2.6.5</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</si>
  <si>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rgb="FF000000"/>
        <rFont val="Calibri"/>
        <family val="2"/>
        <scheme val="minor"/>
      </rPr>
      <t xml:space="preserve"> PM-9</t>
    </r>
  </si>
  <si>
    <r>
      <t>ID.RM-3</t>
    </r>
    <r>
      <rPr>
        <sz val="12"/>
        <color rgb="FF000000"/>
        <rFont val="Calibri"/>
        <family val="2"/>
        <scheme val="minor"/>
      </rPr>
      <t>: The organization’s determination of risk tolerance is informed by its role in critical infrastructure and sector specific risk analysis</t>
    </r>
  </si>
  <si>
    <r>
      <t>·</t>
    </r>
    <r>
      <rPr>
        <sz val="12"/>
        <color theme="1"/>
        <rFont val="Calibri"/>
        <family val="2"/>
        <scheme val="minor"/>
      </rPr>
      <t xml:space="preserve">       </t>
    </r>
    <r>
      <rPr>
        <b/>
        <sz val="12"/>
        <color theme="1"/>
        <rFont val="Calibri"/>
        <family val="2"/>
        <scheme val="minor"/>
      </rPr>
      <t xml:space="preserve">NIST SP 800-53 Rev. 4 </t>
    </r>
    <r>
      <rPr>
        <sz val="12"/>
        <color theme="1"/>
        <rFont val="Calibri"/>
        <family val="2"/>
        <scheme val="minor"/>
      </rPr>
      <t>PM-8, PM-9, PM-11, SA-14</t>
    </r>
  </si>
  <si>
    <r>
      <t xml:space="preserve">Access Control (PR.AC): </t>
    </r>
    <r>
      <rPr>
        <sz val="12"/>
        <color theme="1"/>
        <rFont val="Calibri"/>
        <family val="2"/>
        <scheme val="minor"/>
      </rPr>
      <t>Access to assets and associated facilities is limited to authorized users, processes, or devices, and to authorized activities and transactions.</t>
    </r>
  </si>
  <si>
    <r>
      <t xml:space="preserve">PR.AC-1: </t>
    </r>
    <r>
      <rPr>
        <sz val="12"/>
        <color rgb="FF000000"/>
        <rFont val="Calibri"/>
        <family val="2"/>
        <scheme val="minor"/>
      </rPr>
      <t>Identities and credentials are managed for authorized devices and users</t>
    </r>
  </si>
  <si>
    <r>
      <t xml:space="preserve">·       </t>
    </r>
    <r>
      <rPr>
        <b/>
        <sz val="12"/>
        <color rgb="FF000000"/>
        <rFont val="Calibri"/>
        <family val="2"/>
        <scheme val="minor"/>
      </rPr>
      <t>CCS</t>
    </r>
    <r>
      <rPr>
        <sz val="12"/>
        <color rgb="FF000000"/>
        <rFont val="Calibri"/>
        <family val="2"/>
        <scheme val="minor"/>
      </rPr>
      <t xml:space="preserve"> </t>
    </r>
    <r>
      <rPr>
        <b/>
        <sz val="12"/>
        <color rgb="FF000000"/>
        <rFont val="Calibri"/>
        <family val="2"/>
        <scheme val="minor"/>
      </rPr>
      <t xml:space="preserve">CSC </t>
    </r>
    <r>
      <rPr>
        <sz val="12"/>
        <color rgb="FF000000"/>
        <rFont val="Calibri"/>
        <family val="2"/>
        <scheme val="minor"/>
      </rPr>
      <t>16</t>
    </r>
  </si>
  <si>
    <r>
      <t xml:space="preserve">·       </t>
    </r>
    <r>
      <rPr>
        <b/>
        <sz val="12"/>
        <color rgb="FF000000"/>
        <rFont val="Calibri"/>
        <family val="2"/>
        <scheme val="minor"/>
      </rPr>
      <t xml:space="preserve">COBIT 5 </t>
    </r>
    <r>
      <rPr>
        <sz val="12"/>
        <color rgb="FF000000"/>
        <rFont val="Calibri"/>
        <family val="2"/>
        <scheme val="minor"/>
      </rPr>
      <t>DSS05.04, DSS06.03</t>
    </r>
  </si>
  <si>
    <r>
      <t xml:space="preserve">·       </t>
    </r>
    <r>
      <rPr>
        <b/>
        <sz val="12"/>
        <color theme="1"/>
        <rFont val="Calibri"/>
        <family val="2"/>
        <scheme val="minor"/>
      </rPr>
      <t xml:space="preserve">ISA 62443-2-1:2009 </t>
    </r>
    <r>
      <rPr>
        <sz val="12"/>
        <color theme="1"/>
        <rFont val="Calibri"/>
        <family val="2"/>
        <scheme val="minor"/>
      </rPr>
      <t>4.3.3.5.1</t>
    </r>
  </si>
  <si>
    <r>
      <t xml:space="preserve">·       </t>
    </r>
    <r>
      <rPr>
        <b/>
        <sz val="12"/>
        <color theme="1"/>
        <rFont val="Calibri"/>
        <family val="2"/>
        <scheme val="minor"/>
      </rPr>
      <t>ISA 62443-3-3:2013</t>
    </r>
    <r>
      <rPr>
        <sz val="12"/>
        <color theme="1"/>
        <rFont val="Calibri"/>
        <family val="2"/>
        <scheme val="minor"/>
      </rPr>
      <t xml:space="preserve"> SR 1.1, SR 1.2, SR 1.3, SR 1.4, SR 1.5, SR 1.7, SR 1.8, SR 1.9</t>
    </r>
  </si>
  <si>
    <r>
      <t xml:space="preserve">·       </t>
    </r>
    <r>
      <rPr>
        <b/>
        <sz val="12"/>
        <color rgb="FF000000"/>
        <rFont val="Calibri"/>
        <family val="2"/>
        <scheme val="minor"/>
      </rPr>
      <t xml:space="preserve">ISO/IEC 27001:2013 </t>
    </r>
    <r>
      <rPr>
        <sz val="12"/>
        <color rgb="FF000000"/>
        <rFont val="Calibri"/>
        <family val="2"/>
        <scheme val="minor"/>
      </rPr>
      <t>A.9.2.1, A.9.2.2, A.9.2.4, A.9.3.1, A.9.4.2, A.9.4.3</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</si>
  <si>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AC-2, IA Family</t>
    </r>
  </si>
  <si>
    <r>
      <t xml:space="preserve">PR.AC-2: </t>
    </r>
    <r>
      <rPr>
        <sz val="12"/>
        <color rgb="FF000000"/>
        <rFont val="Calibri"/>
        <family val="2"/>
        <scheme val="minor"/>
      </rPr>
      <t>Physical access to assets is managed and protected</t>
    </r>
  </si>
  <si>
    <r>
      <t xml:space="preserve">·       </t>
    </r>
    <r>
      <rPr>
        <b/>
        <sz val="12"/>
        <color rgb="FF000000"/>
        <rFont val="Calibri"/>
        <family val="2"/>
        <scheme val="minor"/>
      </rPr>
      <t xml:space="preserve">COBIT 5 </t>
    </r>
    <r>
      <rPr>
        <sz val="12"/>
        <color rgb="FF000000"/>
        <rFont val="Calibri"/>
        <family val="2"/>
        <scheme val="minor"/>
      </rPr>
      <t>DSS01.04, DSS05.05</t>
    </r>
  </si>
  <si>
    <r>
      <t xml:space="preserve">·       </t>
    </r>
    <r>
      <rPr>
        <b/>
        <sz val="12"/>
        <color theme="1"/>
        <rFont val="Calibri"/>
        <family val="2"/>
        <scheme val="minor"/>
      </rPr>
      <t xml:space="preserve">ISA 62443-2-1:2009 </t>
    </r>
    <r>
      <rPr>
        <sz val="12"/>
        <color theme="1"/>
        <rFont val="Calibri"/>
        <family val="2"/>
        <scheme val="minor"/>
      </rPr>
      <t>4.3.3.3.2, 4.3.3.3.8</t>
    </r>
  </si>
  <si>
    <r>
      <t xml:space="preserve">·       </t>
    </r>
    <r>
      <rPr>
        <b/>
        <sz val="12"/>
        <color rgb="FF000000"/>
        <rFont val="Calibri"/>
        <family val="2"/>
        <scheme val="minor"/>
      </rPr>
      <t xml:space="preserve">ISO/IEC 27001:2013 </t>
    </r>
    <r>
      <rPr>
        <sz val="12"/>
        <color rgb="FF000000"/>
        <rFont val="Calibri"/>
        <family val="2"/>
        <scheme val="minor"/>
      </rPr>
      <t xml:space="preserve">A.11.1.1, A.11.1.2, A.11.1.4, A.11.1.6, A.11.2.3 </t>
    </r>
  </si>
  <si>
    <r>
      <t xml:space="preserve">·       </t>
    </r>
    <r>
      <rPr>
        <b/>
        <sz val="12"/>
        <color rgb="FF000000"/>
        <rFont val="Calibri"/>
        <family val="2"/>
        <scheme val="minor"/>
      </rPr>
      <t xml:space="preserve">NIST SP 800-53 Rev. 4 </t>
    </r>
    <r>
      <rPr>
        <sz val="12"/>
        <color rgb="FF000000"/>
        <rFont val="Calibri"/>
        <family val="2"/>
        <scheme val="minor"/>
      </rPr>
      <t>PE-2, PE-3, PE-4, PE-5, PE-6, PE-9</t>
    </r>
  </si>
  <si>
    <r>
      <t xml:space="preserve">PR.AC-3: </t>
    </r>
    <r>
      <rPr>
        <sz val="12"/>
        <color rgb="FF000000"/>
        <rFont val="Calibri"/>
        <family val="2"/>
        <scheme val="minor"/>
      </rPr>
      <t>Remote access is managed</t>
    </r>
  </si>
  <si>
    <r>
      <t xml:space="preserve">·       </t>
    </r>
    <r>
      <rPr>
        <b/>
        <sz val="12"/>
        <color rgb="FF000000"/>
        <rFont val="Calibri"/>
        <family val="2"/>
        <scheme val="minor"/>
      </rPr>
      <t xml:space="preserve">COBIT 5 </t>
    </r>
    <r>
      <rPr>
        <sz val="12"/>
        <color rgb="FF000000"/>
        <rFont val="Calibri"/>
        <family val="2"/>
        <scheme val="minor"/>
      </rPr>
      <t>APO13.01, DSS01.04, DSS05.03</t>
    </r>
  </si>
  <si>
    <r>
      <t xml:space="preserve">·       </t>
    </r>
    <r>
      <rPr>
        <b/>
        <sz val="12"/>
        <color theme="1"/>
        <rFont val="Calibri"/>
        <family val="2"/>
        <scheme val="minor"/>
      </rPr>
      <t xml:space="preserve">ISA 62443-2-1:2009 </t>
    </r>
    <r>
      <rPr>
        <sz val="12"/>
        <color theme="1"/>
        <rFont val="Calibri"/>
        <family val="2"/>
        <scheme val="minor"/>
      </rPr>
      <t>4.3.3.6.6</t>
    </r>
  </si>
  <si>
    <r>
      <t xml:space="preserve">·       </t>
    </r>
    <r>
      <rPr>
        <b/>
        <sz val="12"/>
        <color theme="1"/>
        <rFont val="Calibri"/>
        <family val="2"/>
        <scheme val="minor"/>
      </rPr>
      <t>ISA 62443-3-3:2013</t>
    </r>
    <r>
      <rPr>
        <sz val="12"/>
        <color theme="1"/>
        <rFont val="Calibri"/>
        <family val="2"/>
        <scheme val="minor"/>
      </rPr>
      <t xml:space="preserve"> SR 1.13, SR 2.6</t>
    </r>
  </si>
  <si>
    <r>
      <t xml:space="preserve">·       </t>
    </r>
    <r>
      <rPr>
        <b/>
        <sz val="12"/>
        <color rgb="FF000000"/>
        <rFont val="Calibri"/>
        <family val="2"/>
        <scheme val="minor"/>
      </rPr>
      <t xml:space="preserve">ISO/IEC 27001:2013 </t>
    </r>
    <r>
      <rPr>
        <sz val="12"/>
        <color rgb="FF000000"/>
        <rFont val="Calibri"/>
        <family val="2"/>
        <scheme val="minor"/>
      </rPr>
      <t>A.6.2.2, A.13.1.1, A.13.2.1</t>
    </r>
  </si>
  <si>
    <r>
      <t xml:space="preserve">·       </t>
    </r>
    <r>
      <rPr>
        <b/>
        <sz val="12"/>
        <color rgb="FF000000"/>
        <rFont val="Calibri"/>
        <family val="2"/>
        <scheme val="minor"/>
      </rPr>
      <t xml:space="preserve">NIST SP 800-53 Rev. 4 </t>
    </r>
    <r>
      <rPr>
        <sz val="12"/>
        <color rgb="FF000000"/>
        <rFont val="Calibri"/>
        <family val="2"/>
        <scheme val="minor"/>
      </rPr>
      <t>AC‑17, AC-19, AC-20</t>
    </r>
  </si>
  <si>
    <r>
      <t xml:space="preserve">PR.AC-4: </t>
    </r>
    <r>
      <rPr>
        <sz val="12"/>
        <color rgb="FF000000"/>
        <rFont val="Calibri"/>
        <family val="2"/>
        <scheme val="minor"/>
      </rPr>
      <t>Access permissions are managed, incorporating the principles of least privilege and separation of duties</t>
    </r>
  </si>
  <si>
    <r>
      <t xml:space="preserve">·       </t>
    </r>
    <r>
      <rPr>
        <b/>
        <sz val="12"/>
        <color rgb="FF000000"/>
        <rFont val="Calibri"/>
        <family val="2"/>
        <scheme val="minor"/>
      </rPr>
      <t>CCS</t>
    </r>
    <r>
      <rPr>
        <sz val="12"/>
        <color rgb="FF000000"/>
        <rFont val="Calibri"/>
        <family val="2"/>
        <scheme val="minor"/>
      </rPr>
      <t xml:space="preserve"> </t>
    </r>
    <r>
      <rPr>
        <b/>
        <sz val="12"/>
        <color rgb="FF000000"/>
        <rFont val="Calibri"/>
        <family val="2"/>
        <scheme val="minor"/>
      </rPr>
      <t xml:space="preserve">CSC </t>
    </r>
    <r>
      <rPr>
        <sz val="12"/>
        <color rgb="FF000000"/>
        <rFont val="Calibri"/>
        <family val="2"/>
        <scheme val="minor"/>
      </rPr>
      <t xml:space="preserve">12, 15 </t>
    </r>
  </si>
  <si>
    <r>
      <t xml:space="preserve">·       </t>
    </r>
    <r>
      <rPr>
        <b/>
        <sz val="12"/>
        <color theme="1"/>
        <rFont val="Calibri"/>
        <family val="2"/>
        <scheme val="minor"/>
      </rPr>
      <t xml:space="preserve">ISA 62443-2-1:2009 </t>
    </r>
    <r>
      <rPr>
        <sz val="12"/>
        <color theme="1"/>
        <rFont val="Calibri"/>
        <family val="2"/>
        <scheme val="minor"/>
      </rPr>
      <t>4.3.3.7.3</t>
    </r>
  </si>
  <si>
    <r>
      <t xml:space="preserve">·       </t>
    </r>
    <r>
      <rPr>
        <b/>
        <sz val="12"/>
        <color theme="1"/>
        <rFont val="Calibri"/>
        <family val="2"/>
        <scheme val="minor"/>
      </rPr>
      <t>ISA 62443-3-3:2013</t>
    </r>
    <r>
      <rPr>
        <sz val="12"/>
        <color theme="1"/>
        <rFont val="Calibri"/>
        <family val="2"/>
        <scheme val="minor"/>
      </rPr>
      <t xml:space="preserve"> SR 2.1</t>
    </r>
  </si>
  <si>
    <r>
      <t xml:space="preserve">·       </t>
    </r>
    <r>
      <rPr>
        <b/>
        <sz val="12"/>
        <color rgb="FF000000"/>
        <rFont val="Calibri"/>
        <family val="2"/>
        <scheme val="minor"/>
      </rPr>
      <t xml:space="preserve">ISO/IEC 27001:2013 </t>
    </r>
    <r>
      <rPr>
        <sz val="12"/>
        <color rgb="FF000000"/>
        <rFont val="Calibri"/>
        <family val="2"/>
        <scheme val="minor"/>
      </rPr>
      <t>A.6.1.2, A.9.1.2, A.9.2.3, A.9.4.1, A.9.4.4</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</si>
  <si>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AC-2, </t>
    </r>
    <r>
      <rPr>
        <sz val="12"/>
        <color rgb="FF000000"/>
        <rFont val="Calibri"/>
        <family val="2"/>
        <scheme val="minor"/>
      </rPr>
      <t>AC-3, AC-5, AC-6, AC-16</t>
    </r>
  </si>
  <si>
    <r>
      <t xml:space="preserve">PR.AC-5: </t>
    </r>
    <r>
      <rPr>
        <sz val="12"/>
        <color rgb="FF000000"/>
        <rFont val="Calibri"/>
        <family val="2"/>
        <scheme val="minor"/>
      </rPr>
      <t>Network integrity is protected, incorporating network segregation where appropriate</t>
    </r>
  </si>
  <si>
    <r>
      <t xml:space="preserve">·       </t>
    </r>
    <r>
      <rPr>
        <b/>
        <sz val="12"/>
        <color theme="1"/>
        <rFont val="Calibri"/>
        <family val="2"/>
        <scheme val="minor"/>
      </rPr>
      <t xml:space="preserve">ISA 62443-2-1:2009 </t>
    </r>
    <r>
      <rPr>
        <sz val="12"/>
        <color theme="1"/>
        <rFont val="Calibri"/>
        <family val="2"/>
        <scheme val="minor"/>
      </rPr>
      <t>4.3.3.4</t>
    </r>
  </si>
  <si>
    <r>
      <t xml:space="preserve">·       </t>
    </r>
    <r>
      <rPr>
        <b/>
        <sz val="12"/>
        <color theme="1"/>
        <rFont val="Calibri"/>
        <family val="2"/>
        <scheme val="minor"/>
      </rPr>
      <t>ISA 62443-3-3:2013</t>
    </r>
    <r>
      <rPr>
        <sz val="12"/>
        <color theme="1"/>
        <rFont val="Calibri"/>
        <family val="2"/>
        <scheme val="minor"/>
      </rPr>
      <t xml:space="preserve"> SR 3.1, SR 3.8</t>
    </r>
  </si>
  <si>
    <r>
      <t xml:space="preserve">·       </t>
    </r>
    <r>
      <rPr>
        <b/>
        <sz val="12"/>
        <color rgb="FF000000"/>
        <rFont val="Calibri"/>
        <family val="2"/>
        <scheme val="minor"/>
      </rPr>
      <t xml:space="preserve">ISO/IEC 27001:2013 </t>
    </r>
    <r>
      <rPr>
        <sz val="12"/>
        <color rgb="FF000000"/>
        <rFont val="Calibri"/>
        <family val="2"/>
        <scheme val="minor"/>
      </rPr>
      <t>A.13.1.1,</t>
    </r>
    <r>
      <rPr>
        <b/>
        <sz val="12"/>
        <color rgb="FF000000"/>
        <rFont val="Calibri"/>
        <family val="2"/>
        <scheme val="minor"/>
      </rPr>
      <t xml:space="preserve"> </t>
    </r>
    <r>
      <rPr>
        <sz val="12"/>
        <color rgb="FF000000"/>
        <rFont val="Calibri"/>
        <family val="2"/>
        <scheme val="minor"/>
      </rPr>
      <t>A.13.1.3, A.13.2.1</t>
    </r>
  </si>
  <si>
    <r>
      <t xml:space="preserve">·       </t>
    </r>
    <r>
      <rPr>
        <b/>
        <sz val="12"/>
        <color rgb="FF000000"/>
        <rFont val="Calibri"/>
        <family val="2"/>
        <scheme val="minor"/>
      </rPr>
      <t>NIST SP 800-53 Rev. 4</t>
    </r>
    <r>
      <rPr>
        <sz val="12"/>
        <color rgb="FF000000"/>
        <rFont val="Calibri"/>
        <family val="2"/>
        <scheme val="minor"/>
      </rPr>
      <t xml:space="preserve"> AC-4, SC-7</t>
    </r>
  </si>
  <si>
    <r>
      <t xml:space="preserve">Awareness and Training (PR.AT): </t>
    </r>
    <r>
      <rPr>
        <sz val="12"/>
        <color theme="1"/>
        <rFont val="Calibri"/>
        <family val="2"/>
        <scheme val="minor"/>
      </rPr>
      <t>The organization’s personnel and partners are provided cybersecurity awareness education and are adequately trained to perform their information security-related duties and responsibilities consistent with related policies, procedures, and agreements.</t>
    </r>
  </si>
  <si>
    <r>
      <t xml:space="preserve">PR.AT-1: </t>
    </r>
    <r>
      <rPr>
        <sz val="12"/>
        <color rgb="FF000000"/>
        <rFont val="Calibri"/>
        <family val="2"/>
        <scheme val="minor"/>
      </rPr>
      <t xml:space="preserve">All users are informed and trained </t>
    </r>
  </si>
  <si>
    <r>
      <t xml:space="preserve">·       </t>
    </r>
    <r>
      <rPr>
        <b/>
        <sz val="12"/>
        <color rgb="FF000000"/>
        <rFont val="Calibri"/>
        <family val="2"/>
        <scheme val="minor"/>
      </rPr>
      <t>CCS CSC</t>
    </r>
    <r>
      <rPr>
        <sz val="12"/>
        <color rgb="FF000000"/>
        <rFont val="Calibri"/>
        <family val="2"/>
        <scheme val="minor"/>
      </rPr>
      <t xml:space="preserve"> 9</t>
    </r>
  </si>
  <si>
    <r>
      <t xml:space="preserve">·       </t>
    </r>
    <r>
      <rPr>
        <b/>
        <sz val="12"/>
        <color rgb="FF000000"/>
        <rFont val="Calibri"/>
        <family val="2"/>
        <scheme val="minor"/>
      </rPr>
      <t xml:space="preserve">COBIT 5 </t>
    </r>
    <r>
      <rPr>
        <sz val="12"/>
        <color rgb="FF000000"/>
        <rFont val="Calibri"/>
        <family val="2"/>
        <scheme val="minor"/>
      </rPr>
      <t>APO07.03, BAI05.07</t>
    </r>
  </si>
  <si>
    <r>
      <t xml:space="preserve">·       </t>
    </r>
    <r>
      <rPr>
        <b/>
        <sz val="12"/>
        <color theme="1"/>
        <rFont val="Calibri"/>
        <family val="2"/>
        <scheme val="minor"/>
      </rPr>
      <t xml:space="preserve">ISA 62443-2-1:2009 </t>
    </r>
    <r>
      <rPr>
        <sz val="12"/>
        <color theme="1"/>
        <rFont val="Calibri"/>
        <family val="2"/>
        <scheme val="minor"/>
      </rPr>
      <t>4.3.2.4.2</t>
    </r>
  </si>
  <si>
    <r>
      <t xml:space="preserve">·       </t>
    </r>
    <r>
      <rPr>
        <b/>
        <sz val="12"/>
        <color rgb="FF000000"/>
        <rFont val="Calibri"/>
        <family val="2"/>
        <scheme val="minor"/>
      </rPr>
      <t xml:space="preserve">ISO/IEC 27001:2013 </t>
    </r>
    <r>
      <rPr>
        <sz val="12"/>
        <color rgb="FF000000"/>
        <rFont val="Calibri"/>
        <family val="2"/>
        <scheme val="minor"/>
      </rPr>
      <t>A.7.2.2</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</si>
  <si>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AT-2, PM-13</t>
    </r>
  </si>
  <si>
    <r>
      <t xml:space="preserve">PR.AT-2: </t>
    </r>
    <r>
      <rPr>
        <sz val="12"/>
        <color rgb="FF000000"/>
        <rFont val="Calibri"/>
        <family val="2"/>
        <scheme val="minor"/>
      </rPr>
      <t xml:space="preserve">Privileged users understand roles &amp; responsibilities </t>
    </r>
  </si>
  <si>
    <r>
      <t xml:space="preserve">·       </t>
    </r>
    <r>
      <rPr>
        <b/>
        <sz val="12"/>
        <color rgb="FF000000"/>
        <rFont val="Calibri"/>
        <family val="2"/>
        <scheme val="minor"/>
      </rPr>
      <t>CCS CSC</t>
    </r>
    <r>
      <rPr>
        <sz val="12"/>
        <color rgb="FF000000"/>
        <rFont val="Calibri"/>
        <family val="2"/>
        <scheme val="minor"/>
      </rPr>
      <t xml:space="preserve"> 9 </t>
    </r>
  </si>
  <si>
    <r>
      <t xml:space="preserve">·       </t>
    </r>
    <r>
      <rPr>
        <b/>
        <sz val="12"/>
        <color rgb="FF000000"/>
        <rFont val="Calibri"/>
        <family val="2"/>
        <scheme val="minor"/>
      </rPr>
      <t xml:space="preserve">COBIT 5 </t>
    </r>
    <r>
      <rPr>
        <sz val="12"/>
        <color rgb="FF000000"/>
        <rFont val="Calibri"/>
        <family val="2"/>
        <scheme val="minor"/>
      </rPr>
      <t>APO07.02, DSS06.03</t>
    </r>
  </si>
  <si>
    <r>
      <t xml:space="preserve">·       </t>
    </r>
    <r>
      <rPr>
        <b/>
        <sz val="12"/>
        <color theme="1"/>
        <rFont val="Calibri"/>
        <family val="2"/>
        <scheme val="minor"/>
      </rPr>
      <t xml:space="preserve">ISA 62443-2-1:2009 </t>
    </r>
    <r>
      <rPr>
        <sz val="12"/>
        <color theme="1"/>
        <rFont val="Calibri"/>
        <family val="2"/>
        <scheme val="minor"/>
      </rPr>
      <t>4.3.2.4.2, 4.3.2.4.3</t>
    </r>
  </si>
  <si>
    <r>
      <t xml:space="preserve">·       </t>
    </r>
    <r>
      <rPr>
        <b/>
        <sz val="12"/>
        <color rgb="FF000000"/>
        <rFont val="Calibri"/>
        <family val="2"/>
        <scheme val="minor"/>
      </rPr>
      <t xml:space="preserve">ISO/IEC 27001:2013 </t>
    </r>
    <r>
      <rPr>
        <sz val="12"/>
        <color rgb="FF000000"/>
        <rFont val="Calibri"/>
        <family val="2"/>
        <scheme val="minor"/>
      </rPr>
      <t>A.6.1.1,</t>
    </r>
    <r>
      <rPr>
        <b/>
        <sz val="12"/>
        <color rgb="FF000000"/>
        <rFont val="Calibri"/>
        <family val="2"/>
        <scheme val="minor"/>
      </rPr>
      <t xml:space="preserve"> </t>
    </r>
    <r>
      <rPr>
        <sz val="12"/>
        <color rgb="FF000000"/>
        <rFont val="Calibri"/>
        <family val="2"/>
        <scheme val="minor"/>
      </rPr>
      <t xml:space="preserve">A.7.2.2 </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</si>
  <si>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AT-3, PM-13</t>
    </r>
  </si>
  <si>
    <r>
      <t xml:space="preserve">PR.AT-3: </t>
    </r>
    <r>
      <rPr>
        <sz val="12"/>
        <color rgb="FF000000"/>
        <rFont val="Calibri"/>
        <family val="2"/>
        <scheme val="minor"/>
      </rPr>
      <t xml:space="preserve">Third-party stakeholders (e.g., suppliers, customers, partners) understand roles &amp; responsibilities </t>
    </r>
  </si>
  <si>
    <r>
      <t xml:space="preserve">·       </t>
    </r>
    <r>
      <rPr>
        <b/>
        <sz val="12"/>
        <color rgb="FF000000"/>
        <rFont val="Calibri"/>
        <family val="2"/>
        <scheme val="minor"/>
      </rPr>
      <t>CCS</t>
    </r>
    <r>
      <rPr>
        <sz val="12"/>
        <color rgb="FF000000"/>
        <rFont val="Calibri"/>
        <family val="2"/>
        <scheme val="minor"/>
      </rPr>
      <t xml:space="preserve"> </t>
    </r>
    <r>
      <rPr>
        <b/>
        <sz val="12"/>
        <color rgb="FF000000"/>
        <rFont val="Calibri"/>
        <family val="2"/>
        <scheme val="minor"/>
      </rPr>
      <t>CSC</t>
    </r>
    <r>
      <rPr>
        <sz val="12"/>
        <color rgb="FF000000"/>
        <rFont val="Calibri"/>
        <family val="2"/>
        <scheme val="minor"/>
      </rPr>
      <t xml:space="preserve"> 9</t>
    </r>
  </si>
  <si>
    <r>
      <t xml:space="preserve">·       </t>
    </r>
    <r>
      <rPr>
        <b/>
        <sz val="12"/>
        <color rgb="FF000000"/>
        <rFont val="Calibri"/>
        <family val="2"/>
        <scheme val="minor"/>
      </rPr>
      <t xml:space="preserve">COBIT 5 </t>
    </r>
    <r>
      <rPr>
        <sz val="12"/>
        <color rgb="FF000000"/>
        <rFont val="Calibri"/>
        <family val="2"/>
        <scheme val="minor"/>
      </rPr>
      <t>APO07.03, APO10.04, APO10.05</t>
    </r>
  </si>
  <si>
    <r>
      <t xml:space="preserve">·       </t>
    </r>
    <r>
      <rPr>
        <b/>
        <sz val="12"/>
        <color rgb="FF000000"/>
        <rFont val="Calibri"/>
        <family val="2"/>
        <scheme val="minor"/>
      </rPr>
      <t xml:space="preserve">ISO/IEC 27001:2013 </t>
    </r>
    <r>
      <rPr>
        <sz val="12"/>
        <color rgb="FF000000"/>
        <rFont val="Calibri"/>
        <family val="2"/>
        <scheme val="minor"/>
      </rPr>
      <t>A.6.1.1,</t>
    </r>
    <r>
      <rPr>
        <b/>
        <sz val="12"/>
        <color rgb="FF000000"/>
        <rFont val="Calibri"/>
        <family val="2"/>
        <scheme val="minor"/>
      </rPr>
      <t xml:space="preserve"> </t>
    </r>
    <r>
      <rPr>
        <sz val="12"/>
        <color rgb="FF000000"/>
        <rFont val="Calibri"/>
        <family val="2"/>
        <scheme val="minor"/>
      </rPr>
      <t>A.7.2.2</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</si>
  <si>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PS-7, SA-9</t>
    </r>
  </si>
  <si>
    <r>
      <t xml:space="preserve">PR.AT-4: </t>
    </r>
    <r>
      <rPr>
        <sz val="12"/>
        <color rgb="FF000000"/>
        <rFont val="Calibri"/>
        <family val="2"/>
        <scheme val="minor"/>
      </rPr>
      <t xml:space="preserve">Senior executives understand roles &amp; responsibilities </t>
    </r>
  </si>
  <si>
    <r>
      <t>·</t>
    </r>
    <r>
      <rPr>
        <sz val="12"/>
        <color theme="1"/>
        <rFont val="Calibri"/>
        <family val="2"/>
        <scheme val="minor"/>
      </rPr>
      <t xml:space="preserve">       </t>
    </r>
    <r>
      <rPr>
        <b/>
        <sz val="12"/>
        <color rgb="FF000000"/>
        <rFont val="Calibri"/>
        <family val="2"/>
        <scheme val="minor"/>
      </rPr>
      <t>CCS</t>
    </r>
    <r>
      <rPr>
        <sz val="12"/>
        <color rgb="FF000000"/>
        <rFont val="Calibri"/>
        <family val="2"/>
        <scheme val="minor"/>
      </rPr>
      <t xml:space="preserve"> </t>
    </r>
    <r>
      <rPr>
        <b/>
        <sz val="12"/>
        <color rgb="FF000000"/>
        <rFont val="Calibri"/>
        <family val="2"/>
        <scheme val="minor"/>
      </rPr>
      <t>CSC</t>
    </r>
    <r>
      <rPr>
        <sz val="12"/>
        <color rgb="FF000000"/>
        <rFont val="Calibri"/>
        <family val="2"/>
        <scheme val="minor"/>
      </rPr>
      <t xml:space="preserve"> 9</t>
    </r>
  </si>
  <si>
    <r>
      <t>·</t>
    </r>
    <r>
      <rPr>
        <sz val="12"/>
        <color theme="1"/>
        <rFont val="Calibri"/>
        <family val="2"/>
        <scheme val="minor"/>
      </rPr>
      <t xml:space="preserve">       </t>
    </r>
    <r>
      <rPr>
        <b/>
        <sz val="12"/>
        <color rgb="FF000000"/>
        <rFont val="Calibri"/>
        <family val="2"/>
        <scheme val="minor"/>
      </rPr>
      <t>COBIT 5</t>
    </r>
    <r>
      <rPr>
        <sz val="12"/>
        <color rgb="FF000000"/>
        <rFont val="Calibri"/>
        <family val="2"/>
        <scheme val="minor"/>
      </rPr>
      <t xml:space="preserve"> APO07.03</t>
    </r>
  </si>
  <si>
    <r>
      <t>·</t>
    </r>
    <r>
      <rPr>
        <sz val="12"/>
        <color theme="1"/>
        <rFont val="Calibri"/>
        <family val="2"/>
        <scheme val="minor"/>
      </rPr>
      <t xml:space="preserve">       </t>
    </r>
    <r>
      <rPr>
        <b/>
        <sz val="12"/>
        <color theme="1"/>
        <rFont val="Calibri"/>
        <family val="2"/>
        <scheme val="minor"/>
      </rPr>
      <t xml:space="preserve">ISA 62443-2-1:2009 </t>
    </r>
    <r>
      <rPr>
        <sz val="12"/>
        <color theme="1"/>
        <rFont val="Calibri"/>
        <family val="2"/>
        <scheme val="minor"/>
      </rPr>
      <t>4.3.2.4.2</t>
    </r>
  </si>
  <si>
    <r>
      <t xml:space="preserve">·       </t>
    </r>
    <r>
      <rPr>
        <b/>
        <sz val="12"/>
        <color rgb="FF000000"/>
        <rFont val="Calibri"/>
        <family val="2"/>
        <scheme val="minor"/>
      </rPr>
      <t xml:space="preserve">ISO/IEC 27001:2013 </t>
    </r>
    <r>
      <rPr>
        <sz val="12"/>
        <color theme="1"/>
        <rFont val="Calibri"/>
        <family val="2"/>
        <scheme val="minor"/>
      </rPr>
      <t xml:space="preserve">A.6.1.1, A.7.2.2, </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</si>
  <si>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AT-3, PM-13</t>
    </r>
  </si>
  <si>
    <r>
      <t xml:space="preserve">PR.AT-5: </t>
    </r>
    <r>
      <rPr>
        <sz val="12"/>
        <color rgb="FF000000"/>
        <rFont val="Calibri"/>
        <family val="2"/>
        <scheme val="minor"/>
      </rPr>
      <t xml:space="preserve">Physical and information security personnel understand roles &amp; responsibilities </t>
    </r>
  </si>
  <si>
    <r>
      <t xml:space="preserve">·       </t>
    </r>
    <r>
      <rPr>
        <b/>
        <sz val="12"/>
        <color rgb="FF000000"/>
        <rFont val="Calibri"/>
        <family val="2"/>
        <scheme val="minor"/>
      </rPr>
      <t xml:space="preserve">COBIT 5 </t>
    </r>
    <r>
      <rPr>
        <sz val="12"/>
        <color rgb="FF000000"/>
        <rFont val="Calibri"/>
        <family val="2"/>
        <scheme val="minor"/>
      </rPr>
      <t>APO07.03</t>
    </r>
  </si>
  <si>
    <r>
      <t xml:space="preserve">Data Security (PR.DS): </t>
    </r>
    <r>
      <rPr>
        <sz val="12"/>
        <color theme="1"/>
        <rFont val="Calibri"/>
        <family val="2"/>
        <scheme val="minor"/>
      </rPr>
      <t>Information and records (data) are managed consistent with the organization’s risk strategy to protect the confidentiality, integrity, and availability of information.</t>
    </r>
  </si>
  <si>
    <r>
      <t xml:space="preserve">PR.DS-1: </t>
    </r>
    <r>
      <rPr>
        <sz val="12"/>
        <color rgb="FF000000"/>
        <rFont val="Calibri"/>
        <family val="2"/>
        <scheme val="minor"/>
      </rPr>
      <t>Data-at-rest is protected</t>
    </r>
  </si>
  <si>
    <r>
      <t>·</t>
    </r>
    <r>
      <rPr>
        <sz val="12"/>
        <color theme="1"/>
        <rFont val="Calibri"/>
        <family val="2"/>
        <scheme val="minor"/>
      </rPr>
      <t xml:space="preserve">       </t>
    </r>
    <r>
      <rPr>
        <b/>
        <sz val="12"/>
        <color rgb="FF000000"/>
        <rFont val="Calibri"/>
        <family val="2"/>
        <scheme val="minor"/>
      </rPr>
      <t>CCS</t>
    </r>
    <r>
      <rPr>
        <sz val="12"/>
        <color rgb="FF000000"/>
        <rFont val="Calibri"/>
        <family val="2"/>
        <scheme val="minor"/>
      </rPr>
      <t xml:space="preserve"> </t>
    </r>
    <r>
      <rPr>
        <b/>
        <sz val="12"/>
        <color rgb="FF000000"/>
        <rFont val="Calibri"/>
        <family val="2"/>
        <scheme val="minor"/>
      </rPr>
      <t xml:space="preserve">CSC </t>
    </r>
    <r>
      <rPr>
        <sz val="12"/>
        <color rgb="FF000000"/>
        <rFont val="Calibri"/>
        <family val="2"/>
        <scheme val="minor"/>
      </rPr>
      <t>17</t>
    </r>
  </si>
  <si>
    <r>
      <t>·</t>
    </r>
    <r>
      <rPr>
        <sz val="12"/>
        <color theme="1"/>
        <rFont val="Calibri"/>
        <family val="2"/>
        <scheme val="minor"/>
      </rPr>
      <t xml:space="preserve">       </t>
    </r>
    <r>
      <rPr>
        <b/>
        <sz val="12"/>
        <color rgb="FF000000"/>
        <rFont val="Calibri"/>
        <family val="2"/>
        <scheme val="minor"/>
      </rPr>
      <t>COBIT 5</t>
    </r>
    <r>
      <rPr>
        <sz val="12"/>
        <color rgb="FF000000"/>
        <rFont val="Calibri"/>
        <family val="2"/>
        <scheme val="minor"/>
      </rPr>
      <t xml:space="preserve"> APO01.06, BAI02.01, BAI06.01, DSS06.06</t>
    </r>
  </si>
  <si>
    <r>
      <t>·</t>
    </r>
    <r>
      <rPr>
        <sz val="12"/>
        <color theme="1"/>
        <rFont val="Calibri"/>
        <family val="2"/>
        <scheme val="minor"/>
      </rPr>
      <t xml:space="preserve">       </t>
    </r>
    <r>
      <rPr>
        <b/>
        <sz val="12"/>
        <color rgb="FF000000"/>
        <rFont val="Calibri"/>
        <family val="2"/>
        <scheme val="minor"/>
      </rPr>
      <t>ISA 62443-3-3:2013</t>
    </r>
    <r>
      <rPr>
        <sz val="12"/>
        <color rgb="FF000000"/>
        <rFont val="Calibri"/>
        <family val="2"/>
        <scheme val="minor"/>
      </rPr>
      <t xml:space="preserve"> SR 3.4, SR 4.1</t>
    </r>
  </si>
  <si>
    <r>
      <t xml:space="preserve">·       </t>
    </r>
    <r>
      <rPr>
        <b/>
        <sz val="12"/>
        <color rgb="FF000000"/>
        <rFont val="Calibri"/>
        <family val="2"/>
        <scheme val="minor"/>
      </rPr>
      <t xml:space="preserve">ISO/IEC 27001:2013 </t>
    </r>
    <r>
      <rPr>
        <sz val="12"/>
        <color rgb="FF000000"/>
        <rFont val="Calibri"/>
        <family val="2"/>
        <scheme val="minor"/>
      </rPr>
      <t>A.8.2.3</t>
    </r>
  </si>
  <si>
    <r>
      <t>·</t>
    </r>
    <r>
      <rPr>
        <sz val="12"/>
        <color theme="1"/>
        <rFont val="Calibri"/>
        <family val="2"/>
        <scheme val="minor"/>
      </rPr>
      <t xml:space="preserve">       </t>
    </r>
    <r>
      <rPr>
        <b/>
        <sz val="12"/>
        <color rgb="FF000000"/>
        <rFont val="Calibri"/>
        <family val="2"/>
        <scheme val="minor"/>
      </rPr>
      <t>NIST SP 800-53 Rev. 4</t>
    </r>
    <r>
      <rPr>
        <sz val="12"/>
        <color rgb="FF000000"/>
        <rFont val="Calibri"/>
        <family val="2"/>
        <scheme val="minor"/>
      </rPr>
      <t xml:space="preserve"> SC-28</t>
    </r>
  </si>
  <si>
    <r>
      <t xml:space="preserve">PR.DS-2: </t>
    </r>
    <r>
      <rPr>
        <sz val="12"/>
        <color rgb="FF000000"/>
        <rFont val="Calibri"/>
        <family val="2"/>
        <scheme val="minor"/>
      </rPr>
      <t>Data-in-transit is protected</t>
    </r>
  </si>
  <si>
    <r>
      <t xml:space="preserve">·       </t>
    </r>
    <r>
      <rPr>
        <b/>
        <sz val="12"/>
        <color rgb="FF000000"/>
        <rFont val="Calibri"/>
        <family val="2"/>
        <scheme val="minor"/>
      </rPr>
      <t>CCS</t>
    </r>
    <r>
      <rPr>
        <sz val="12"/>
        <color rgb="FF000000"/>
        <rFont val="Calibri"/>
        <family val="2"/>
        <scheme val="minor"/>
      </rPr>
      <t xml:space="preserve"> </t>
    </r>
    <r>
      <rPr>
        <b/>
        <sz val="12"/>
        <color rgb="FF000000"/>
        <rFont val="Calibri"/>
        <family val="2"/>
        <scheme val="minor"/>
      </rPr>
      <t xml:space="preserve">CSC </t>
    </r>
    <r>
      <rPr>
        <sz val="12"/>
        <color rgb="FF000000"/>
        <rFont val="Calibri"/>
        <family val="2"/>
        <scheme val="minor"/>
      </rPr>
      <t>17</t>
    </r>
  </si>
  <si>
    <r>
      <t xml:space="preserve">·       </t>
    </r>
    <r>
      <rPr>
        <b/>
        <sz val="12"/>
        <color rgb="FF000000"/>
        <rFont val="Calibri"/>
        <family val="2"/>
        <scheme val="minor"/>
      </rPr>
      <t xml:space="preserve">COBIT 5 </t>
    </r>
    <r>
      <rPr>
        <sz val="12"/>
        <color rgb="FF000000"/>
        <rFont val="Calibri"/>
        <family val="2"/>
        <scheme val="minor"/>
      </rPr>
      <t>APO01.06, DSS06.06</t>
    </r>
  </si>
  <si>
    <r>
      <t xml:space="preserve">·       </t>
    </r>
    <r>
      <rPr>
        <b/>
        <sz val="12"/>
        <color rgb="FF000000"/>
        <rFont val="Calibri"/>
        <family val="2"/>
        <scheme val="minor"/>
      </rPr>
      <t>ISA 62443-3-3:2013</t>
    </r>
    <r>
      <rPr>
        <sz val="12"/>
        <color rgb="FF000000"/>
        <rFont val="Calibri"/>
        <family val="2"/>
        <scheme val="minor"/>
      </rPr>
      <t xml:space="preserve"> SR 3.1, SR 3.8, SR 4.1, SR 4.2</t>
    </r>
  </si>
  <si>
    <r>
      <t xml:space="preserve">·       </t>
    </r>
    <r>
      <rPr>
        <b/>
        <sz val="12"/>
        <color rgb="FF000000"/>
        <rFont val="Calibri"/>
        <family val="2"/>
        <scheme val="minor"/>
      </rPr>
      <t xml:space="preserve">ISO/IEC 27001:2013 </t>
    </r>
    <r>
      <rPr>
        <sz val="12"/>
        <color theme="1"/>
        <rFont val="Calibri"/>
        <family val="2"/>
        <scheme val="minor"/>
      </rPr>
      <t>A.8.2.3, A.13.1.1, A.13.2.1, A.13.2.3, A.14.1.2, A.14.1.3</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</si>
  <si>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SC-8</t>
    </r>
  </si>
  <si>
    <r>
      <t xml:space="preserve">PR.DS-3: </t>
    </r>
    <r>
      <rPr>
        <sz val="12"/>
        <color rgb="FF000000"/>
        <rFont val="Calibri"/>
        <family val="2"/>
        <scheme val="minor"/>
      </rPr>
      <t>Assets are formally managed throughout removal, transfers, and disposition</t>
    </r>
  </si>
  <si>
    <r>
      <t xml:space="preserve">·       </t>
    </r>
    <r>
      <rPr>
        <b/>
        <sz val="12"/>
        <color rgb="FF000000"/>
        <rFont val="Calibri"/>
        <family val="2"/>
        <scheme val="minor"/>
      </rPr>
      <t xml:space="preserve">COBIT 5 </t>
    </r>
    <r>
      <rPr>
        <sz val="12"/>
        <color rgb="FF000000"/>
        <rFont val="Calibri"/>
        <family val="2"/>
        <scheme val="minor"/>
      </rPr>
      <t>BAI09.03</t>
    </r>
  </si>
  <si>
    <r>
      <t xml:space="preserve">·       </t>
    </r>
    <r>
      <rPr>
        <b/>
        <sz val="12"/>
        <color rgb="FF000000"/>
        <rFont val="Calibri"/>
        <family val="2"/>
        <scheme val="minor"/>
      </rPr>
      <t>ISA 62443-2-1:2009</t>
    </r>
    <r>
      <rPr>
        <sz val="12"/>
        <color rgb="FF000000"/>
        <rFont val="Calibri"/>
        <family val="2"/>
        <scheme val="minor"/>
      </rPr>
      <t xml:space="preserve"> 4. 4.3.3.3.9, 4.3.4.4.1</t>
    </r>
  </si>
  <si>
    <r>
      <t xml:space="preserve">·       </t>
    </r>
    <r>
      <rPr>
        <b/>
        <sz val="12"/>
        <color rgb="FF000000"/>
        <rFont val="Calibri"/>
        <family val="2"/>
        <scheme val="minor"/>
      </rPr>
      <t>ISA 62443-3-3:2013</t>
    </r>
    <r>
      <rPr>
        <sz val="12"/>
        <color rgb="FF000000"/>
        <rFont val="Calibri"/>
        <family val="2"/>
        <scheme val="minor"/>
      </rPr>
      <t xml:space="preserve"> SR 4.2</t>
    </r>
  </si>
  <si>
    <r>
      <t xml:space="preserve">·       </t>
    </r>
    <r>
      <rPr>
        <b/>
        <sz val="12"/>
        <color rgb="FF000000"/>
        <rFont val="Calibri"/>
        <family val="2"/>
        <scheme val="minor"/>
      </rPr>
      <t xml:space="preserve">ISO/IEC 27001:2013 </t>
    </r>
    <r>
      <rPr>
        <sz val="12"/>
        <color rgb="FF000000"/>
        <rFont val="Calibri"/>
        <family val="2"/>
        <scheme val="minor"/>
      </rPr>
      <t>A.8.2.3, A.8.3.1, A.8.3.2, A.8.3.3, A.11.2.7</t>
    </r>
  </si>
  <si>
    <r>
      <t xml:space="preserve">·       </t>
    </r>
    <r>
      <rPr>
        <b/>
        <sz val="12"/>
        <color rgb="FF000000"/>
        <rFont val="Calibri"/>
        <family val="2"/>
        <scheme val="minor"/>
      </rPr>
      <t>NIST SP 800-53 Rev. 4</t>
    </r>
    <r>
      <rPr>
        <sz val="12"/>
        <color rgb="FF000000"/>
        <rFont val="Calibri"/>
        <family val="2"/>
        <scheme val="minor"/>
      </rPr>
      <t xml:space="preserve"> CM-8, MP-6, PE-16</t>
    </r>
  </si>
  <si>
    <r>
      <t xml:space="preserve">PR.DS-4: </t>
    </r>
    <r>
      <rPr>
        <sz val="12"/>
        <color rgb="FF000000"/>
        <rFont val="Calibri"/>
        <family val="2"/>
        <scheme val="minor"/>
      </rPr>
      <t>Adequate capacity to ensure availability is maintained</t>
    </r>
  </si>
  <si>
    <r>
      <t xml:space="preserve">·       </t>
    </r>
    <r>
      <rPr>
        <b/>
        <sz val="12"/>
        <color rgb="FF000000"/>
        <rFont val="Calibri"/>
        <family val="2"/>
        <scheme val="minor"/>
      </rPr>
      <t xml:space="preserve">COBIT 5 </t>
    </r>
    <r>
      <rPr>
        <sz val="12"/>
        <color rgb="FF000000"/>
        <rFont val="Calibri"/>
        <family val="2"/>
        <scheme val="minor"/>
      </rPr>
      <t>APO13.01</t>
    </r>
  </si>
  <si>
    <r>
      <t xml:space="preserve">·       </t>
    </r>
    <r>
      <rPr>
        <b/>
        <sz val="12"/>
        <color rgb="FF000000"/>
        <rFont val="Calibri"/>
        <family val="2"/>
        <scheme val="minor"/>
      </rPr>
      <t>ISA 62443-3-3:2013</t>
    </r>
    <r>
      <rPr>
        <sz val="12"/>
        <color rgb="FF000000"/>
        <rFont val="Calibri"/>
        <family val="2"/>
        <scheme val="minor"/>
      </rPr>
      <t xml:space="preserve"> SR 7.1, SR 7.2</t>
    </r>
  </si>
  <si>
    <r>
      <t xml:space="preserve">·       </t>
    </r>
    <r>
      <rPr>
        <b/>
        <sz val="12"/>
        <color rgb="FF000000"/>
        <rFont val="Calibri"/>
        <family val="2"/>
        <scheme val="minor"/>
      </rPr>
      <t xml:space="preserve">ISO/IEC 27001:2013 </t>
    </r>
    <r>
      <rPr>
        <sz val="12"/>
        <color rgb="FF000000"/>
        <rFont val="Calibri"/>
        <family val="2"/>
        <scheme val="minor"/>
      </rPr>
      <t>A.12.3.1</t>
    </r>
  </si>
  <si>
    <r>
      <t xml:space="preserve">·       </t>
    </r>
    <r>
      <rPr>
        <b/>
        <sz val="12"/>
        <color rgb="FF000000"/>
        <rFont val="Calibri"/>
        <family val="2"/>
        <scheme val="minor"/>
      </rPr>
      <t>NIST SP 800-53 Rev. 4</t>
    </r>
    <r>
      <rPr>
        <sz val="12"/>
        <color rgb="FF000000"/>
        <rFont val="Calibri"/>
        <family val="2"/>
        <scheme val="minor"/>
      </rPr>
      <t xml:space="preserve"> AU-4, CP-2, SC-5</t>
    </r>
  </si>
  <si>
    <r>
      <t xml:space="preserve">PR.DS-5: </t>
    </r>
    <r>
      <rPr>
        <sz val="12"/>
        <color rgb="FF000000"/>
        <rFont val="Calibri"/>
        <family val="2"/>
        <scheme val="minor"/>
      </rPr>
      <t>Protections against data leaks are implemented</t>
    </r>
  </si>
  <si>
    <r>
      <t xml:space="preserve">·       </t>
    </r>
    <r>
      <rPr>
        <b/>
        <sz val="12"/>
        <color rgb="FF000000"/>
        <rFont val="Calibri"/>
        <family val="2"/>
        <scheme val="minor"/>
      </rPr>
      <t>CCS CSC</t>
    </r>
    <r>
      <rPr>
        <sz val="12"/>
        <color rgb="FF000000"/>
        <rFont val="Calibri"/>
        <family val="2"/>
        <scheme val="minor"/>
      </rPr>
      <t xml:space="preserve"> 17</t>
    </r>
  </si>
  <si>
    <r>
      <t xml:space="preserve">·       </t>
    </r>
    <r>
      <rPr>
        <b/>
        <sz val="12"/>
        <color rgb="FF000000"/>
        <rFont val="Calibri"/>
        <family val="2"/>
        <scheme val="minor"/>
      </rPr>
      <t xml:space="preserve">COBIT 5 </t>
    </r>
    <r>
      <rPr>
        <sz val="12"/>
        <color rgb="FF000000"/>
        <rFont val="Calibri"/>
        <family val="2"/>
        <scheme val="minor"/>
      </rPr>
      <t>APO01.06</t>
    </r>
  </si>
  <si>
    <r>
      <t xml:space="preserve">·       </t>
    </r>
    <r>
      <rPr>
        <b/>
        <sz val="12"/>
        <color rgb="FF000000"/>
        <rFont val="Calibri"/>
        <family val="2"/>
        <scheme val="minor"/>
      </rPr>
      <t>ISA 62443-3-3:2013</t>
    </r>
    <r>
      <rPr>
        <sz val="12"/>
        <color rgb="FF000000"/>
        <rFont val="Calibri"/>
        <family val="2"/>
        <scheme val="minor"/>
      </rPr>
      <t xml:space="preserve"> SR 5.2</t>
    </r>
  </si>
  <si>
    <r>
      <t xml:space="preserve">·       </t>
    </r>
    <r>
      <rPr>
        <b/>
        <sz val="12"/>
        <color rgb="FF000000"/>
        <rFont val="Calibri"/>
        <family val="2"/>
        <scheme val="minor"/>
      </rPr>
      <t xml:space="preserve">ISO/IEC 27001:2013 </t>
    </r>
    <r>
      <rPr>
        <sz val="12"/>
        <color rgb="FF000000"/>
        <rFont val="Calibri"/>
        <family val="2"/>
        <scheme val="minor"/>
      </rPr>
      <t>A.6.1.2,</t>
    </r>
    <r>
      <rPr>
        <b/>
        <sz val="12"/>
        <color rgb="FF000000"/>
        <rFont val="Calibri"/>
        <family val="2"/>
        <scheme val="minor"/>
      </rPr>
      <t xml:space="preserve"> </t>
    </r>
    <r>
      <rPr>
        <sz val="12"/>
        <color rgb="FF000000"/>
        <rFont val="Calibri"/>
        <family val="2"/>
        <scheme val="minor"/>
      </rPr>
      <t>A.7.1.1,</t>
    </r>
    <r>
      <rPr>
        <b/>
        <sz val="12"/>
        <color rgb="FF000000"/>
        <rFont val="Calibri"/>
        <family val="2"/>
        <scheme val="minor"/>
      </rPr>
      <t xml:space="preserve"> </t>
    </r>
    <r>
      <rPr>
        <sz val="12"/>
        <color rgb="FF000000"/>
        <rFont val="Calibri"/>
        <family val="2"/>
        <scheme val="minor"/>
      </rPr>
      <t>A.7.1.2, A.7.3.1,</t>
    </r>
    <r>
      <rPr>
        <b/>
        <sz val="12"/>
        <color rgb="FF000000"/>
        <rFont val="Calibri"/>
        <family val="2"/>
        <scheme val="minor"/>
      </rPr>
      <t xml:space="preserve"> </t>
    </r>
    <r>
      <rPr>
        <sz val="12"/>
        <color rgb="FF000000"/>
        <rFont val="Calibri"/>
        <family val="2"/>
        <scheme val="minor"/>
      </rPr>
      <t>A.8.2.2, A.8.2.3, A.9.1.1, A.9.1.2, A.9.2.3, A.9.4.1, A.9.4.4, A.9.4.5, A.13.1.3, A.13.2.1, A.13.2.3, A.13.2.4, A.14.1.2, A.14.1.3</t>
    </r>
  </si>
  <si>
    <r>
      <t xml:space="preserve">·       </t>
    </r>
    <r>
      <rPr>
        <b/>
        <sz val="12"/>
        <color rgb="FF000000"/>
        <rFont val="Calibri"/>
        <family val="2"/>
        <scheme val="minor"/>
      </rPr>
      <t>NIST SP 800-53 Rev. 4</t>
    </r>
    <r>
      <rPr>
        <sz val="12"/>
        <color rgb="FF000000"/>
        <rFont val="Calibri"/>
        <family val="2"/>
        <scheme val="minor"/>
      </rPr>
      <t xml:space="preserve"> AC-4, AC-5, AC-6, PE-19, PS-3, PS-6, SC-7, SC-8, SC-13, SC-31, SI-4</t>
    </r>
  </si>
  <si>
    <r>
      <t xml:space="preserve">PR.DS-6: </t>
    </r>
    <r>
      <rPr>
        <sz val="12"/>
        <color rgb="FF000000"/>
        <rFont val="Calibri"/>
        <family val="2"/>
        <scheme val="minor"/>
      </rPr>
      <t>Integrity checking mechanisms are used to verify software, firmware, and information integrity</t>
    </r>
  </si>
  <si>
    <r>
      <t xml:space="preserve">·       </t>
    </r>
    <r>
      <rPr>
        <b/>
        <sz val="12"/>
        <color rgb="FF000000"/>
        <rFont val="Calibri"/>
        <family val="2"/>
        <scheme val="minor"/>
      </rPr>
      <t>ISA 62443-3-3:2013</t>
    </r>
    <r>
      <rPr>
        <sz val="12"/>
        <color rgb="FF000000"/>
        <rFont val="Calibri"/>
        <family val="2"/>
        <scheme val="minor"/>
      </rPr>
      <t xml:space="preserve"> SR 3.1, SR 3.3, SR 3.4, SR 3.8</t>
    </r>
  </si>
  <si>
    <r>
      <t xml:space="preserve">·       </t>
    </r>
    <r>
      <rPr>
        <b/>
        <sz val="12"/>
        <color rgb="FF000000"/>
        <rFont val="Calibri"/>
        <family val="2"/>
        <scheme val="minor"/>
      </rPr>
      <t xml:space="preserve">ISO/IEC 27001:2013 </t>
    </r>
    <r>
      <rPr>
        <sz val="12"/>
        <color theme="1"/>
        <rFont val="Calibri"/>
        <family val="2"/>
        <scheme val="minor"/>
      </rPr>
      <t>A.12.2.1, A.12.5.1, A.14.1.2, A.14.1.3</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</si>
  <si>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SI-7</t>
    </r>
  </si>
  <si>
    <r>
      <t xml:space="preserve">PR.DS-7: </t>
    </r>
    <r>
      <rPr>
        <sz val="12"/>
        <color rgb="FF000000"/>
        <rFont val="Calibri"/>
        <family val="2"/>
        <scheme val="minor"/>
      </rPr>
      <t>The development and testing environment(s) are separate from the production environment</t>
    </r>
  </si>
  <si>
    <r>
      <t xml:space="preserve">·       </t>
    </r>
    <r>
      <rPr>
        <b/>
        <sz val="12"/>
        <color rgb="FF000000"/>
        <rFont val="Calibri"/>
        <family val="2"/>
        <scheme val="minor"/>
      </rPr>
      <t xml:space="preserve">COBIT 5 </t>
    </r>
    <r>
      <rPr>
        <sz val="12"/>
        <color rgb="FF000000"/>
        <rFont val="Calibri"/>
        <family val="2"/>
        <scheme val="minor"/>
      </rPr>
      <t>BAI07.04</t>
    </r>
  </si>
  <si>
    <r>
      <t xml:space="preserve">·       </t>
    </r>
    <r>
      <rPr>
        <b/>
        <sz val="12"/>
        <color rgb="FF000000"/>
        <rFont val="Calibri"/>
        <family val="2"/>
        <scheme val="minor"/>
      </rPr>
      <t xml:space="preserve">ISO/IEC 27001:2013 </t>
    </r>
    <r>
      <rPr>
        <sz val="12"/>
        <color rgb="FF000000"/>
        <rFont val="Calibri"/>
        <family val="2"/>
        <scheme val="minor"/>
      </rPr>
      <t>A.12.1.4</t>
    </r>
  </si>
  <si>
    <r>
      <t xml:space="preserve">·       </t>
    </r>
    <r>
      <rPr>
        <b/>
        <sz val="12"/>
        <color rgb="FF000000"/>
        <rFont val="Calibri"/>
        <family val="2"/>
        <scheme val="minor"/>
      </rPr>
      <t xml:space="preserve">NIST SP 800-53 Rev. 4 </t>
    </r>
    <r>
      <rPr>
        <sz val="12"/>
        <color rgb="FF000000"/>
        <rFont val="Calibri"/>
        <family val="2"/>
        <scheme val="minor"/>
      </rPr>
      <t>CM-2</t>
    </r>
  </si>
  <si>
    <r>
      <t xml:space="preserve">Information Protection Processes and Procedures (PR.IP): </t>
    </r>
    <r>
      <rPr>
        <sz val="12"/>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</si>
  <si>
    <r>
      <t xml:space="preserve">PR.IP-1: </t>
    </r>
    <r>
      <rPr>
        <sz val="12"/>
        <color rgb="FF000000"/>
        <rFont val="Calibri"/>
        <family val="2"/>
        <scheme val="minor"/>
      </rPr>
      <t>A baseline configuration of information technology/industrial control systems is created and maintained</t>
    </r>
  </si>
  <si>
    <r>
      <t xml:space="preserve">·       </t>
    </r>
    <r>
      <rPr>
        <b/>
        <sz val="12"/>
        <color rgb="FF000000"/>
        <rFont val="Calibri"/>
        <family val="2"/>
        <scheme val="minor"/>
      </rPr>
      <t>CCS</t>
    </r>
    <r>
      <rPr>
        <sz val="12"/>
        <color rgb="FF000000"/>
        <rFont val="Calibri"/>
        <family val="2"/>
        <scheme val="minor"/>
      </rPr>
      <t xml:space="preserve"> </t>
    </r>
    <r>
      <rPr>
        <b/>
        <sz val="12"/>
        <color rgb="FF000000"/>
        <rFont val="Calibri"/>
        <family val="2"/>
        <scheme val="minor"/>
      </rPr>
      <t>CSC</t>
    </r>
    <r>
      <rPr>
        <sz val="12"/>
        <color rgb="FF000000"/>
        <rFont val="Calibri"/>
        <family val="2"/>
        <scheme val="minor"/>
      </rPr>
      <t xml:space="preserve"> 3, 10</t>
    </r>
  </si>
  <si>
    <r>
      <t xml:space="preserve">·       </t>
    </r>
    <r>
      <rPr>
        <b/>
        <sz val="12"/>
        <color rgb="FF000000"/>
        <rFont val="Calibri"/>
        <family val="2"/>
        <scheme val="minor"/>
      </rPr>
      <t xml:space="preserve">COBIT 5 </t>
    </r>
    <r>
      <rPr>
        <sz val="12"/>
        <color rgb="FF000000"/>
        <rFont val="Calibri"/>
        <family val="2"/>
        <scheme val="minor"/>
      </rPr>
      <t>BAI10.01, BAI10.02, BAI10.03, BAI10.05</t>
    </r>
  </si>
  <si>
    <r>
      <t xml:space="preserve">·       </t>
    </r>
    <r>
      <rPr>
        <b/>
        <sz val="12"/>
        <color theme="1"/>
        <rFont val="Calibri"/>
        <family val="2"/>
        <scheme val="minor"/>
      </rPr>
      <t xml:space="preserve">ISA 62443-2-1:2009 </t>
    </r>
    <r>
      <rPr>
        <sz val="12"/>
        <color theme="1"/>
        <rFont val="Calibri"/>
        <family val="2"/>
        <scheme val="minor"/>
      </rPr>
      <t>4.3.4.3.2, 4.3.4.3.3</t>
    </r>
  </si>
  <si>
    <r>
      <t xml:space="preserve">·       </t>
    </r>
    <r>
      <rPr>
        <b/>
        <sz val="12"/>
        <color theme="1"/>
        <rFont val="Calibri"/>
        <family val="2"/>
        <scheme val="minor"/>
      </rPr>
      <t>ISA 62443-3-3:2013</t>
    </r>
    <r>
      <rPr>
        <sz val="12"/>
        <color theme="1"/>
        <rFont val="Calibri"/>
        <family val="2"/>
        <scheme val="minor"/>
      </rPr>
      <t xml:space="preserve"> SR 7.6</t>
    </r>
  </si>
  <si>
    <r>
      <t xml:space="preserve">·       </t>
    </r>
    <r>
      <rPr>
        <b/>
        <sz val="12"/>
        <color rgb="FF000000"/>
        <rFont val="Calibri"/>
        <family val="2"/>
        <scheme val="minor"/>
      </rPr>
      <t xml:space="preserve">ISO/IEC 27001:2013 </t>
    </r>
    <r>
      <rPr>
        <sz val="12"/>
        <color rgb="FF000000"/>
        <rFont val="Calibri"/>
        <family val="2"/>
        <scheme val="minor"/>
      </rPr>
      <t>A.12.1.2, A.12.5.1, A.12.6.2, A.14.2.2, A.14.2.3, A.14.2.4</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</si>
  <si>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CM-2, CM-3, CM-4, CM-5, CM-6, CM-7, CM-9, SA-10</t>
    </r>
  </si>
  <si>
    <r>
      <t xml:space="preserve">PR.IP-2: </t>
    </r>
    <r>
      <rPr>
        <sz val="12"/>
        <color rgb="FF000000"/>
        <rFont val="Calibri"/>
        <family val="2"/>
        <scheme val="minor"/>
      </rPr>
      <t>A System Development Life Cycle to manage systems is implemented</t>
    </r>
  </si>
  <si>
    <r>
      <t xml:space="preserve">·       </t>
    </r>
    <r>
      <rPr>
        <b/>
        <sz val="12"/>
        <color theme="1"/>
        <rFont val="Calibri"/>
        <family val="2"/>
        <scheme val="minor"/>
      </rPr>
      <t xml:space="preserve">ISA 62443-2-1:2009 </t>
    </r>
    <r>
      <rPr>
        <sz val="12"/>
        <color theme="1"/>
        <rFont val="Calibri"/>
        <family val="2"/>
        <scheme val="minor"/>
      </rPr>
      <t>4.3.4.3.3</t>
    </r>
  </si>
  <si>
    <r>
      <t xml:space="preserve">·       </t>
    </r>
    <r>
      <rPr>
        <b/>
        <sz val="12"/>
        <color rgb="FF000000"/>
        <rFont val="Calibri"/>
        <family val="2"/>
        <scheme val="minor"/>
      </rPr>
      <t xml:space="preserve">ISO/IEC 27001:2013 </t>
    </r>
    <r>
      <rPr>
        <sz val="12"/>
        <color rgb="FF000000"/>
        <rFont val="Calibri"/>
        <family val="2"/>
        <scheme val="minor"/>
      </rPr>
      <t>A.6.1.5, A.14.1.1, A.14.2.1, A.14.2.5</t>
    </r>
  </si>
  <si>
    <r>
      <t xml:space="preserve">·       </t>
    </r>
    <r>
      <rPr>
        <b/>
        <sz val="12"/>
        <color rgb="FF000000"/>
        <rFont val="Calibri"/>
        <family val="2"/>
        <scheme val="minor"/>
      </rPr>
      <t>NIST SP 800-53 Rev. 4</t>
    </r>
    <r>
      <rPr>
        <sz val="12"/>
        <color rgb="FF000000"/>
        <rFont val="Calibri"/>
        <family val="2"/>
        <scheme val="minor"/>
      </rPr>
      <t xml:space="preserve"> SA-3, SA-4, SA-8, SA-10, SA-11, SA-12, SA-15, SA-17, PL-8</t>
    </r>
  </si>
  <si>
    <r>
      <t xml:space="preserve">PR.IP-3: </t>
    </r>
    <r>
      <rPr>
        <sz val="12"/>
        <color rgb="FF000000"/>
        <rFont val="Calibri"/>
        <family val="2"/>
        <scheme val="minor"/>
      </rPr>
      <t>Configuration change control processes are in place</t>
    </r>
  </si>
  <si>
    <r>
      <t xml:space="preserve">·       </t>
    </r>
    <r>
      <rPr>
        <b/>
        <sz val="12"/>
        <color rgb="FF000000"/>
        <rFont val="Calibri"/>
        <family val="2"/>
        <scheme val="minor"/>
      </rPr>
      <t xml:space="preserve">COBIT 5 </t>
    </r>
    <r>
      <rPr>
        <sz val="12"/>
        <color rgb="FF000000"/>
        <rFont val="Calibri"/>
        <family val="2"/>
        <scheme val="minor"/>
      </rPr>
      <t>BAI06.01, BAI01.06</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</si>
  <si>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CM-3, CM-4, SA-10</t>
    </r>
  </si>
  <si>
    <r>
      <t xml:space="preserve">PR.IP-4: </t>
    </r>
    <r>
      <rPr>
        <sz val="12"/>
        <color rgb="FF000000"/>
        <rFont val="Calibri"/>
        <family val="2"/>
        <scheme val="minor"/>
      </rPr>
      <t>Backups of information are conducted, maintained, and tested periodically</t>
    </r>
  </si>
  <si>
    <r>
      <t xml:space="preserve">·       </t>
    </r>
    <r>
      <rPr>
        <b/>
        <sz val="12"/>
        <color rgb="FF000000"/>
        <rFont val="Calibri"/>
        <family val="2"/>
        <scheme val="minor"/>
      </rPr>
      <t xml:space="preserve">COBIT 5 </t>
    </r>
    <r>
      <rPr>
        <sz val="12"/>
        <color rgb="FF000000"/>
        <rFont val="Calibri"/>
        <family val="2"/>
        <scheme val="minor"/>
      </rPr>
      <t xml:space="preserve">APO13.01 </t>
    </r>
  </si>
  <si>
    <r>
      <t xml:space="preserve">·       </t>
    </r>
    <r>
      <rPr>
        <b/>
        <sz val="12"/>
        <color theme="1"/>
        <rFont val="Calibri"/>
        <family val="2"/>
        <scheme val="minor"/>
      </rPr>
      <t xml:space="preserve">ISA 62443-2-1:2009 </t>
    </r>
    <r>
      <rPr>
        <sz val="12"/>
        <color theme="1"/>
        <rFont val="Calibri"/>
        <family val="2"/>
        <scheme val="minor"/>
      </rPr>
      <t>4.3.4.3.9</t>
    </r>
  </si>
  <si>
    <r>
      <t xml:space="preserve">·       </t>
    </r>
    <r>
      <rPr>
        <b/>
        <sz val="12"/>
        <color theme="1"/>
        <rFont val="Calibri"/>
        <family val="2"/>
        <scheme val="minor"/>
      </rPr>
      <t>ISA 62443-3-3:2013</t>
    </r>
    <r>
      <rPr>
        <sz val="12"/>
        <color theme="1"/>
        <rFont val="Calibri"/>
        <family val="2"/>
        <scheme val="minor"/>
      </rPr>
      <t xml:space="preserve"> SR 7.3, SR 7.4</t>
    </r>
  </si>
  <si>
    <r>
      <t xml:space="preserve">·       </t>
    </r>
    <r>
      <rPr>
        <b/>
        <sz val="12"/>
        <color rgb="FF000000"/>
        <rFont val="Calibri"/>
        <family val="2"/>
        <scheme val="minor"/>
      </rPr>
      <t xml:space="preserve">ISO/IEC 27001:2013 </t>
    </r>
    <r>
      <rPr>
        <sz val="12"/>
        <color rgb="FF000000"/>
        <rFont val="Calibri"/>
        <family val="2"/>
        <scheme val="minor"/>
      </rPr>
      <t>A.12.3.1,</t>
    </r>
    <r>
      <rPr>
        <b/>
        <sz val="12"/>
        <color rgb="FF000000"/>
        <rFont val="Calibri"/>
        <family val="2"/>
        <scheme val="minor"/>
      </rPr>
      <t xml:space="preserve"> </t>
    </r>
    <r>
      <rPr>
        <sz val="12"/>
        <color rgb="FF000000"/>
        <rFont val="Calibri"/>
        <family val="2"/>
        <scheme val="minor"/>
      </rPr>
      <t>A.17.1.2A.17.1.3, A.18.1.3</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</si>
  <si>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CP-4, CP-6, </t>
    </r>
    <r>
      <rPr>
        <sz val="12"/>
        <color rgb="FF000000"/>
        <rFont val="Calibri"/>
        <family val="2"/>
        <scheme val="minor"/>
      </rPr>
      <t>CP-9</t>
    </r>
  </si>
  <si>
    <r>
      <t xml:space="preserve">PR.IP-5: </t>
    </r>
    <r>
      <rPr>
        <sz val="12"/>
        <color rgb="FF000000"/>
        <rFont val="Calibri"/>
        <family val="2"/>
        <scheme val="minor"/>
      </rPr>
      <t>Policy and regulations regarding the physical operating environment for organizational assets are met</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</si>
  <si>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DSS01.04, DSS05.05</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</si>
  <si>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4.3.3.3.1 4.3.3.3.2, 4.3.3.3.3, 4.3.3.3.5, 4.3.3.3.6</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</si>
  <si>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A.11.1.4, A.11.2.1, A.11.2.2, A.11.2.3</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</si>
  <si>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PE-10, PE-12, PE-13, PE-14, PE-15, PE-18</t>
    </r>
  </si>
  <si>
    <r>
      <t xml:space="preserve">PR.IP-6: </t>
    </r>
    <r>
      <rPr>
        <sz val="12"/>
        <color rgb="FF000000"/>
        <rFont val="Calibri"/>
        <family val="2"/>
        <scheme val="minor"/>
      </rPr>
      <t>Data is destroyed according to policy</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</si>
  <si>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BAI09.03</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</si>
  <si>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4.3.4.4.4</t>
    </r>
  </si>
  <si>
    <r>
      <t xml:space="preserve">·       </t>
    </r>
    <r>
      <rPr>
        <b/>
        <sz val="12"/>
        <color theme="1"/>
        <rFont val="Calibri"/>
        <family val="2"/>
        <scheme val="minor"/>
      </rPr>
      <t>ISA 62443-3-3:2013</t>
    </r>
    <r>
      <rPr>
        <sz val="12"/>
        <color theme="1"/>
        <rFont val="Calibri"/>
        <family val="2"/>
        <scheme val="minor"/>
      </rPr>
      <t xml:space="preserve"> SR 4.2</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</si>
  <si>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A.8.2.3, A.8.3.1, A.8.3.2, A.11.2.7</t>
    </r>
  </si>
  <si>
    <r>
      <t>·</t>
    </r>
    <r>
      <rPr>
        <sz val="12"/>
        <color theme="1"/>
        <rFont val="Calibri"/>
        <family val="2"/>
        <scheme val="minor"/>
      </rPr>
      <t xml:space="preserve">       </t>
    </r>
    <r>
      <rPr>
        <b/>
        <sz val="12"/>
        <color rgb="FF000000"/>
        <rFont val="Calibri"/>
        <family val="2"/>
        <scheme val="minor"/>
      </rPr>
      <t>NIST SP 800-53 Rev. 4</t>
    </r>
    <r>
      <rPr>
        <sz val="12"/>
        <color rgb="FF000000"/>
        <rFont val="Calibri"/>
        <family val="2"/>
        <scheme val="minor"/>
      </rPr>
      <t xml:space="preserve"> MP-6</t>
    </r>
  </si>
  <si>
    <r>
      <t xml:space="preserve">PR.IP-7: </t>
    </r>
    <r>
      <rPr>
        <sz val="12"/>
        <color rgb="FF000000"/>
        <rFont val="Calibri"/>
        <family val="2"/>
        <scheme val="minor"/>
      </rPr>
      <t>Protection processes are continuously improved</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</si>
  <si>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APO11.06, DSS04.05</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</si>
  <si>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4.4.3.1, 4.4.3.2, 4.4.3.3, 4.4.3.4, 4.4.3.5, 4.4.3.6, 4.4.3.7, 4.4.3.8</t>
    </r>
  </si>
  <si>
    <r>
      <t>·</t>
    </r>
    <r>
      <rPr>
        <sz val="12"/>
        <color theme="1"/>
        <rFont val="Calibri"/>
        <family val="2"/>
        <scheme val="minor"/>
      </rPr>
      <t xml:space="preserve">      </t>
    </r>
    <r>
      <rPr>
        <b/>
        <sz val="12"/>
        <color theme="1"/>
        <rFont val="Calibri"/>
        <family val="2"/>
        <scheme val="minor"/>
      </rPr>
      <t xml:space="preserve">NIST SP 800-53 Rev. 4 </t>
    </r>
    <r>
      <rPr>
        <sz val="12"/>
        <color theme="1"/>
        <rFont val="Calibri"/>
        <family val="2"/>
        <scheme val="minor"/>
      </rPr>
      <t>CA-2, CA-7, CP-2, IR-8, PL-2, PM-6</t>
    </r>
  </si>
  <si>
    <r>
      <t xml:space="preserve">PR.IP-8: </t>
    </r>
    <r>
      <rPr>
        <sz val="12"/>
        <color rgb="FF000000"/>
        <rFont val="Calibri"/>
        <family val="2"/>
        <scheme val="minor"/>
      </rPr>
      <t>Effectiveness of protection technologies is shared with appropriate parties</t>
    </r>
  </si>
  <si>
    <r>
      <t xml:space="preserve">·       </t>
    </r>
    <r>
      <rPr>
        <b/>
        <sz val="12"/>
        <color rgb="FF000000"/>
        <rFont val="Calibri"/>
        <family val="2"/>
        <scheme val="minor"/>
      </rPr>
      <t xml:space="preserve">ISO/IEC 27001:2013 </t>
    </r>
    <r>
      <rPr>
        <sz val="12"/>
        <color rgb="FF000000"/>
        <rFont val="Calibri"/>
        <family val="2"/>
        <scheme val="minor"/>
      </rPr>
      <t xml:space="preserve">A.16.1.6 </t>
    </r>
  </si>
  <si>
    <r>
      <t>·</t>
    </r>
    <r>
      <rPr>
        <sz val="12"/>
        <color theme="1"/>
        <rFont val="Calibri"/>
        <family val="2"/>
        <scheme val="minor"/>
      </rPr>
      <t xml:space="preserve">       </t>
    </r>
    <r>
      <rPr>
        <b/>
        <sz val="12"/>
        <color theme="1"/>
        <rFont val="Calibri"/>
        <family val="2"/>
        <scheme val="minor"/>
      </rPr>
      <t>NIST SP 800-53 Rev. 4</t>
    </r>
    <r>
      <rPr>
        <sz val="12"/>
        <color theme="1"/>
        <rFont val="Calibri"/>
        <family val="2"/>
        <scheme val="minor"/>
      </rPr>
      <t xml:space="preserve"> AC-21, CA-7, SI-4</t>
    </r>
  </si>
  <si>
    <r>
      <t xml:space="preserve">PR.IP-9: </t>
    </r>
    <r>
      <rPr>
        <sz val="12"/>
        <color rgb="FF000000"/>
        <rFont val="Calibri"/>
        <family val="2"/>
        <scheme val="minor"/>
      </rPr>
      <t>Response plans (Incident Response and Business Continuity) and recovery plans (Incident Recovery and Disaster Recovery) are in place and managed</t>
    </r>
  </si>
  <si>
    <r>
      <t xml:space="preserve">·       </t>
    </r>
    <r>
      <rPr>
        <b/>
        <sz val="12"/>
        <color rgb="FF000000"/>
        <rFont val="Calibri"/>
        <family val="2"/>
        <scheme val="minor"/>
      </rPr>
      <t xml:space="preserve">COBIT 5 </t>
    </r>
    <r>
      <rPr>
        <sz val="12"/>
        <color rgb="FF000000"/>
        <rFont val="Calibri"/>
        <family val="2"/>
        <scheme val="minor"/>
      </rPr>
      <t>DSS04.03</t>
    </r>
  </si>
  <si>
    <r>
      <t xml:space="preserve">·       </t>
    </r>
    <r>
      <rPr>
        <b/>
        <sz val="12"/>
        <color rgb="FF000000"/>
        <rFont val="Calibri"/>
        <family val="2"/>
        <scheme val="minor"/>
      </rPr>
      <t>ISA 62443-2-1:2009</t>
    </r>
    <r>
      <rPr>
        <sz val="12"/>
        <color rgb="FF000000"/>
        <rFont val="Calibri"/>
        <family val="2"/>
        <scheme val="minor"/>
      </rPr>
      <t xml:space="preserve"> 4.3.2.5.3, 4.3.4.5.1 </t>
    </r>
  </si>
  <si>
    <r>
      <t xml:space="preserve">·       </t>
    </r>
    <r>
      <rPr>
        <b/>
        <sz val="12"/>
        <color rgb="FF000000"/>
        <rFont val="Calibri"/>
        <family val="2"/>
        <scheme val="minor"/>
      </rPr>
      <t xml:space="preserve">ISO/IEC 27001:2013 </t>
    </r>
    <r>
      <rPr>
        <sz val="12"/>
        <color rgb="FF000000"/>
        <rFont val="Calibri"/>
        <family val="2"/>
        <scheme val="minor"/>
      </rPr>
      <t>A.16.1.1,</t>
    </r>
    <r>
      <rPr>
        <b/>
        <sz val="12"/>
        <color rgb="FF000000"/>
        <rFont val="Calibri"/>
        <family val="2"/>
        <scheme val="minor"/>
      </rPr>
      <t xml:space="preserve"> </t>
    </r>
    <r>
      <rPr>
        <sz val="12"/>
        <color rgb="FF000000"/>
        <rFont val="Calibri"/>
        <family val="2"/>
        <scheme val="minor"/>
      </rPr>
      <t>A.17.1.1, A.17.1.2</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</si>
  <si>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CP-2, IR-8</t>
    </r>
  </si>
  <si>
    <r>
      <t xml:space="preserve">PR.IP-10: </t>
    </r>
    <r>
      <rPr>
        <sz val="12"/>
        <color rgb="FF000000"/>
        <rFont val="Calibri"/>
        <family val="2"/>
        <scheme val="minor"/>
      </rPr>
      <t>Response and recovery plans are tested</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</si>
  <si>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4.3.2.5.7, 4.3.4.5.11</t>
    </r>
  </si>
  <si>
    <r>
      <t>·</t>
    </r>
    <r>
      <rPr>
        <sz val="12"/>
        <color theme="1"/>
        <rFont val="Calibri"/>
        <family val="2"/>
        <scheme val="minor"/>
      </rPr>
      <t xml:space="preserve">       </t>
    </r>
    <r>
      <rPr>
        <b/>
        <sz val="12"/>
        <color theme="1"/>
        <rFont val="Calibri"/>
        <family val="2"/>
        <scheme val="minor"/>
      </rPr>
      <t>ISA 62443-3-3:2013</t>
    </r>
    <r>
      <rPr>
        <sz val="12"/>
        <color theme="1"/>
        <rFont val="Calibri"/>
        <family val="2"/>
        <scheme val="minor"/>
      </rPr>
      <t xml:space="preserve"> SR 3.3</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</si>
  <si>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A.17.1.3</t>
    </r>
  </si>
  <si>
    <r>
      <t>·</t>
    </r>
    <r>
      <rPr>
        <sz val="12"/>
        <color theme="1"/>
        <rFont val="Calibri"/>
        <family val="2"/>
        <scheme val="minor"/>
      </rPr>
      <t xml:space="preserve">       </t>
    </r>
    <r>
      <rPr>
        <b/>
        <sz val="12"/>
        <color theme="1"/>
        <rFont val="Calibri"/>
        <family val="2"/>
        <scheme val="minor"/>
      </rPr>
      <t>NIST SP 800-53 Rev.4</t>
    </r>
    <r>
      <rPr>
        <sz val="12"/>
        <color theme="1"/>
        <rFont val="Calibri"/>
        <family val="2"/>
        <scheme val="minor"/>
      </rPr>
      <t xml:space="preserve"> CP-4, IR-3, PM-14</t>
    </r>
  </si>
  <si>
    <r>
      <t xml:space="preserve">PR.IP-11: </t>
    </r>
    <r>
      <rPr>
        <sz val="12"/>
        <color rgb="FF000000"/>
        <rFont val="Calibri"/>
        <family val="2"/>
        <scheme val="minor"/>
      </rPr>
      <t>Cybersecurity is included in human resources practices (e.g., deprovisioning, personnel screening)</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</si>
  <si>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APO07.01, APO07.02, APO07.03, APO07.04, APO07.05</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</si>
  <si>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4.3.3.2.1, 4.3.3.2.2, 4.3.3.2.3</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</si>
  <si>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 xml:space="preserve">A.7.1.1, A.7.3.1, A.8.1.4 </t>
    </r>
  </si>
  <si>
    <r>
      <t>·</t>
    </r>
    <r>
      <rPr>
        <sz val="12"/>
        <color theme="1"/>
        <rFont val="Calibri"/>
        <family val="2"/>
        <scheme val="minor"/>
      </rPr>
      <t xml:space="preserve">       </t>
    </r>
    <r>
      <rPr>
        <b/>
        <sz val="12"/>
        <color rgb="FF000000"/>
        <rFont val="Calibri"/>
        <family val="2"/>
        <scheme val="minor"/>
      </rPr>
      <t>NIST SP 800-53 Rev. 4</t>
    </r>
    <r>
      <rPr>
        <sz val="12"/>
        <color rgb="FF000000"/>
        <rFont val="Calibri"/>
        <family val="2"/>
        <scheme val="minor"/>
      </rPr>
      <t xml:space="preserve"> PS Family</t>
    </r>
  </si>
  <si>
    <r>
      <t xml:space="preserve">PR.IP-12: </t>
    </r>
    <r>
      <rPr>
        <sz val="12"/>
        <color rgb="FF000000"/>
        <rFont val="Calibri"/>
        <family val="2"/>
        <scheme val="minor"/>
      </rPr>
      <t>A</t>
    </r>
    <r>
      <rPr>
        <b/>
        <sz val="12"/>
        <color rgb="FF000000"/>
        <rFont val="Calibri"/>
        <family val="2"/>
        <scheme val="minor"/>
      </rPr>
      <t xml:space="preserve"> </t>
    </r>
    <r>
      <rPr>
        <sz val="12"/>
        <color rgb="FF000000"/>
        <rFont val="Calibri"/>
        <family val="2"/>
        <scheme val="minor"/>
      </rPr>
      <t>vulnerability management plan is developed and implemented</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</si>
  <si>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A.12.6.1, A.18.2.2</t>
    </r>
  </si>
  <si>
    <r>
      <t>·</t>
    </r>
    <r>
      <rPr>
        <sz val="12"/>
        <color theme="1"/>
        <rFont val="Calibri"/>
        <family val="2"/>
        <scheme val="minor"/>
      </rPr>
      <t xml:space="preserve">       </t>
    </r>
    <r>
      <rPr>
        <b/>
        <sz val="12"/>
        <color rgb="FF000000"/>
        <rFont val="Calibri"/>
        <family val="2"/>
        <scheme val="minor"/>
      </rPr>
      <t>NIST SP 800-53 Rev. 4</t>
    </r>
    <r>
      <rPr>
        <sz val="12"/>
        <color rgb="FF000000"/>
        <rFont val="Calibri"/>
        <family val="2"/>
        <scheme val="minor"/>
      </rPr>
      <t xml:space="preserve"> RA-3, RA-5, SI-2</t>
    </r>
  </si>
  <si>
    <r>
      <t>Maintenance (PR.MA):</t>
    </r>
    <r>
      <rPr>
        <sz val="12"/>
        <color theme="1"/>
        <rFont val="Calibri"/>
        <family val="2"/>
        <scheme val="minor"/>
      </rPr>
      <t xml:space="preserve"> Maintenance and repairs of industrial control and information system components is performed consistent with policies and procedures.</t>
    </r>
  </si>
  <si>
    <r>
      <t>PR.MA-1:</t>
    </r>
    <r>
      <rPr>
        <sz val="12"/>
        <color rgb="FF000000"/>
        <rFont val="Calibri"/>
        <family val="2"/>
        <scheme val="minor"/>
      </rPr>
      <t xml:space="preserve"> Maintenance and repair of organizational assets is performed and logged in a timely manner, with approved and controlled tools</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</si>
  <si>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4.3.3.3.7</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</si>
  <si>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A.11.1.2, A.11.2.4, A.11.2.5</t>
    </r>
  </si>
  <si>
    <r>
      <t>·</t>
    </r>
    <r>
      <rPr>
        <sz val="12"/>
        <color theme="1"/>
        <rFont val="Calibri"/>
        <family val="2"/>
        <scheme val="minor"/>
      </rPr>
      <t xml:space="preserve">       </t>
    </r>
    <r>
      <rPr>
        <b/>
        <sz val="12"/>
        <color rgb="FF000000"/>
        <rFont val="Calibri"/>
        <family val="2"/>
        <scheme val="minor"/>
      </rPr>
      <t>NIST SP 800-53 Rev. 4</t>
    </r>
    <r>
      <rPr>
        <sz val="12"/>
        <color rgb="FF000000"/>
        <rFont val="Calibri"/>
        <family val="2"/>
        <scheme val="minor"/>
      </rPr>
      <t xml:space="preserve"> MA-2, MA-3, MA-5</t>
    </r>
  </si>
  <si>
    <r>
      <t xml:space="preserve">PR.MA-2: </t>
    </r>
    <r>
      <rPr>
        <sz val="12"/>
        <color rgb="FF000000"/>
        <rFont val="Calibri"/>
        <family val="2"/>
        <scheme val="minor"/>
      </rPr>
      <t>Remote maintenance of organizational assets is approved, logged, and performed in a manner that prevents unauthorized access</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</si>
  <si>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DSS05.04</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</si>
  <si>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4.3.3.6.5, 4.3.3.6.6, 4.3.3.6.7, 4.4.4.6.8</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</si>
  <si>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A.11.2.4, A.15.1.1, A.15.2.1</t>
    </r>
  </si>
  <si>
    <r>
      <t>·</t>
    </r>
    <r>
      <rPr>
        <sz val="12"/>
        <color theme="1"/>
        <rFont val="Calibri"/>
        <family val="2"/>
        <scheme val="minor"/>
      </rPr>
      <t xml:space="preserve">       </t>
    </r>
    <r>
      <rPr>
        <b/>
        <sz val="12"/>
        <color rgb="FF000000"/>
        <rFont val="Calibri"/>
        <family val="2"/>
        <scheme val="minor"/>
      </rPr>
      <t xml:space="preserve">NIST SP 800-53 Rev. 4 </t>
    </r>
    <r>
      <rPr>
        <sz val="12"/>
        <color rgb="FF000000"/>
        <rFont val="Calibri"/>
        <family val="2"/>
        <scheme val="minor"/>
      </rPr>
      <t>MA-4</t>
    </r>
  </si>
  <si>
    <r>
      <t xml:space="preserve">Protective Technology (PR.PT): </t>
    </r>
    <r>
      <rPr>
        <sz val="12"/>
        <color theme="1"/>
        <rFont val="Calibri"/>
        <family val="2"/>
        <scheme val="minor"/>
      </rPr>
      <t>Technical security solutions are managed to ensure the security and resilience of systems and assets, consistent with related policies, procedures, and agreements.</t>
    </r>
  </si>
  <si>
    <r>
      <t xml:space="preserve">PR.PT-1: </t>
    </r>
    <r>
      <rPr>
        <sz val="12"/>
        <color rgb="FF000000"/>
        <rFont val="Calibri"/>
        <family val="2"/>
        <scheme val="minor"/>
      </rPr>
      <t>Audit/log records are determined, documented, implemented, and reviewed in accordance with policy</t>
    </r>
  </si>
  <si>
    <r>
      <t xml:space="preserve">·       </t>
    </r>
    <r>
      <rPr>
        <b/>
        <sz val="12"/>
        <color rgb="FF000000"/>
        <rFont val="Calibri"/>
        <family val="2"/>
        <scheme val="minor"/>
      </rPr>
      <t>CCS CSC</t>
    </r>
    <r>
      <rPr>
        <sz val="12"/>
        <color rgb="FF000000"/>
        <rFont val="Calibri"/>
        <family val="2"/>
        <scheme val="minor"/>
      </rPr>
      <t xml:space="preserve"> 14</t>
    </r>
  </si>
  <si>
    <r>
      <t xml:space="preserve">·       </t>
    </r>
    <r>
      <rPr>
        <b/>
        <sz val="12"/>
        <color rgb="FF000000"/>
        <rFont val="Calibri"/>
        <family val="2"/>
        <scheme val="minor"/>
      </rPr>
      <t xml:space="preserve">COBIT 5 </t>
    </r>
    <r>
      <rPr>
        <sz val="12"/>
        <color rgb="FF000000"/>
        <rFont val="Calibri"/>
        <family val="2"/>
        <scheme val="minor"/>
      </rPr>
      <t>APO11.04</t>
    </r>
  </si>
  <si>
    <r>
      <t xml:space="preserve">·       </t>
    </r>
    <r>
      <rPr>
        <b/>
        <sz val="12"/>
        <color theme="1"/>
        <rFont val="Calibri"/>
        <family val="2"/>
        <scheme val="minor"/>
      </rPr>
      <t xml:space="preserve">ISA 62443-2-1:2009 </t>
    </r>
    <r>
      <rPr>
        <sz val="12"/>
        <color theme="1"/>
        <rFont val="Calibri"/>
        <family val="2"/>
        <scheme val="minor"/>
      </rPr>
      <t>4.3.3.3.9, 4.3.3.5.8, 4.3.4.4.7, 4.4.2.1, 4.4.2.2, 4.4.2.4</t>
    </r>
  </si>
  <si>
    <r>
      <t xml:space="preserve">·       </t>
    </r>
    <r>
      <rPr>
        <b/>
        <sz val="12"/>
        <color theme="1"/>
        <rFont val="Calibri"/>
        <family val="2"/>
        <scheme val="minor"/>
      </rPr>
      <t>ISA 62443-3-3:2013</t>
    </r>
    <r>
      <rPr>
        <sz val="12"/>
        <color theme="1"/>
        <rFont val="Calibri"/>
        <family val="2"/>
        <scheme val="minor"/>
      </rPr>
      <t xml:space="preserve"> SR 2.8, SR 2.9, SR 2.10, SR 2.11, SR 2.12</t>
    </r>
  </si>
  <si>
    <r>
      <t xml:space="preserve">·       </t>
    </r>
    <r>
      <rPr>
        <b/>
        <sz val="12"/>
        <color rgb="FF000000"/>
        <rFont val="Calibri"/>
        <family val="2"/>
        <scheme val="minor"/>
      </rPr>
      <t xml:space="preserve">ISO/IEC 27001:2013 </t>
    </r>
    <r>
      <rPr>
        <sz val="12"/>
        <color rgb="FF000000"/>
        <rFont val="Calibri"/>
        <family val="2"/>
        <scheme val="minor"/>
      </rPr>
      <t>A.12.4.1, A.12.4.2, A.12.4.3, A.12.4.4, A.12.7.1</t>
    </r>
    <r>
      <rPr>
        <b/>
        <sz val="12"/>
        <color theme="1"/>
        <rFont val="Calibri"/>
        <family val="2"/>
        <scheme val="minor"/>
      </rPr>
      <t xml:space="preserve"> </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</si>
  <si>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AU Family</t>
    </r>
  </si>
  <si>
    <r>
      <t xml:space="preserve">PR.PT-2: </t>
    </r>
    <r>
      <rPr>
        <sz val="12"/>
        <color rgb="FF000000"/>
        <rFont val="Calibri"/>
        <family val="2"/>
        <scheme val="minor"/>
      </rPr>
      <t>Removable media is protected and its use restricted according to policy</t>
    </r>
  </si>
  <si>
    <r>
      <t xml:space="preserve">·       </t>
    </r>
    <r>
      <rPr>
        <b/>
        <sz val="12"/>
        <color rgb="FF000000"/>
        <rFont val="Calibri"/>
        <family val="2"/>
        <scheme val="minor"/>
      </rPr>
      <t xml:space="preserve">COBIT 5 </t>
    </r>
    <r>
      <rPr>
        <sz val="12"/>
        <color rgb="FF000000"/>
        <rFont val="Calibri"/>
        <family val="2"/>
        <scheme val="minor"/>
      </rPr>
      <t>DSS05.02, APO13.01</t>
    </r>
  </si>
  <si>
    <r>
      <t xml:space="preserve">·       </t>
    </r>
    <r>
      <rPr>
        <b/>
        <sz val="12"/>
        <color rgb="FF000000"/>
        <rFont val="Calibri"/>
        <family val="2"/>
        <scheme val="minor"/>
      </rPr>
      <t>ISA 62443-3-3:2013</t>
    </r>
    <r>
      <rPr>
        <sz val="12"/>
        <color rgb="FF000000"/>
        <rFont val="Calibri"/>
        <family val="2"/>
        <scheme val="minor"/>
      </rPr>
      <t xml:space="preserve"> SR 2.3</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</si>
  <si>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t>
    </r>
    <r>
      <rPr>
        <sz val="12"/>
        <color rgb="FF000000"/>
        <rFont val="Calibri"/>
        <family val="2"/>
        <scheme val="minor"/>
      </rPr>
      <t>A.8.2.2, A.8.2.3, A.8.3.1, A.8.3.3, A.11.2.9</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</si>
  <si>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MP-2, MP-4, MP-5, MP-7</t>
    </r>
  </si>
  <si>
    <r>
      <t xml:space="preserve">PR.PT-3: </t>
    </r>
    <r>
      <rPr>
        <sz val="12"/>
        <color rgb="FF000000"/>
        <rFont val="Calibri"/>
        <family val="2"/>
        <scheme val="minor"/>
      </rPr>
      <t>Access to systems and assets is controlled, incorporating the principle of least functionality</t>
    </r>
  </si>
  <si>
    <r>
      <t xml:space="preserve">·       </t>
    </r>
    <r>
      <rPr>
        <b/>
        <sz val="12"/>
        <color rgb="FF000000"/>
        <rFont val="Calibri"/>
        <family val="2"/>
        <scheme val="minor"/>
      </rPr>
      <t xml:space="preserve">COBIT 5 </t>
    </r>
    <r>
      <rPr>
        <sz val="12"/>
        <color rgb="FF000000"/>
        <rFont val="Calibri"/>
        <family val="2"/>
        <scheme val="minor"/>
      </rPr>
      <t>DSS05.02</t>
    </r>
  </si>
  <si>
    <r>
      <t xml:space="preserve">·       </t>
    </r>
    <r>
      <rPr>
        <b/>
        <sz val="12"/>
        <color rgb="FF000000"/>
        <rFont val="Calibri"/>
        <family val="2"/>
        <scheme val="minor"/>
      </rPr>
      <t>ISA 62443-2-1:2009</t>
    </r>
    <r>
      <rPr>
        <sz val="12"/>
        <color rgb="FF000000"/>
        <rFont val="Calibri"/>
        <family val="2"/>
        <scheme val="minor"/>
      </rPr>
      <t xml:space="preserve"> 4.3.3.5.1, 4.3.3.5.2, 4.3.3.5.3, 4.3.3.5.4, 4.3.3.5.5, 4.3.3.5.6, 4.3.3.5.7, 4.3.3.5.8, 4.3.3.6.1, 4.3.3.6.2, 4.3.3.6.3, 4.3.3.6.4, 4.3.3.6.5, 4.3.3.6.6, 4.3.3.6.7, 4.3.3.6.8, 4.3.3.6.9, 4.3.3.7.1, 4.3.3.7.2, 4.3.3.7.3, 4.3.3.7.4</t>
    </r>
  </si>
  <si>
    <r>
      <t xml:space="preserve">·       </t>
    </r>
    <r>
      <rPr>
        <b/>
        <sz val="12"/>
        <color rgb="FF000000"/>
        <rFont val="Calibri"/>
        <family val="2"/>
        <scheme val="minor"/>
      </rPr>
      <t>ISA 62443-3-3:2013</t>
    </r>
    <r>
      <rPr>
        <sz val="12"/>
        <color rgb="FF000000"/>
        <rFont val="Calibri"/>
        <family val="2"/>
        <scheme val="minor"/>
      </rPr>
      <t xml:space="preserve"> SR 1.1, SR 1.2, SR 1.3, SR 1.4, SR 1.5, SR 1.6, SR 1.7, SR 1.8, SR 1.9, SR 1.10, SR 1.11, SR 1.12, SR 1.13, SR 2.1, SR 2.2, SR 2.3, SR 2.4, SR 2.5, SR 2.6, SR 2.7</t>
    </r>
  </si>
  <si>
    <r>
      <t xml:space="preserve">·       </t>
    </r>
    <r>
      <rPr>
        <b/>
        <sz val="12"/>
        <color rgb="FF000000"/>
        <rFont val="Calibri"/>
        <family val="2"/>
        <scheme val="minor"/>
      </rPr>
      <t xml:space="preserve">ISO/IEC 27001:2013 </t>
    </r>
    <r>
      <rPr>
        <sz val="12"/>
        <color rgb="FF000000"/>
        <rFont val="Calibri"/>
        <family val="2"/>
        <scheme val="minor"/>
      </rPr>
      <t>A.9.1.2</t>
    </r>
  </si>
  <si>
    <r>
      <t xml:space="preserve">·       </t>
    </r>
    <r>
      <rPr>
        <b/>
        <sz val="12"/>
        <color rgb="FF000000"/>
        <rFont val="Calibri"/>
        <family val="2"/>
        <scheme val="minor"/>
      </rPr>
      <t>NIST SP 800-53 Rev. 4</t>
    </r>
    <r>
      <rPr>
        <sz val="12"/>
        <color rgb="FF000000"/>
        <rFont val="Calibri"/>
        <family val="2"/>
        <scheme val="minor"/>
      </rPr>
      <t xml:space="preserve"> AC-3, CM-7</t>
    </r>
  </si>
  <si>
    <r>
      <t xml:space="preserve">PR.PT-4: </t>
    </r>
    <r>
      <rPr>
        <sz val="12"/>
        <color rgb="FF000000"/>
        <rFont val="Calibri"/>
        <family val="2"/>
        <scheme val="minor"/>
      </rPr>
      <t>Communications and control networks are protected</t>
    </r>
  </si>
  <si>
    <r>
      <t xml:space="preserve">·       </t>
    </r>
    <r>
      <rPr>
        <b/>
        <sz val="12"/>
        <color rgb="FF000000"/>
        <rFont val="Calibri"/>
        <family val="2"/>
        <scheme val="minor"/>
      </rPr>
      <t>CCS CSC</t>
    </r>
    <r>
      <rPr>
        <sz val="12"/>
        <color rgb="FF000000"/>
        <rFont val="Calibri"/>
        <family val="2"/>
        <scheme val="minor"/>
      </rPr>
      <t xml:space="preserve"> 7</t>
    </r>
  </si>
  <si>
    <r>
      <t xml:space="preserve">·       </t>
    </r>
    <r>
      <rPr>
        <b/>
        <sz val="12"/>
        <color rgb="FF000000"/>
        <rFont val="Calibri"/>
        <family val="2"/>
        <scheme val="minor"/>
      </rPr>
      <t>ISA 62443-3-3:2013</t>
    </r>
    <r>
      <rPr>
        <sz val="12"/>
        <color rgb="FF000000"/>
        <rFont val="Calibri"/>
        <family val="2"/>
        <scheme val="minor"/>
      </rPr>
      <t xml:space="preserve"> SR 3.1, SR 3.5, SR 3.8, SR 4.1, SR 4.3, SR 5.1, SR 5.2, SR 5.3, SR 7.1, SR 7.6</t>
    </r>
  </si>
  <si>
    <r>
      <t xml:space="preserve">·       </t>
    </r>
    <r>
      <rPr>
        <b/>
        <sz val="12"/>
        <color rgb="FF000000"/>
        <rFont val="Calibri"/>
        <family val="2"/>
        <scheme val="minor"/>
      </rPr>
      <t xml:space="preserve">ISO/IEC 27001:2013 </t>
    </r>
    <r>
      <rPr>
        <sz val="12"/>
        <color rgb="FF000000"/>
        <rFont val="Calibri"/>
        <family val="2"/>
        <scheme val="minor"/>
      </rPr>
      <t>A.13.1.1, A.13.2.1</t>
    </r>
  </si>
  <si>
    <r>
      <t xml:space="preserve">·       </t>
    </r>
    <r>
      <rPr>
        <b/>
        <sz val="12"/>
        <color rgb="FF000000"/>
        <rFont val="Calibri"/>
        <family val="2"/>
        <scheme val="minor"/>
      </rPr>
      <t>NIST SP 800-53 Rev. 4</t>
    </r>
    <r>
      <rPr>
        <sz val="12"/>
        <color rgb="FF000000"/>
        <rFont val="Calibri"/>
        <family val="2"/>
        <scheme val="minor"/>
      </rPr>
      <t xml:space="preserve"> AC-4, AC-17, AC-18, CP-8, SC-7</t>
    </r>
  </si>
  <si>
    <r>
      <t xml:space="preserve">Anomalies and Events (DE.AE): </t>
    </r>
    <r>
      <rPr>
        <sz val="12"/>
        <color theme="1"/>
        <rFont val="Calibri"/>
        <family val="2"/>
        <scheme val="minor"/>
      </rPr>
      <t>Anomalous activity is detected in a timely manner and the potential impact of events is understood.</t>
    </r>
  </si>
  <si>
    <r>
      <t xml:space="preserve">DE.AE-1: </t>
    </r>
    <r>
      <rPr>
        <sz val="12"/>
        <color rgb="FF000000"/>
        <rFont val="Calibri"/>
        <family val="2"/>
        <scheme val="minor"/>
      </rPr>
      <t>A baseline of network operations and expected data flows for users and systems is established and managed</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</si>
  <si>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DSS03.01</t>
    </r>
  </si>
  <si>
    <r>
      <t xml:space="preserve">·       </t>
    </r>
    <r>
      <rPr>
        <b/>
        <sz val="12"/>
        <color theme="1"/>
        <rFont val="Calibri"/>
        <family val="2"/>
        <scheme val="minor"/>
      </rPr>
      <t xml:space="preserve">ISA 62443-2-1:2009 </t>
    </r>
    <r>
      <rPr>
        <sz val="12"/>
        <color theme="1"/>
        <rFont val="Calibri"/>
        <family val="2"/>
        <scheme val="minor"/>
      </rPr>
      <t>4.4.3.3</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</si>
  <si>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AC-4, CA-3, CM-2, SI-4</t>
    </r>
  </si>
  <si>
    <r>
      <t xml:space="preserve">DE.AE-2: </t>
    </r>
    <r>
      <rPr>
        <sz val="12"/>
        <color rgb="FF000000"/>
        <rFont val="Calibri"/>
        <family val="2"/>
        <scheme val="minor"/>
      </rPr>
      <t>Detected events are analyzed to understand attack targets and methods</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</si>
  <si>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4.3.4.5.6, 4.3.4.5.7, 4.3.4.5.8</t>
    </r>
  </si>
  <si>
    <r>
      <t>·</t>
    </r>
    <r>
      <rPr>
        <sz val="12"/>
        <color theme="1"/>
        <rFont val="Calibri"/>
        <family val="2"/>
        <scheme val="minor"/>
      </rPr>
      <t xml:space="preserve">       </t>
    </r>
    <r>
      <rPr>
        <b/>
        <sz val="12"/>
        <color theme="1"/>
        <rFont val="Calibri"/>
        <family val="2"/>
        <scheme val="minor"/>
      </rPr>
      <t>ISA 62443-3-3:2013</t>
    </r>
    <r>
      <rPr>
        <sz val="12"/>
        <color theme="1"/>
        <rFont val="Calibri"/>
        <family val="2"/>
        <scheme val="minor"/>
      </rPr>
      <t xml:space="preserve"> SR 2.8, SR 2.9, SR 2.10, SR 2.11, SR 2.12, SR 3.9, SR 6.1, SR 6.2</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</si>
  <si>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A.16.1.1, A.16.1.4</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</si>
  <si>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AU-6, CA-7, IR-4, SI-4</t>
    </r>
  </si>
  <si>
    <r>
      <t xml:space="preserve">DE.AE-3: </t>
    </r>
    <r>
      <rPr>
        <sz val="12"/>
        <color rgb="FF000000"/>
        <rFont val="Calibri"/>
        <family val="2"/>
        <scheme val="minor"/>
      </rPr>
      <t>Event data are aggregated and correlated from multiple sources and sensors</t>
    </r>
  </si>
  <si>
    <r>
      <t>·</t>
    </r>
    <r>
      <rPr>
        <sz val="12"/>
        <color theme="1"/>
        <rFont val="Calibri"/>
        <family val="2"/>
        <scheme val="minor"/>
      </rPr>
      <t xml:space="preserve">       </t>
    </r>
    <r>
      <rPr>
        <b/>
        <sz val="12"/>
        <color theme="1"/>
        <rFont val="Calibri"/>
        <family val="2"/>
        <scheme val="minor"/>
      </rPr>
      <t>ISA 62443-3-3:2013</t>
    </r>
    <r>
      <rPr>
        <sz val="12"/>
        <color theme="1"/>
        <rFont val="Calibri"/>
        <family val="2"/>
        <scheme val="minor"/>
      </rPr>
      <t xml:space="preserve"> SR 6.1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</si>
  <si>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AU-6, CA-7, IR-4, IR-5, IR-8, SI-4</t>
    </r>
  </si>
  <si>
    <r>
      <t xml:space="preserve">DE.AE-4: </t>
    </r>
    <r>
      <rPr>
        <sz val="12"/>
        <color rgb="FF000000"/>
        <rFont val="Calibri"/>
        <family val="2"/>
        <scheme val="minor"/>
      </rPr>
      <t>Impact of events is determined</t>
    </r>
  </si>
  <si>
    <r>
      <t>·</t>
    </r>
    <r>
      <rPr>
        <sz val="12"/>
        <color theme="1"/>
        <rFont val="Calibri"/>
        <family val="2"/>
        <scheme val="minor"/>
      </rPr>
      <t xml:space="preserve">       </t>
    </r>
    <r>
      <rPr>
        <b/>
        <sz val="12"/>
        <color theme="1"/>
        <rFont val="Calibri"/>
        <family val="2"/>
        <scheme val="minor"/>
      </rPr>
      <t>COBIT 5</t>
    </r>
    <r>
      <rPr>
        <sz val="12"/>
        <color theme="1"/>
        <rFont val="Calibri"/>
        <family val="2"/>
        <scheme val="minor"/>
      </rPr>
      <t xml:space="preserve"> APO12.06</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</si>
  <si>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CP-2, IR-4, RA-3, SI -4</t>
    </r>
  </si>
  <si>
    <r>
      <t xml:space="preserve">DE.AE-5: </t>
    </r>
    <r>
      <rPr>
        <sz val="12"/>
        <color rgb="FF000000"/>
        <rFont val="Calibri"/>
        <family val="2"/>
        <scheme val="minor"/>
      </rPr>
      <t>Incident alert thresholds are established</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</si>
  <si>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APO12.06</t>
    </r>
  </si>
  <si>
    <r>
      <t>·</t>
    </r>
    <r>
      <rPr>
        <sz val="12"/>
        <color theme="1"/>
        <rFont val="Calibri"/>
        <family val="2"/>
        <scheme val="minor"/>
      </rPr>
      <t xml:space="preserve">       </t>
    </r>
    <r>
      <rPr>
        <b/>
        <sz val="12"/>
        <color theme="1"/>
        <rFont val="Calibri"/>
        <family val="2"/>
        <scheme val="minor"/>
      </rPr>
      <t xml:space="preserve">ISA 62443-2-1:2009 </t>
    </r>
    <r>
      <rPr>
        <sz val="12"/>
        <color theme="1"/>
        <rFont val="Calibri"/>
        <family val="2"/>
        <scheme val="minor"/>
      </rPr>
      <t>4.2.3.10</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</si>
  <si>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rgb="FF000000"/>
        <rFont val="Calibri"/>
        <family val="2"/>
        <scheme val="minor"/>
      </rPr>
      <t xml:space="preserve"> IR-4, IR-5, IR-8</t>
    </r>
  </si>
  <si>
    <r>
      <t xml:space="preserve">Security Continuous Monitoring (DE.CM): </t>
    </r>
    <r>
      <rPr>
        <sz val="12"/>
        <color theme="1"/>
        <rFont val="Calibri"/>
        <family val="2"/>
        <scheme val="minor"/>
      </rPr>
      <t>The information system and assets are monitored at discrete intervals to identify cybersecurity events and verify the effectiveness of protective measures.</t>
    </r>
  </si>
  <si>
    <r>
      <t xml:space="preserve">DE.CM-1: </t>
    </r>
    <r>
      <rPr>
        <sz val="12"/>
        <color rgb="FF000000"/>
        <rFont val="Calibri"/>
        <family val="2"/>
        <scheme val="minor"/>
      </rPr>
      <t>The network is</t>
    </r>
    <r>
      <rPr>
        <b/>
        <sz val="12"/>
        <color rgb="FF000000"/>
        <rFont val="Calibri"/>
        <family val="2"/>
        <scheme val="minor"/>
      </rPr>
      <t xml:space="preserve"> </t>
    </r>
    <r>
      <rPr>
        <sz val="12"/>
        <color rgb="FF000000"/>
        <rFont val="Calibri"/>
        <family val="2"/>
        <scheme val="minor"/>
      </rPr>
      <t>monitored to detect potential cybersecurity events</t>
    </r>
  </si>
  <si>
    <r>
      <t>·</t>
    </r>
    <r>
      <rPr>
        <sz val="12"/>
        <color theme="1"/>
        <rFont val="Calibri"/>
        <family val="2"/>
        <scheme val="minor"/>
      </rPr>
      <t xml:space="preserve">       </t>
    </r>
    <r>
      <rPr>
        <b/>
        <sz val="12"/>
        <color theme="1"/>
        <rFont val="Calibri"/>
        <family val="2"/>
        <scheme val="minor"/>
      </rPr>
      <t>CCS CSC</t>
    </r>
    <r>
      <rPr>
        <sz val="12"/>
        <color theme="1"/>
        <rFont val="Calibri"/>
        <family val="2"/>
        <scheme val="minor"/>
      </rPr>
      <t xml:space="preserve"> 14, 16</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</si>
  <si>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DSS05.07</t>
    </r>
  </si>
  <si>
    <r>
      <t>·</t>
    </r>
    <r>
      <rPr>
        <sz val="12"/>
        <color theme="1"/>
        <rFont val="Calibri"/>
        <family val="2"/>
        <scheme val="minor"/>
      </rPr>
      <t xml:space="preserve">       </t>
    </r>
    <r>
      <rPr>
        <b/>
        <sz val="12"/>
        <color theme="1"/>
        <rFont val="Calibri"/>
        <family val="2"/>
        <scheme val="minor"/>
      </rPr>
      <t>ISA 62443-3-3:2013</t>
    </r>
    <r>
      <rPr>
        <sz val="12"/>
        <color theme="1"/>
        <rFont val="Calibri"/>
        <family val="2"/>
        <scheme val="minor"/>
      </rPr>
      <t xml:space="preserve"> SR 6.2</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</si>
  <si>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AC-2, AU-12, CA-7, CM-3, SC-5, SC-7, SI-4</t>
    </r>
  </si>
  <si>
    <r>
      <t xml:space="preserve">DE.CM-2: </t>
    </r>
    <r>
      <rPr>
        <sz val="12"/>
        <color rgb="FF000000"/>
        <rFont val="Calibri"/>
        <family val="2"/>
        <scheme val="minor"/>
      </rPr>
      <t>The physical environment is monitored to detect potential cybersecurity events</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</si>
  <si>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4.3.3.3.8</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</si>
  <si>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CA-7, PE-3, PE-6, PE-20</t>
    </r>
  </si>
  <si>
    <r>
      <t xml:space="preserve">DE.CM-3: </t>
    </r>
    <r>
      <rPr>
        <sz val="12"/>
        <color rgb="FF000000"/>
        <rFont val="Calibri"/>
        <family val="2"/>
        <scheme val="minor"/>
      </rPr>
      <t>Personnel activity is monitored to detect potential cybersecurity events</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</si>
  <si>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A.12.4.1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</si>
  <si>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AC-2, AU-12, AU-13, </t>
    </r>
    <r>
      <rPr>
        <sz val="12"/>
        <color rgb="FF000000"/>
        <rFont val="Calibri"/>
        <family val="2"/>
        <scheme val="minor"/>
      </rPr>
      <t>CA-7, CM-10, CM-11</t>
    </r>
  </si>
  <si>
    <r>
      <t xml:space="preserve">DE.CM-4: </t>
    </r>
    <r>
      <rPr>
        <sz val="12"/>
        <color rgb="FF000000"/>
        <rFont val="Calibri"/>
        <family val="2"/>
        <scheme val="minor"/>
      </rPr>
      <t>Malicious code is detected</t>
    </r>
  </si>
  <si>
    <r>
      <t>·</t>
    </r>
    <r>
      <rPr>
        <sz val="12"/>
        <color theme="1"/>
        <rFont val="Calibri"/>
        <family val="2"/>
        <scheme val="minor"/>
      </rPr>
      <t xml:space="preserve">       </t>
    </r>
    <r>
      <rPr>
        <b/>
        <sz val="12"/>
        <color rgb="FF000000"/>
        <rFont val="Calibri"/>
        <family val="2"/>
        <scheme val="minor"/>
      </rPr>
      <t>CCS CSC</t>
    </r>
    <r>
      <rPr>
        <sz val="12"/>
        <color rgb="FF000000"/>
        <rFont val="Calibri"/>
        <family val="2"/>
        <scheme val="minor"/>
      </rPr>
      <t xml:space="preserve"> 5</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</si>
  <si>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DSS05.01</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</si>
  <si>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4.3.4.3.8</t>
    </r>
  </si>
  <si>
    <r>
      <t>·</t>
    </r>
    <r>
      <rPr>
        <sz val="12"/>
        <color theme="1"/>
        <rFont val="Calibri"/>
        <family val="2"/>
        <scheme val="minor"/>
      </rPr>
      <t xml:space="preserve">       </t>
    </r>
    <r>
      <rPr>
        <b/>
        <sz val="12"/>
        <color theme="1"/>
        <rFont val="Calibri"/>
        <family val="2"/>
        <scheme val="minor"/>
      </rPr>
      <t>ISA 62443-3-3:2013</t>
    </r>
    <r>
      <rPr>
        <sz val="12"/>
        <color theme="1"/>
        <rFont val="Calibri"/>
        <family val="2"/>
        <scheme val="minor"/>
      </rPr>
      <t xml:space="preserve"> SR 3.2</t>
    </r>
  </si>
  <si>
    <r>
      <t xml:space="preserve">·       </t>
    </r>
    <r>
      <rPr>
        <b/>
        <sz val="12"/>
        <color rgb="FF000000"/>
        <rFont val="Calibri"/>
        <family val="2"/>
        <scheme val="minor"/>
      </rPr>
      <t xml:space="preserve">ISO/IEC 27001:2013 </t>
    </r>
    <r>
      <rPr>
        <sz val="12"/>
        <color rgb="FF000000"/>
        <rFont val="Calibri"/>
        <family val="2"/>
        <scheme val="minor"/>
      </rPr>
      <t>A.12.2.1</t>
    </r>
  </si>
  <si>
    <r>
      <t xml:space="preserve">·       </t>
    </r>
    <r>
      <rPr>
        <b/>
        <sz val="12"/>
        <color rgb="FF000000"/>
        <rFont val="Calibri"/>
        <family val="2"/>
        <scheme val="minor"/>
      </rPr>
      <t>NIST SP 800-53 Rev. 4</t>
    </r>
    <r>
      <rPr>
        <sz val="12"/>
        <color rgb="FF000000"/>
        <rFont val="Calibri"/>
        <family val="2"/>
        <scheme val="minor"/>
      </rPr>
      <t xml:space="preserve"> SI-3</t>
    </r>
  </si>
  <si>
    <r>
      <t xml:space="preserve">DE.CM-5: </t>
    </r>
    <r>
      <rPr>
        <sz val="12"/>
        <color rgb="FF000000"/>
        <rFont val="Calibri"/>
        <family val="2"/>
        <scheme val="minor"/>
      </rPr>
      <t>Unauthorized mobile code is detected</t>
    </r>
  </si>
  <si>
    <r>
      <t>·</t>
    </r>
    <r>
      <rPr>
        <sz val="12"/>
        <color theme="1"/>
        <rFont val="Calibri"/>
        <family val="2"/>
        <scheme val="minor"/>
      </rPr>
      <t xml:space="preserve">       </t>
    </r>
    <r>
      <rPr>
        <b/>
        <sz val="12"/>
        <color theme="1"/>
        <rFont val="Calibri"/>
        <family val="2"/>
        <scheme val="minor"/>
      </rPr>
      <t>ISA 62443-3-3:2013</t>
    </r>
    <r>
      <rPr>
        <sz val="12"/>
        <color theme="1"/>
        <rFont val="Calibri"/>
        <family val="2"/>
        <scheme val="minor"/>
      </rPr>
      <t xml:space="preserve"> SR 2.4</t>
    </r>
  </si>
  <si>
    <r>
      <t xml:space="preserve">·       </t>
    </r>
    <r>
      <rPr>
        <b/>
        <sz val="12"/>
        <color rgb="FF000000"/>
        <rFont val="Calibri"/>
        <family val="2"/>
        <scheme val="minor"/>
      </rPr>
      <t xml:space="preserve">ISO/IEC 27001:2013 </t>
    </r>
    <r>
      <rPr>
        <sz val="12"/>
        <color rgb="FF000000"/>
        <rFont val="Calibri"/>
        <family val="2"/>
        <scheme val="minor"/>
      </rPr>
      <t>A.12.5.1</t>
    </r>
  </si>
  <si>
    <r>
      <t xml:space="preserve">·       </t>
    </r>
    <r>
      <rPr>
        <b/>
        <sz val="12"/>
        <color rgb="FF000000"/>
        <rFont val="Calibri"/>
        <family val="2"/>
        <scheme val="minor"/>
      </rPr>
      <t>NIST SP 800-53 Rev. 4</t>
    </r>
    <r>
      <rPr>
        <sz val="12"/>
        <color rgb="FF000000"/>
        <rFont val="Calibri"/>
        <family val="2"/>
        <scheme val="minor"/>
      </rPr>
      <t xml:space="preserve"> SC-18, SI-4. SC-44</t>
    </r>
  </si>
  <si>
    <r>
      <t xml:space="preserve">DE.CM-6: </t>
    </r>
    <r>
      <rPr>
        <sz val="12"/>
        <color rgb="FF000000"/>
        <rFont val="Calibri"/>
        <family val="2"/>
        <scheme val="minor"/>
      </rPr>
      <t>External service provider activity is monitored to detect potential cybersecurity events</t>
    </r>
  </si>
  <si>
    <r>
      <t>·</t>
    </r>
    <r>
      <rPr>
        <sz val="12"/>
        <color theme="1"/>
        <rFont val="Calibri"/>
        <family val="2"/>
        <scheme val="minor"/>
      </rPr>
      <t xml:space="preserve">       </t>
    </r>
    <r>
      <rPr>
        <b/>
        <sz val="12"/>
        <color theme="1"/>
        <rFont val="Calibri"/>
        <family val="2"/>
        <scheme val="minor"/>
      </rPr>
      <t xml:space="preserve">COBIT 5 </t>
    </r>
    <r>
      <rPr>
        <sz val="12"/>
        <color theme="1"/>
        <rFont val="Calibri"/>
        <family val="2"/>
        <scheme val="minor"/>
      </rPr>
      <t>APO07.06</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</si>
  <si>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A.14.2.7, A.15.2.1</t>
    </r>
  </si>
  <si>
    <r>
      <t>·</t>
    </r>
    <r>
      <rPr>
        <sz val="12"/>
        <color theme="1"/>
        <rFont val="Calibri"/>
        <family val="2"/>
        <scheme val="minor"/>
      </rPr>
      <t xml:space="preserve">       </t>
    </r>
    <r>
      <rPr>
        <b/>
        <sz val="12"/>
        <color rgb="FF000000"/>
        <rFont val="Calibri"/>
        <family val="2"/>
        <scheme val="minor"/>
      </rPr>
      <t>NIST SP 800-53 Rev. 4</t>
    </r>
    <r>
      <rPr>
        <sz val="12"/>
        <color rgb="FF000000"/>
        <rFont val="Calibri"/>
        <family val="2"/>
        <scheme val="minor"/>
      </rPr>
      <t xml:space="preserve"> CA-7, PS-7, SA-4, SA-9, SI-4</t>
    </r>
  </si>
  <si>
    <r>
      <t xml:space="preserve">DE.CM-7: </t>
    </r>
    <r>
      <rPr>
        <sz val="12"/>
        <color rgb="FF000000"/>
        <rFont val="Calibri"/>
        <family val="2"/>
        <scheme val="minor"/>
      </rPr>
      <t>Monitoring for unauthorized personnel, connections, devices, and software is performed</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</si>
  <si>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AU-12, CA-7, CM-3, CM-8, PE-3, PE-6, PE-20, SI-4</t>
    </r>
  </si>
  <si>
    <r>
      <t xml:space="preserve">DE.CM-8: </t>
    </r>
    <r>
      <rPr>
        <sz val="12"/>
        <color rgb="FF000000"/>
        <rFont val="Calibri"/>
        <family val="2"/>
        <scheme val="minor"/>
      </rPr>
      <t>Vulnerability scans are performed</t>
    </r>
  </si>
  <si>
    <r>
      <t>·</t>
    </r>
    <r>
      <rPr>
        <sz val="12"/>
        <color theme="1"/>
        <rFont val="Calibri"/>
        <family val="2"/>
        <scheme val="minor"/>
      </rPr>
      <t xml:space="preserve">       </t>
    </r>
    <r>
      <rPr>
        <b/>
        <sz val="12"/>
        <color theme="1"/>
        <rFont val="Calibri"/>
        <family val="2"/>
        <scheme val="minor"/>
      </rPr>
      <t>COBIT 5</t>
    </r>
    <r>
      <rPr>
        <sz val="12"/>
        <color theme="1"/>
        <rFont val="Calibri"/>
        <family val="2"/>
        <scheme val="minor"/>
      </rPr>
      <t xml:space="preserve"> BAI03.10</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</si>
  <si>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4.2.3.1, 4.2.3.7</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</si>
  <si>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RA-5</t>
    </r>
  </si>
  <si>
    <r>
      <t>Detection Processes (DE.DP):</t>
    </r>
    <r>
      <rPr>
        <sz val="12"/>
        <color theme="1"/>
        <rFont val="Calibri"/>
        <family val="2"/>
        <scheme val="minor"/>
      </rPr>
      <t xml:space="preserve"> Detection processes and procedures are maintained and tested to ensure timely and adequate awareness of anomalous events.</t>
    </r>
  </si>
  <si>
    <r>
      <t xml:space="preserve">DE.DP-1: </t>
    </r>
    <r>
      <rPr>
        <sz val="12"/>
        <color rgb="FF000000"/>
        <rFont val="Calibri"/>
        <family val="2"/>
        <scheme val="minor"/>
      </rPr>
      <t>Roles and responsibilities for detection are well defined to ensure accountability</t>
    </r>
  </si>
  <si>
    <r>
      <t xml:space="preserve">·       </t>
    </r>
    <r>
      <rPr>
        <b/>
        <sz val="12"/>
        <color rgb="FF000000"/>
        <rFont val="Calibri"/>
        <family val="2"/>
        <scheme val="minor"/>
      </rPr>
      <t>CCS CSC</t>
    </r>
    <r>
      <rPr>
        <sz val="12"/>
        <color rgb="FF000000"/>
        <rFont val="Calibri"/>
        <family val="2"/>
        <scheme val="minor"/>
      </rPr>
      <t xml:space="preserve"> 5</t>
    </r>
  </si>
  <si>
    <r>
      <t xml:space="preserve">·       </t>
    </r>
    <r>
      <rPr>
        <b/>
        <sz val="12"/>
        <color theme="1"/>
        <rFont val="Calibri"/>
        <family val="2"/>
        <scheme val="minor"/>
      </rPr>
      <t xml:space="preserve">ISA 62443-2-1:2009 </t>
    </r>
    <r>
      <rPr>
        <sz val="12"/>
        <color theme="1"/>
        <rFont val="Calibri"/>
        <family val="2"/>
        <scheme val="minor"/>
      </rPr>
      <t>4.4.3.1</t>
    </r>
  </si>
  <si>
    <r>
      <t>·</t>
    </r>
    <r>
      <rPr>
        <sz val="12"/>
        <color theme="1"/>
        <rFont val="Calibri"/>
        <family val="2"/>
        <scheme val="minor"/>
      </rPr>
      <t xml:space="preserve">       </t>
    </r>
    <r>
      <rPr>
        <b/>
        <sz val="12"/>
        <color rgb="FF000000"/>
        <rFont val="Calibri"/>
        <family val="2"/>
        <scheme val="minor"/>
      </rPr>
      <t>NIST SP 800-53 Rev. 4</t>
    </r>
    <r>
      <rPr>
        <sz val="12"/>
        <color rgb="FF000000"/>
        <rFont val="Calibri"/>
        <family val="2"/>
        <scheme val="minor"/>
      </rPr>
      <t xml:space="preserve"> CA-2, CA-7, PM-14</t>
    </r>
  </si>
  <si>
    <r>
      <t xml:space="preserve">DE.DP-2: </t>
    </r>
    <r>
      <rPr>
        <sz val="12"/>
        <color rgb="FF000000"/>
        <rFont val="Calibri"/>
        <family val="2"/>
        <scheme val="minor"/>
      </rPr>
      <t>Detection activities comply with all applicable requirements</t>
    </r>
  </si>
  <si>
    <r>
      <t xml:space="preserve">·       </t>
    </r>
    <r>
      <rPr>
        <b/>
        <sz val="12"/>
        <color theme="1"/>
        <rFont val="Calibri"/>
        <family val="2"/>
        <scheme val="minor"/>
      </rPr>
      <t xml:space="preserve">ISA 62443-2-1:2009 </t>
    </r>
    <r>
      <rPr>
        <sz val="12"/>
        <color theme="1"/>
        <rFont val="Calibri"/>
        <family val="2"/>
        <scheme val="minor"/>
      </rPr>
      <t>4.4.3.2</t>
    </r>
  </si>
  <si>
    <r>
      <t xml:space="preserve">·       </t>
    </r>
    <r>
      <rPr>
        <b/>
        <sz val="12"/>
        <color theme="1"/>
        <rFont val="Calibri"/>
        <family val="2"/>
        <scheme val="minor"/>
      </rPr>
      <t xml:space="preserve">ISO/IEC 27001:2013 </t>
    </r>
    <r>
      <rPr>
        <sz val="12"/>
        <color theme="1"/>
        <rFont val="Calibri"/>
        <family val="2"/>
        <scheme val="minor"/>
      </rPr>
      <t>A.18.1.4</t>
    </r>
  </si>
  <si>
    <r>
      <t xml:space="preserve">·       </t>
    </r>
    <r>
      <rPr>
        <b/>
        <sz val="12"/>
        <color theme="1"/>
        <rFont val="Calibri"/>
        <family val="2"/>
        <scheme val="minor"/>
      </rPr>
      <t xml:space="preserve">NIST SP 800-53 Rev. 4 </t>
    </r>
    <r>
      <rPr>
        <sz val="12"/>
        <color theme="1"/>
        <rFont val="Calibri"/>
        <family val="2"/>
        <scheme val="minor"/>
      </rPr>
      <t>CA-2, CA-7, PM-14, SI-4</t>
    </r>
  </si>
  <si>
    <r>
      <t xml:space="preserve">DE.DP-3: </t>
    </r>
    <r>
      <rPr>
        <sz val="12"/>
        <color rgb="FF000000"/>
        <rFont val="Calibri"/>
        <family val="2"/>
        <scheme val="minor"/>
      </rPr>
      <t>Detection processes are tested</t>
    </r>
  </si>
  <si>
    <r>
      <t xml:space="preserve">·       </t>
    </r>
    <r>
      <rPr>
        <b/>
        <sz val="12"/>
        <color rgb="FF000000"/>
        <rFont val="Calibri"/>
        <family val="2"/>
        <scheme val="minor"/>
      </rPr>
      <t xml:space="preserve">COBIT 5 </t>
    </r>
    <r>
      <rPr>
        <sz val="12"/>
        <color rgb="FF000000"/>
        <rFont val="Calibri"/>
        <family val="2"/>
        <scheme val="minor"/>
      </rPr>
      <t>APO13.02</t>
    </r>
  </si>
  <si>
    <r>
      <t xml:space="preserve">·       </t>
    </r>
    <r>
      <rPr>
        <b/>
        <sz val="12"/>
        <color theme="1"/>
        <rFont val="Calibri"/>
        <family val="2"/>
        <scheme val="minor"/>
      </rPr>
      <t>ISA 62443-3-3:2013</t>
    </r>
    <r>
      <rPr>
        <sz val="12"/>
        <color theme="1"/>
        <rFont val="Calibri"/>
        <family val="2"/>
        <scheme val="minor"/>
      </rPr>
      <t xml:space="preserve"> SR 3.3</t>
    </r>
  </si>
  <si>
    <r>
      <t xml:space="preserve">·       </t>
    </r>
    <r>
      <rPr>
        <b/>
        <sz val="12"/>
        <color theme="1"/>
        <rFont val="Calibri"/>
        <family val="2"/>
        <scheme val="minor"/>
      </rPr>
      <t xml:space="preserve">ISO/IEC 27001:2013 </t>
    </r>
    <r>
      <rPr>
        <sz val="12"/>
        <color theme="1"/>
        <rFont val="Calibri"/>
        <family val="2"/>
        <scheme val="minor"/>
      </rPr>
      <t>A.14.2.8</t>
    </r>
  </si>
  <si>
    <r>
      <t xml:space="preserve">·       </t>
    </r>
    <r>
      <rPr>
        <b/>
        <sz val="12"/>
        <color theme="1"/>
        <rFont val="Calibri"/>
        <family val="2"/>
        <scheme val="minor"/>
      </rPr>
      <t xml:space="preserve">NIST SP 800-53 Rev. 4 </t>
    </r>
    <r>
      <rPr>
        <sz val="12"/>
        <color theme="1"/>
        <rFont val="Calibri"/>
        <family val="2"/>
        <scheme val="minor"/>
      </rPr>
      <t>CA-2, CA-7, PE-3, PM-14, SI-3, SI-4</t>
    </r>
  </si>
  <si>
    <r>
      <t xml:space="preserve">DE.DP-4: </t>
    </r>
    <r>
      <rPr>
        <sz val="12"/>
        <color rgb="FF000000"/>
        <rFont val="Calibri"/>
        <family val="2"/>
        <scheme val="minor"/>
      </rPr>
      <t>Event detection information is communicated to appropriate parties</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</si>
  <si>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4.3.4.5.9</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</si>
  <si>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A.16.1.2</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</si>
  <si>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AU-6, CA-2, CA-7,  RA-5, SI-4</t>
    </r>
  </si>
  <si>
    <r>
      <t xml:space="preserve">DE.DP-5: </t>
    </r>
    <r>
      <rPr>
        <sz val="12"/>
        <color rgb="FF000000"/>
        <rFont val="Calibri"/>
        <family val="2"/>
        <scheme val="minor"/>
      </rPr>
      <t>Detection processes are continuously improved</t>
    </r>
  </si>
  <si>
    <r>
      <t>·</t>
    </r>
    <r>
      <rPr>
        <sz val="12"/>
        <color theme="1"/>
        <rFont val="Calibri"/>
        <family val="2"/>
        <scheme val="minor"/>
      </rPr>
      <t xml:space="preserve">       </t>
    </r>
    <r>
      <rPr>
        <b/>
        <sz val="12"/>
        <color theme="1"/>
        <rFont val="Calibri"/>
        <family val="2"/>
        <scheme val="minor"/>
      </rPr>
      <t>ISA 62443-2-1:2009</t>
    </r>
    <r>
      <rPr>
        <sz val="12"/>
        <color theme="1"/>
        <rFont val="Calibri"/>
        <family val="2"/>
        <scheme val="minor"/>
      </rPr>
      <t xml:space="preserve"> 4.4.3.4</t>
    </r>
  </si>
  <si>
    <r>
      <t>·</t>
    </r>
    <r>
      <rPr>
        <sz val="12"/>
        <color theme="1"/>
        <rFont val="Calibri"/>
        <family val="2"/>
        <scheme val="minor"/>
      </rPr>
      <t xml:space="preserve">       </t>
    </r>
    <r>
      <rPr>
        <b/>
        <sz val="12"/>
        <color theme="1"/>
        <rFont val="Calibri"/>
        <family val="2"/>
        <scheme val="minor"/>
      </rPr>
      <t xml:space="preserve">ISO/IEC 27001:2013 </t>
    </r>
    <r>
      <rPr>
        <sz val="12"/>
        <color theme="1"/>
        <rFont val="Calibri"/>
        <family val="2"/>
        <scheme val="minor"/>
      </rPr>
      <t>A.16.1.6</t>
    </r>
  </si>
  <si>
    <r>
      <t>·</t>
    </r>
    <r>
      <rPr>
        <sz val="12"/>
        <color theme="1"/>
        <rFont val="Calibri"/>
        <family val="2"/>
        <scheme val="minor"/>
      </rPr>
      <t xml:space="preserve">       </t>
    </r>
    <r>
      <rPr>
        <b/>
        <sz val="12"/>
        <color theme="1"/>
        <rFont val="Calibri"/>
        <family val="2"/>
        <scheme val="minor"/>
      </rPr>
      <t>NIST SP 800-53 Rev. 4</t>
    </r>
    <r>
      <rPr>
        <sz val="12"/>
        <color theme="1"/>
        <rFont val="Calibri"/>
        <family val="2"/>
        <scheme val="minor"/>
      </rPr>
      <t>, CA-2, CA-7, PL-2, RA-5, SI-4, PM-14</t>
    </r>
  </si>
  <si>
    <r>
      <t>Response Planning (RS.RP):</t>
    </r>
    <r>
      <rPr>
        <sz val="12"/>
        <color theme="1"/>
        <rFont val="Calibri"/>
        <family val="2"/>
        <scheme val="minor"/>
      </rPr>
      <t xml:space="preserve"> Response processes and procedures are executed and maintained, to ensure timely response to detected cybersecurity events.</t>
    </r>
  </si>
  <si>
    <r>
      <t xml:space="preserve">RS.RP-1: </t>
    </r>
    <r>
      <rPr>
        <sz val="12"/>
        <color theme="1"/>
        <rFont val="Calibri"/>
        <family val="2"/>
        <scheme val="minor"/>
      </rPr>
      <t>Response plan is executed during or after an event</t>
    </r>
  </si>
  <si>
    <r>
      <t xml:space="preserve">·       </t>
    </r>
    <r>
      <rPr>
        <b/>
        <sz val="12"/>
        <color rgb="FF000000"/>
        <rFont val="Calibri"/>
        <family val="2"/>
        <scheme val="minor"/>
      </rPr>
      <t xml:space="preserve">COBIT 5 </t>
    </r>
    <r>
      <rPr>
        <sz val="12"/>
        <color rgb="FF000000"/>
        <rFont val="Calibri"/>
        <family val="2"/>
        <scheme val="minor"/>
      </rPr>
      <t>BAI01.10</t>
    </r>
  </si>
  <si>
    <r>
      <t xml:space="preserve">·       </t>
    </r>
    <r>
      <rPr>
        <b/>
        <sz val="12"/>
        <color rgb="FF000000"/>
        <rFont val="Calibri"/>
        <family val="2"/>
        <scheme val="minor"/>
      </rPr>
      <t>CCS</t>
    </r>
    <r>
      <rPr>
        <sz val="12"/>
        <color rgb="FF000000"/>
        <rFont val="Calibri"/>
        <family val="2"/>
        <scheme val="minor"/>
      </rPr>
      <t xml:space="preserve"> </t>
    </r>
    <r>
      <rPr>
        <b/>
        <sz val="12"/>
        <color rgb="FF000000"/>
        <rFont val="Calibri"/>
        <family val="2"/>
        <scheme val="minor"/>
      </rPr>
      <t>CSC</t>
    </r>
    <r>
      <rPr>
        <sz val="12"/>
        <color rgb="FF000000"/>
        <rFont val="Calibri"/>
        <family val="2"/>
        <scheme val="minor"/>
      </rPr>
      <t xml:space="preserve"> 18</t>
    </r>
  </si>
  <si>
    <r>
      <t xml:space="preserve">·       </t>
    </r>
    <r>
      <rPr>
        <b/>
        <sz val="12"/>
        <color theme="1"/>
        <rFont val="Calibri"/>
        <family val="2"/>
        <scheme val="minor"/>
      </rPr>
      <t xml:space="preserve">ISA 62443-2-1:2009 </t>
    </r>
    <r>
      <rPr>
        <sz val="12"/>
        <color theme="1"/>
        <rFont val="Calibri"/>
        <family val="2"/>
        <scheme val="minor"/>
      </rPr>
      <t>4.3.4.5.1</t>
    </r>
  </si>
  <si>
    <r>
      <t xml:space="preserve">·       </t>
    </r>
    <r>
      <rPr>
        <b/>
        <sz val="12"/>
        <color theme="1"/>
        <rFont val="Calibri"/>
        <family val="2"/>
        <scheme val="minor"/>
      </rPr>
      <t xml:space="preserve">ISO/IEC 27001:2013 </t>
    </r>
    <r>
      <rPr>
        <sz val="12"/>
        <color theme="1"/>
        <rFont val="Calibri"/>
        <family val="2"/>
        <scheme val="minor"/>
      </rPr>
      <t>A.16.1.5</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</si>
  <si>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CP-2, CP-10, </t>
    </r>
    <r>
      <rPr>
        <sz val="12"/>
        <color rgb="FF000000"/>
        <rFont val="Calibri"/>
        <family val="2"/>
        <scheme val="minor"/>
      </rPr>
      <t xml:space="preserve">IR-4, IR-8 </t>
    </r>
  </si>
  <si>
    <r>
      <t xml:space="preserve">Communications (RS.CO): </t>
    </r>
    <r>
      <rPr>
        <sz val="12"/>
        <color theme="1"/>
        <rFont val="Calibri"/>
        <family val="2"/>
        <scheme val="minor"/>
      </rPr>
      <t>Response activities are coordinated with internal and external stakeholders, as appropriate, to include external support from law enforcement agencies.</t>
    </r>
  </si>
  <si>
    <r>
      <t xml:space="preserve">RS.CO-1: </t>
    </r>
    <r>
      <rPr>
        <sz val="12"/>
        <color rgb="FF000000"/>
        <rFont val="Calibri"/>
        <family val="2"/>
        <scheme val="minor"/>
      </rPr>
      <t>Personnel know their roles and order of operations when a response is needed</t>
    </r>
  </si>
  <si>
    <r>
      <t xml:space="preserve">·       </t>
    </r>
    <r>
      <rPr>
        <b/>
        <sz val="12"/>
        <color theme="1"/>
        <rFont val="Calibri"/>
        <family val="2"/>
        <scheme val="minor"/>
      </rPr>
      <t xml:space="preserve">ISA 62443-2-1:2009 </t>
    </r>
    <r>
      <rPr>
        <sz val="12"/>
        <color theme="1"/>
        <rFont val="Calibri"/>
        <family val="2"/>
        <scheme val="minor"/>
      </rPr>
      <t>4.3.4.5.2, 4.3.4.5.3, 4.3.4.5.4</t>
    </r>
  </si>
  <si>
    <r>
      <t xml:space="preserve">·       </t>
    </r>
    <r>
      <rPr>
        <b/>
        <sz val="12"/>
        <color theme="1"/>
        <rFont val="Calibri"/>
        <family val="2"/>
        <scheme val="minor"/>
      </rPr>
      <t xml:space="preserve">ISO/IEC 27001:2013 </t>
    </r>
    <r>
      <rPr>
        <sz val="12"/>
        <color theme="1"/>
        <rFont val="Calibri"/>
        <family val="2"/>
        <scheme val="minor"/>
      </rPr>
      <t xml:space="preserve">A.6.1.1, A.16.1.1 </t>
    </r>
  </si>
  <si>
    <r>
      <t xml:space="preserve">·       </t>
    </r>
    <r>
      <rPr>
        <b/>
        <sz val="12"/>
        <color theme="1"/>
        <rFont val="Calibri"/>
        <family val="2"/>
        <scheme val="minor"/>
      </rPr>
      <t xml:space="preserve">NIST SP 800-53 Rev. 4 </t>
    </r>
    <r>
      <rPr>
        <sz val="12"/>
        <color theme="1"/>
        <rFont val="Calibri"/>
        <family val="2"/>
        <scheme val="minor"/>
      </rPr>
      <t>CP-2, CP-3, IR-3, IR-8</t>
    </r>
  </si>
  <si>
    <r>
      <t xml:space="preserve">RS.CO-2: </t>
    </r>
    <r>
      <rPr>
        <sz val="12"/>
        <color rgb="FF000000"/>
        <rFont val="Calibri"/>
        <family val="2"/>
        <scheme val="minor"/>
      </rPr>
      <t>Events are reported consistent with established criteria</t>
    </r>
  </si>
  <si>
    <r>
      <t xml:space="preserve">·       </t>
    </r>
    <r>
      <rPr>
        <b/>
        <sz val="12"/>
        <color theme="1"/>
        <rFont val="Calibri"/>
        <family val="2"/>
        <scheme val="minor"/>
      </rPr>
      <t xml:space="preserve">ISA 62443-2-1:2009 </t>
    </r>
    <r>
      <rPr>
        <sz val="12"/>
        <color theme="1"/>
        <rFont val="Calibri"/>
        <family val="2"/>
        <scheme val="minor"/>
      </rPr>
      <t>4.3.4.5.5</t>
    </r>
    <r>
      <rPr>
        <sz val="12"/>
        <color rgb="FF000000"/>
        <rFont val="Calibri"/>
        <family val="2"/>
        <scheme val="minor"/>
      </rPr>
      <t xml:space="preserve"> </t>
    </r>
  </si>
  <si>
    <r>
      <t xml:space="preserve">·       </t>
    </r>
    <r>
      <rPr>
        <b/>
        <sz val="12"/>
        <color rgb="FF000000"/>
        <rFont val="Calibri"/>
        <family val="2"/>
        <scheme val="minor"/>
      </rPr>
      <t>ISO/IEC 27001:2013</t>
    </r>
    <r>
      <rPr>
        <sz val="12"/>
        <color rgb="FF000000"/>
        <rFont val="Calibri"/>
        <family val="2"/>
        <scheme val="minor"/>
      </rPr>
      <t xml:space="preserve"> A.6.1.3, A.16.1.2</t>
    </r>
  </si>
  <si>
    <r>
      <t xml:space="preserve">·       </t>
    </r>
    <r>
      <rPr>
        <b/>
        <sz val="12"/>
        <color theme="1"/>
        <rFont val="Calibri"/>
        <family val="2"/>
        <scheme val="minor"/>
      </rPr>
      <t xml:space="preserve">NIST SP 800-53 Rev. 4 </t>
    </r>
    <r>
      <rPr>
        <sz val="12"/>
        <color theme="1"/>
        <rFont val="Calibri"/>
        <family val="2"/>
        <scheme val="minor"/>
      </rPr>
      <t>AU-6,</t>
    </r>
    <r>
      <rPr>
        <b/>
        <sz val="12"/>
        <color theme="1"/>
        <rFont val="Calibri"/>
        <family val="2"/>
        <scheme val="minor"/>
      </rPr>
      <t xml:space="preserve"> </t>
    </r>
    <r>
      <rPr>
        <sz val="12"/>
        <color theme="1"/>
        <rFont val="Calibri"/>
        <family val="2"/>
        <scheme val="minor"/>
      </rPr>
      <t>IR-6, IR-8</t>
    </r>
  </si>
  <si>
    <r>
      <t xml:space="preserve">RS.CO-3: </t>
    </r>
    <r>
      <rPr>
        <sz val="12"/>
        <color theme="1"/>
        <rFont val="Calibri"/>
        <family val="2"/>
        <scheme val="minor"/>
      </rPr>
      <t>Information is shared consistent with response plans</t>
    </r>
  </si>
  <si>
    <r>
      <t xml:space="preserve">·       </t>
    </r>
    <r>
      <rPr>
        <b/>
        <sz val="12"/>
        <color rgb="FF000000"/>
        <rFont val="Calibri"/>
        <family val="2"/>
        <scheme val="minor"/>
      </rPr>
      <t>ISA 62443-2-1:2009</t>
    </r>
    <r>
      <rPr>
        <sz val="12"/>
        <color rgb="FF000000"/>
        <rFont val="Calibri"/>
        <family val="2"/>
        <scheme val="minor"/>
      </rPr>
      <t xml:space="preserve"> 4.3.4.5.2</t>
    </r>
  </si>
  <si>
    <r>
      <t xml:space="preserve">·       </t>
    </r>
    <r>
      <rPr>
        <b/>
        <sz val="12"/>
        <color rgb="FF000000"/>
        <rFont val="Calibri"/>
        <family val="2"/>
        <scheme val="minor"/>
      </rPr>
      <t xml:space="preserve">ISO/IEC 27001:2013 </t>
    </r>
    <r>
      <rPr>
        <sz val="12"/>
        <color rgb="FF000000"/>
        <rFont val="Calibri"/>
        <family val="2"/>
        <scheme val="minor"/>
      </rPr>
      <t>A.16.1.2</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</si>
  <si>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CA-2, CA-7, </t>
    </r>
    <r>
      <rPr>
        <sz val="12"/>
        <color rgb="FF000000"/>
        <rFont val="Calibri"/>
        <family val="2"/>
        <scheme val="minor"/>
      </rPr>
      <t xml:space="preserve">CP-2, IR-4, IR-8, PE-6, RA-5, SI-4 </t>
    </r>
  </si>
  <si>
    <r>
      <t xml:space="preserve">RS.CO-4: </t>
    </r>
    <r>
      <rPr>
        <sz val="12"/>
        <color theme="1"/>
        <rFont val="Calibri"/>
        <family val="2"/>
        <scheme val="minor"/>
      </rPr>
      <t>Coordination with stakeholders occurs consistent with response plans</t>
    </r>
  </si>
  <si>
    <r>
      <t xml:space="preserve">·       </t>
    </r>
    <r>
      <rPr>
        <b/>
        <sz val="12"/>
        <color rgb="FF000000"/>
        <rFont val="Calibri"/>
        <family val="2"/>
        <scheme val="minor"/>
      </rPr>
      <t xml:space="preserve">ISA 62443-2-1:2009 </t>
    </r>
    <r>
      <rPr>
        <sz val="12"/>
        <color rgb="FF000000"/>
        <rFont val="Calibri"/>
        <family val="2"/>
        <scheme val="minor"/>
      </rPr>
      <t>4.3.4.5.5</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</si>
  <si>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CP-2, IR-4, IR-8</t>
    </r>
  </si>
  <si>
    <r>
      <t xml:space="preserve">RS.CO-5: </t>
    </r>
    <r>
      <rPr>
        <sz val="12"/>
        <color theme="1"/>
        <rFont val="Calibri"/>
        <family val="2"/>
        <scheme val="minor"/>
      </rPr>
      <t>Voluntary information sharing occurs with external stakeholders to achieve broader cybersecurity situational awareness</t>
    </r>
    <r>
      <rPr>
        <sz val="12"/>
        <color rgb="FF000000"/>
        <rFont val="Calibri"/>
        <family val="2"/>
        <scheme val="minor"/>
      </rPr>
      <t xml:space="preserve"> </t>
    </r>
  </si>
  <si>
    <r>
      <t>·</t>
    </r>
    <r>
      <rPr>
        <sz val="12"/>
        <color theme="1"/>
        <rFont val="Calibri"/>
        <family val="2"/>
        <scheme val="minor"/>
      </rPr>
      <t xml:space="preserve">       </t>
    </r>
    <r>
      <rPr>
        <b/>
        <sz val="12"/>
        <color theme="1"/>
        <rFont val="Calibri"/>
        <family val="2"/>
        <scheme val="minor"/>
      </rPr>
      <t xml:space="preserve">NIST SP 800-53 Rev. 4 </t>
    </r>
    <r>
      <rPr>
        <sz val="12"/>
        <color theme="1"/>
        <rFont val="Calibri"/>
        <family val="2"/>
        <scheme val="minor"/>
      </rPr>
      <t>PM-15, SI-5</t>
    </r>
  </si>
  <si>
    <r>
      <t xml:space="preserve">Analysis (RS.AN): </t>
    </r>
    <r>
      <rPr>
        <sz val="12"/>
        <color theme="1"/>
        <rFont val="Calibri"/>
        <family val="2"/>
        <scheme val="minor"/>
      </rPr>
      <t>Analysis is conducted to ensure adequate response and support recovery activities.</t>
    </r>
  </si>
  <si>
    <r>
      <t xml:space="preserve">RS.AN-1: </t>
    </r>
    <r>
      <rPr>
        <sz val="12"/>
        <color rgb="FF000000"/>
        <rFont val="Calibri"/>
        <family val="2"/>
        <scheme val="minor"/>
      </rPr>
      <t>Notifications from detection systems are investigated </t>
    </r>
  </si>
  <si>
    <r>
      <t xml:space="preserve">·       </t>
    </r>
    <r>
      <rPr>
        <b/>
        <sz val="12"/>
        <color rgb="FF000000"/>
        <rFont val="Calibri"/>
        <family val="2"/>
        <scheme val="minor"/>
      </rPr>
      <t xml:space="preserve">COBIT 5 </t>
    </r>
    <r>
      <rPr>
        <sz val="12"/>
        <color rgb="FF000000"/>
        <rFont val="Calibri"/>
        <family val="2"/>
        <scheme val="minor"/>
      </rPr>
      <t>DSS02.07</t>
    </r>
  </si>
  <si>
    <r>
      <t xml:space="preserve">·       </t>
    </r>
    <r>
      <rPr>
        <b/>
        <sz val="12"/>
        <color rgb="FF000000"/>
        <rFont val="Calibri"/>
        <family val="2"/>
        <scheme val="minor"/>
      </rPr>
      <t xml:space="preserve">ISA 62443-2-1:2009 </t>
    </r>
    <r>
      <rPr>
        <sz val="12"/>
        <color rgb="FF000000"/>
        <rFont val="Calibri"/>
        <family val="2"/>
        <scheme val="minor"/>
      </rPr>
      <t>4.3.4.5.6, 4.3.4.5.7, 4.3.4.5.8</t>
    </r>
  </si>
  <si>
    <r>
      <t xml:space="preserve">·       </t>
    </r>
    <r>
      <rPr>
        <b/>
        <sz val="12"/>
        <color rgb="FF000000"/>
        <rFont val="Calibri"/>
        <family val="2"/>
        <scheme val="minor"/>
      </rPr>
      <t>ISA 62443-3-3:2013</t>
    </r>
    <r>
      <rPr>
        <sz val="12"/>
        <color rgb="FF000000"/>
        <rFont val="Calibri"/>
        <family val="2"/>
        <scheme val="minor"/>
      </rPr>
      <t xml:space="preserve"> SR 6.1</t>
    </r>
  </si>
  <si>
    <r>
      <t xml:space="preserve">·       </t>
    </r>
    <r>
      <rPr>
        <b/>
        <sz val="12"/>
        <color rgb="FF000000"/>
        <rFont val="Calibri"/>
        <family val="2"/>
        <scheme val="minor"/>
      </rPr>
      <t xml:space="preserve">ISO/IEC 27001:2013 </t>
    </r>
    <r>
      <rPr>
        <sz val="12"/>
        <color rgb="FF000000"/>
        <rFont val="Calibri"/>
        <family val="2"/>
        <scheme val="minor"/>
      </rPr>
      <t>A.12.4.1, A.12.4.3, A.16.1.5</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</si>
  <si>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 xml:space="preserve">AU-6, </t>
    </r>
    <r>
      <rPr>
        <sz val="12"/>
        <color theme="1"/>
        <rFont val="Calibri"/>
        <family val="2"/>
        <scheme val="minor"/>
      </rPr>
      <t xml:space="preserve">CA-7, IR-4, </t>
    </r>
    <r>
      <rPr>
        <sz val="12"/>
        <color rgb="FF000000"/>
        <rFont val="Calibri"/>
        <family val="2"/>
        <scheme val="minor"/>
      </rPr>
      <t xml:space="preserve">IR-5, PE-6, SI-4 </t>
    </r>
  </si>
  <si>
    <r>
      <t xml:space="preserve">RS.AN-2: </t>
    </r>
    <r>
      <rPr>
        <sz val="12"/>
        <color rgb="FF000000"/>
        <rFont val="Calibri"/>
        <family val="2"/>
        <scheme val="minor"/>
      </rPr>
      <t>The impact of the incident is understood</t>
    </r>
  </si>
  <si>
    <r>
      <t xml:space="preserve">·       </t>
    </r>
    <r>
      <rPr>
        <b/>
        <sz val="12"/>
        <color rgb="FF000000"/>
        <rFont val="Calibri"/>
        <family val="2"/>
        <scheme val="minor"/>
      </rPr>
      <t>ISA 62443-2-1:2009</t>
    </r>
    <r>
      <rPr>
        <sz val="12"/>
        <color rgb="FF000000"/>
        <rFont val="Calibri"/>
        <family val="2"/>
        <scheme val="minor"/>
      </rPr>
      <t xml:space="preserve"> 4.3.4.5.6, 4.3.4.5.7, 4.3.4.5.8</t>
    </r>
  </si>
  <si>
    <r>
      <t xml:space="preserve">·       </t>
    </r>
    <r>
      <rPr>
        <b/>
        <sz val="12"/>
        <color rgb="FF000000"/>
        <rFont val="Calibri"/>
        <family val="2"/>
        <scheme val="minor"/>
      </rPr>
      <t xml:space="preserve">ISO/IEC 27001:2013 </t>
    </r>
    <r>
      <rPr>
        <sz val="12"/>
        <color rgb="FF000000"/>
        <rFont val="Calibri"/>
        <family val="2"/>
        <scheme val="minor"/>
      </rPr>
      <t>A.16.1.6</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</si>
  <si>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CP-2, </t>
    </r>
    <r>
      <rPr>
        <sz val="12"/>
        <color rgb="FF000000"/>
        <rFont val="Calibri"/>
        <family val="2"/>
        <scheme val="minor"/>
      </rPr>
      <t>IR-4</t>
    </r>
  </si>
  <si>
    <r>
      <t xml:space="preserve">RS.AN-3: </t>
    </r>
    <r>
      <rPr>
        <sz val="12"/>
        <color rgb="FF000000"/>
        <rFont val="Calibri"/>
        <family val="2"/>
        <scheme val="minor"/>
      </rPr>
      <t>Forensics are performed</t>
    </r>
  </si>
  <si>
    <r>
      <t xml:space="preserve">·       </t>
    </r>
    <r>
      <rPr>
        <b/>
        <sz val="12"/>
        <color rgb="FF000000"/>
        <rFont val="Calibri"/>
        <family val="2"/>
        <scheme val="minor"/>
      </rPr>
      <t>ISA 62443-3-3:2013</t>
    </r>
    <r>
      <rPr>
        <sz val="12"/>
        <color rgb="FF000000"/>
        <rFont val="Calibri"/>
        <family val="2"/>
        <scheme val="minor"/>
      </rPr>
      <t xml:space="preserve"> SR 2.8, SR 2.9, SR 2.10, SR 2.11, SR 2.12, SR 3.9, SR 6.1</t>
    </r>
  </si>
  <si>
    <r>
      <t xml:space="preserve">·       </t>
    </r>
    <r>
      <rPr>
        <b/>
        <sz val="12"/>
        <color rgb="FF000000"/>
        <rFont val="Calibri"/>
        <family val="2"/>
        <scheme val="minor"/>
      </rPr>
      <t xml:space="preserve">ISO/IEC 27001:2013 </t>
    </r>
    <r>
      <rPr>
        <sz val="12"/>
        <color rgb="FF000000"/>
        <rFont val="Calibri"/>
        <family val="2"/>
        <scheme val="minor"/>
      </rPr>
      <t xml:space="preserve">A.16.1.7 </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</si>
  <si>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AU-7, </t>
    </r>
    <r>
      <rPr>
        <sz val="12"/>
        <color rgb="FF000000"/>
        <rFont val="Calibri"/>
        <family val="2"/>
        <scheme val="minor"/>
      </rPr>
      <t>IR-4</t>
    </r>
  </si>
  <si>
    <r>
      <t xml:space="preserve">RS.AN-4: </t>
    </r>
    <r>
      <rPr>
        <sz val="12"/>
        <color rgb="FF000000"/>
        <rFont val="Calibri"/>
        <family val="2"/>
        <scheme val="minor"/>
      </rPr>
      <t>Incidents are categorized consistent with response plans</t>
    </r>
  </si>
  <si>
    <r>
      <t xml:space="preserve">·       </t>
    </r>
    <r>
      <rPr>
        <b/>
        <sz val="12"/>
        <color theme="1"/>
        <rFont val="Calibri"/>
        <family val="2"/>
        <scheme val="minor"/>
      </rPr>
      <t xml:space="preserve">ISA 62443-2-1:2009 </t>
    </r>
    <r>
      <rPr>
        <sz val="12"/>
        <color theme="1"/>
        <rFont val="Calibri"/>
        <family val="2"/>
        <scheme val="minor"/>
      </rPr>
      <t>4.3.4.5.6</t>
    </r>
  </si>
  <si>
    <r>
      <t xml:space="preserve">·       </t>
    </r>
    <r>
      <rPr>
        <b/>
        <sz val="12"/>
        <color rgb="FF000000"/>
        <rFont val="Calibri"/>
        <family val="2"/>
        <scheme val="minor"/>
      </rPr>
      <t xml:space="preserve">ISO/IEC 27001:2013 </t>
    </r>
    <r>
      <rPr>
        <sz val="12"/>
        <color rgb="FF000000"/>
        <rFont val="Calibri"/>
        <family val="2"/>
        <scheme val="minor"/>
      </rPr>
      <t xml:space="preserve">A.16.1.4 </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</si>
  <si>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CP-2, </t>
    </r>
    <r>
      <rPr>
        <sz val="12"/>
        <color rgb="FF000000"/>
        <rFont val="Calibri"/>
        <family val="2"/>
        <scheme val="minor"/>
      </rPr>
      <t>IR-4, IR-5, IR-8</t>
    </r>
  </si>
  <si>
    <r>
      <t xml:space="preserve">Mitigation (RS.MI): </t>
    </r>
    <r>
      <rPr>
        <sz val="12"/>
        <color theme="1"/>
        <rFont val="Calibri"/>
        <family val="2"/>
        <scheme val="minor"/>
      </rPr>
      <t>Activities are performed to prevent expansion of an event, mitigate its effects, and eradicate the incident.</t>
    </r>
  </si>
  <si>
    <r>
      <t xml:space="preserve">RS.MI-1: </t>
    </r>
    <r>
      <rPr>
        <sz val="12"/>
        <color rgb="FF000000"/>
        <rFont val="Calibri"/>
        <family val="2"/>
        <scheme val="minor"/>
      </rPr>
      <t>Incidents are contained</t>
    </r>
  </si>
  <si>
    <r>
      <t xml:space="preserve">·       </t>
    </r>
    <r>
      <rPr>
        <b/>
        <sz val="12"/>
        <color theme="1"/>
        <rFont val="Calibri"/>
        <family val="2"/>
        <scheme val="minor"/>
      </rPr>
      <t>ISA 62443-3-3:2013</t>
    </r>
    <r>
      <rPr>
        <sz val="12"/>
        <color theme="1"/>
        <rFont val="Calibri"/>
        <family val="2"/>
        <scheme val="minor"/>
      </rPr>
      <t xml:space="preserve"> SR 5.1, SR 5.2, SR 5.4</t>
    </r>
  </si>
  <si>
    <r>
      <t xml:space="preserve">·       </t>
    </r>
    <r>
      <rPr>
        <b/>
        <sz val="12"/>
        <color rgb="FF000000"/>
        <rFont val="Calibri"/>
        <family val="2"/>
        <scheme val="minor"/>
      </rPr>
      <t xml:space="preserve">ISO/IEC 27001:2013 </t>
    </r>
    <r>
      <rPr>
        <sz val="12"/>
        <color rgb="FF000000"/>
        <rFont val="Calibri"/>
        <family val="2"/>
        <scheme val="minor"/>
      </rPr>
      <t>A.16.1.5</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</si>
  <si>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IR-4</t>
    </r>
  </si>
  <si>
    <r>
      <t xml:space="preserve">RS.MI-2: </t>
    </r>
    <r>
      <rPr>
        <sz val="12"/>
        <color rgb="FF000000"/>
        <rFont val="Calibri"/>
        <family val="2"/>
        <scheme val="minor"/>
      </rPr>
      <t>Incidents are mitigated</t>
    </r>
  </si>
  <si>
    <r>
      <t xml:space="preserve">·       </t>
    </r>
    <r>
      <rPr>
        <b/>
        <sz val="12"/>
        <color theme="1"/>
        <rFont val="Calibri"/>
        <family val="2"/>
        <scheme val="minor"/>
      </rPr>
      <t xml:space="preserve">ISA 62443-2-1:2009 </t>
    </r>
    <r>
      <rPr>
        <sz val="12"/>
        <color theme="1"/>
        <rFont val="Calibri"/>
        <family val="2"/>
        <scheme val="minor"/>
      </rPr>
      <t>4.3.4.5.6, 4.3.4.5.10</t>
    </r>
  </si>
  <si>
    <r>
      <t xml:space="preserve">·       </t>
    </r>
    <r>
      <rPr>
        <b/>
        <sz val="12"/>
        <color theme="1"/>
        <rFont val="Calibri"/>
        <family val="2"/>
        <scheme val="minor"/>
      </rPr>
      <t>ISO/IEC 27001:2013</t>
    </r>
    <r>
      <rPr>
        <sz val="12"/>
        <color theme="1"/>
        <rFont val="Calibri"/>
        <family val="2"/>
        <scheme val="minor"/>
      </rPr>
      <t xml:space="preserve"> A.12.2.1, A.16.1.5</t>
    </r>
  </si>
  <si>
    <r>
      <t xml:space="preserve">RS.MI-3: </t>
    </r>
    <r>
      <rPr>
        <sz val="12"/>
        <color rgb="FF000000"/>
        <rFont val="Calibri"/>
        <family val="2"/>
        <scheme val="minor"/>
      </rPr>
      <t>Newly identified vulnerabilities are mitigated or documented as accepted risks</t>
    </r>
  </si>
  <si>
    <r>
      <t>·</t>
    </r>
    <r>
      <rPr>
        <sz val="12"/>
        <color theme="1"/>
        <rFont val="Calibri"/>
        <family val="2"/>
        <scheme val="minor"/>
      </rPr>
      <t xml:space="preserve">       </t>
    </r>
    <r>
      <rPr>
        <b/>
        <sz val="12"/>
        <color theme="1"/>
        <rFont val="Calibri"/>
        <family val="2"/>
        <scheme val="minor"/>
      </rPr>
      <t>ISO/IEC 27001:2013</t>
    </r>
    <r>
      <rPr>
        <sz val="12"/>
        <color theme="1"/>
        <rFont val="Calibri"/>
        <family val="2"/>
        <scheme val="minor"/>
      </rPr>
      <t xml:space="preserve"> A.12.6.1</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</si>
  <si>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 xml:space="preserve">Rev. 4 </t>
    </r>
    <r>
      <rPr>
        <sz val="12"/>
        <color theme="1"/>
        <rFont val="Calibri"/>
        <family val="2"/>
        <scheme val="minor"/>
      </rPr>
      <t>CA-7,</t>
    </r>
    <r>
      <rPr>
        <b/>
        <sz val="12"/>
        <color theme="1"/>
        <rFont val="Calibri"/>
        <family val="2"/>
        <scheme val="minor"/>
      </rPr>
      <t xml:space="preserve"> </t>
    </r>
    <r>
      <rPr>
        <sz val="12"/>
        <color theme="1"/>
        <rFont val="Calibri"/>
        <family val="2"/>
        <scheme val="minor"/>
      </rPr>
      <t>RA-3, RA-5</t>
    </r>
  </si>
  <si>
    <r>
      <t xml:space="preserve">Improvements (RS.IM): </t>
    </r>
    <r>
      <rPr>
        <sz val="12"/>
        <color theme="1"/>
        <rFont val="Calibri"/>
        <family val="2"/>
        <scheme val="minor"/>
      </rPr>
      <t>Organizational response activities are improved by incorporating lessons learned from current and previous detection/response activities.</t>
    </r>
  </si>
  <si>
    <r>
      <t xml:space="preserve">RS.IM-1: </t>
    </r>
    <r>
      <rPr>
        <sz val="12"/>
        <color rgb="FF000000"/>
        <rFont val="Calibri"/>
        <family val="2"/>
        <scheme val="minor"/>
      </rPr>
      <t>Response</t>
    </r>
    <r>
      <rPr>
        <b/>
        <sz val="12"/>
        <color rgb="FF000000"/>
        <rFont val="Calibri"/>
        <family val="2"/>
        <scheme val="minor"/>
      </rPr>
      <t xml:space="preserve"> </t>
    </r>
    <r>
      <rPr>
        <sz val="12"/>
        <color rgb="FF000000"/>
        <rFont val="Calibri"/>
        <family val="2"/>
        <scheme val="minor"/>
      </rPr>
      <t>plans incorporate lessons learned</t>
    </r>
  </si>
  <si>
    <r>
      <t xml:space="preserve">·       </t>
    </r>
    <r>
      <rPr>
        <b/>
        <sz val="12"/>
        <color rgb="FF000000"/>
        <rFont val="Calibri"/>
        <family val="2"/>
        <scheme val="minor"/>
      </rPr>
      <t xml:space="preserve">COBIT 5 </t>
    </r>
    <r>
      <rPr>
        <sz val="12"/>
        <color rgb="FF000000"/>
        <rFont val="Calibri"/>
        <family val="2"/>
        <scheme val="minor"/>
      </rPr>
      <t>BAI01.13</t>
    </r>
  </si>
  <si>
    <r>
      <t xml:space="preserve">·       </t>
    </r>
    <r>
      <rPr>
        <b/>
        <sz val="12"/>
        <color theme="1"/>
        <rFont val="Calibri"/>
        <family val="2"/>
        <scheme val="minor"/>
      </rPr>
      <t xml:space="preserve">ISA 62443-2-1:2009 </t>
    </r>
    <r>
      <rPr>
        <sz val="12"/>
        <color theme="1"/>
        <rFont val="Calibri"/>
        <family val="2"/>
        <scheme val="minor"/>
      </rPr>
      <t>4.3.4.5.10, 4.4.3.4</t>
    </r>
  </si>
  <si>
    <r>
      <t xml:space="preserve">RS.IM-2: </t>
    </r>
    <r>
      <rPr>
        <sz val="12"/>
        <color rgb="FF000000"/>
        <rFont val="Calibri"/>
        <family val="2"/>
        <scheme val="minor"/>
      </rPr>
      <t>Response strategies are updated</t>
    </r>
  </si>
  <si>
    <r>
      <t>·</t>
    </r>
    <r>
      <rPr>
        <sz val="12"/>
        <color theme="1"/>
        <rFont val="Calibri"/>
        <family val="2"/>
        <scheme val="minor"/>
      </rP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CP-2, IR-4, IR-8</t>
    </r>
  </si>
  <si>
    <r>
      <t xml:space="preserve">Recovery Planning (RC.RP): </t>
    </r>
    <r>
      <rPr>
        <sz val="12"/>
        <color theme="1"/>
        <rFont val="Calibri"/>
        <family val="2"/>
        <scheme val="minor"/>
      </rPr>
      <t>Recovery processes and procedures are executed and maintained to ensure timely restoration of systems or assets affected by cybersecurity events.</t>
    </r>
  </si>
  <si>
    <r>
      <t xml:space="preserve">RC.RP-1: </t>
    </r>
    <r>
      <rPr>
        <sz val="12"/>
        <color theme="1"/>
        <rFont val="Calibri"/>
        <family val="2"/>
        <scheme val="minor"/>
      </rPr>
      <t>Recovery plan is executed during or after an event</t>
    </r>
  </si>
  <si>
    <r>
      <t xml:space="preserve">·       </t>
    </r>
    <r>
      <rPr>
        <b/>
        <sz val="12"/>
        <color rgb="FF000000"/>
        <rFont val="Calibri"/>
        <family val="2"/>
        <scheme val="minor"/>
      </rPr>
      <t>CCS</t>
    </r>
    <r>
      <rPr>
        <sz val="12"/>
        <color rgb="FF000000"/>
        <rFont val="Calibri"/>
        <family val="2"/>
        <scheme val="minor"/>
      </rPr>
      <t xml:space="preserve"> </t>
    </r>
    <r>
      <rPr>
        <b/>
        <sz val="12"/>
        <color rgb="FF000000"/>
        <rFont val="Calibri"/>
        <family val="2"/>
        <scheme val="minor"/>
      </rPr>
      <t>CSC</t>
    </r>
    <r>
      <rPr>
        <sz val="12"/>
        <color rgb="FF000000"/>
        <rFont val="Calibri"/>
        <family val="2"/>
        <scheme val="minor"/>
      </rPr>
      <t xml:space="preserve"> 8</t>
    </r>
  </si>
  <si>
    <r>
      <t xml:space="preserve">·       </t>
    </r>
    <r>
      <rPr>
        <b/>
        <sz val="12"/>
        <color rgb="FF000000"/>
        <rFont val="Calibri"/>
        <family val="2"/>
        <scheme val="minor"/>
      </rPr>
      <t xml:space="preserve">COBIT 5 </t>
    </r>
    <r>
      <rPr>
        <sz val="12"/>
        <color rgb="FF000000"/>
        <rFont val="Calibri"/>
        <family val="2"/>
        <scheme val="minor"/>
      </rPr>
      <t>DSS02.05, DSS03.04</t>
    </r>
  </si>
  <si>
    <r>
      <t xml:space="preserve">·       </t>
    </r>
    <r>
      <rPr>
        <b/>
        <sz val="12"/>
        <color theme="1"/>
        <rFont val="Calibri"/>
        <family val="2"/>
        <scheme val="minor"/>
      </rPr>
      <t>NIST SP 800-53</t>
    </r>
    <r>
      <rPr>
        <sz val="12"/>
        <color theme="1"/>
        <rFont val="Calibri"/>
        <family val="2"/>
        <scheme val="minor"/>
      </rPr>
      <t xml:space="preserve"> </t>
    </r>
    <r>
      <rPr>
        <b/>
        <sz val="12"/>
        <color theme="1"/>
        <rFont val="Calibri"/>
        <family val="2"/>
        <scheme val="minor"/>
      </rPr>
      <t>Rev. 4</t>
    </r>
    <r>
      <rPr>
        <sz val="12"/>
        <color theme="1"/>
        <rFont val="Calibri"/>
        <family val="2"/>
        <scheme val="minor"/>
      </rPr>
      <t xml:space="preserve"> </t>
    </r>
    <r>
      <rPr>
        <sz val="12"/>
        <color rgb="FF000000"/>
        <rFont val="Calibri"/>
        <family val="2"/>
        <scheme val="minor"/>
      </rPr>
      <t>CP-10, IR-4, IR-8</t>
    </r>
  </si>
  <si>
    <r>
      <t xml:space="preserve">Improvements (RC.IM): </t>
    </r>
    <r>
      <rPr>
        <sz val="12"/>
        <color theme="1"/>
        <rFont val="Calibri"/>
        <family val="2"/>
        <scheme val="minor"/>
      </rPr>
      <t>Recovery planning and processes are improved by incorporating lessons learned into future activities.</t>
    </r>
  </si>
  <si>
    <r>
      <t xml:space="preserve">RC.IM-1: </t>
    </r>
    <r>
      <rPr>
        <sz val="12"/>
        <color rgb="FF000000"/>
        <rFont val="Calibri"/>
        <family val="2"/>
        <scheme val="minor"/>
      </rPr>
      <t>Recovery plans incorporate lessons learned</t>
    </r>
  </si>
  <si>
    <r>
      <t xml:space="preserve">·       </t>
    </r>
    <r>
      <rPr>
        <b/>
        <sz val="12"/>
        <color rgb="FF000000"/>
        <rFont val="Calibri"/>
        <family val="2"/>
        <scheme val="minor"/>
      </rPr>
      <t xml:space="preserve">COBIT 5 </t>
    </r>
    <r>
      <rPr>
        <sz val="12"/>
        <color rgb="FF000000"/>
        <rFont val="Calibri"/>
        <family val="2"/>
        <scheme val="minor"/>
      </rPr>
      <t>BAI05.07</t>
    </r>
  </si>
  <si>
    <r>
      <t xml:space="preserve">·       </t>
    </r>
    <r>
      <rPr>
        <b/>
        <sz val="12"/>
        <color theme="1"/>
        <rFont val="Calibri"/>
        <family val="2"/>
        <scheme val="minor"/>
      </rPr>
      <t xml:space="preserve">ISA 62443-2-1 </t>
    </r>
    <r>
      <rPr>
        <sz val="12"/>
        <color theme="1"/>
        <rFont val="Calibri"/>
        <family val="2"/>
        <scheme val="minor"/>
      </rPr>
      <t>4.4.3.4</t>
    </r>
  </si>
  <si>
    <r>
      <t xml:space="preserve">RC.IM-2: </t>
    </r>
    <r>
      <rPr>
        <sz val="12"/>
        <color rgb="FF000000"/>
        <rFont val="Calibri"/>
        <family val="2"/>
        <scheme val="minor"/>
      </rPr>
      <t>Recovery strategies are updated</t>
    </r>
  </si>
  <si>
    <r>
      <t xml:space="preserve">·       </t>
    </r>
    <r>
      <rPr>
        <b/>
        <sz val="12"/>
        <color rgb="FF000000"/>
        <rFont val="Calibri"/>
        <family val="2"/>
        <scheme val="minor"/>
      </rPr>
      <t xml:space="preserve">COBIT 5 </t>
    </r>
    <r>
      <rPr>
        <sz val="12"/>
        <color rgb="FF000000"/>
        <rFont val="Calibri"/>
        <family val="2"/>
        <scheme val="minor"/>
      </rPr>
      <t>BAI07.08</t>
    </r>
  </si>
  <si>
    <r>
      <t xml:space="preserve">·       </t>
    </r>
    <r>
      <rPr>
        <b/>
        <sz val="12"/>
        <color rgb="FF000000"/>
        <rFont val="Calibri"/>
        <family val="2"/>
        <scheme val="minor"/>
      </rPr>
      <t>NIST SP 800-53 Rev. 4</t>
    </r>
    <r>
      <rPr>
        <sz val="12"/>
        <color rgb="FF000000"/>
        <rFont val="Calibri"/>
        <family val="2"/>
        <scheme val="minor"/>
      </rPr>
      <t xml:space="preserve"> CP-2, IR-4, IR-8</t>
    </r>
  </si>
  <si>
    <r>
      <t xml:space="preserve">Communications (RC.CO): </t>
    </r>
    <r>
      <rPr>
        <sz val="12"/>
        <color theme="1"/>
        <rFont val="Calibri"/>
        <family val="2"/>
        <scheme val="minor"/>
      </rPr>
      <t>Restoration activities are coordinated with internal and external parties, such as coordinating centers, Internet Service Providers, owners of attacking systems, victims, other CSIRTs, and vendors.</t>
    </r>
  </si>
  <si>
    <r>
      <t xml:space="preserve">RC.CO-1: </t>
    </r>
    <r>
      <rPr>
        <sz val="12"/>
        <color rgb="FF000000"/>
        <rFont val="Calibri"/>
        <family val="2"/>
        <scheme val="minor"/>
      </rPr>
      <t>Public relations are managed</t>
    </r>
  </si>
  <si>
    <r>
      <t>·</t>
    </r>
    <r>
      <rPr>
        <sz val="12"/>
        <color theme="1"/>
        <rFont val="Calibri"/>
        <family val="2"/>
        <scheme val="minor"/>
      </rPr>
      <t xml:space="preserve">       </t>
    </r>
    <r>
      <rPr>
        <b/>
        <sz val="12"/>
        <color rgb="FF000000"/>
        <rFont val="Calibri"/>
        <family val="2"/>
        <scheme val="minor"/>
      </rPr>
      <t>COBIT 5</t>
    </r>
    <r>
      <rPr>
        <sz val="12"/>
        <color rgb="FF000000"/>
        <rFont val="Calibri"/>
        <family val="2"/>
        <scheme val="minor"/>
      </rPr>
      <t xml:space="preserve"> EDM03.02</t>
    </r>
  </si>
  <si>
    <r>
      <t xml:space="preserve">RC.CO-2: </t>
    </r>
    <r>
      <rPr>
        <sz val="12"/>
        <color rgb="FF000000"/>
        <rFont val="Calibri"/>
        <family val="2"/>
        <scheme val="minor"/>
      </rPr>
      <t>Reputation after an event is repaired</t>
    </r>
  </si>
  <si>
    <r>
      <t xml:space="preserve">·       </t>
    </r>
    <r>
      <rPr>
        <b/>
        <sz val="12"/>
        <color rgb="FF000000"/>
        <rFont val="Calibri"/>
        <family val="2"/>
        <scheme val="minor"/>
      </rPr>
      <t xml:space="preserve">COBIT 5 </t>
    </r>
    <r>
      <rPr>
        <sz val="12"/>
        <color rgb="FF000000"/>
        <rFont val="Calibri"/>
        <family val="2"/>
        <scheme val="minor"/>
      </rPr>
      <t>MEA03.02</t>
    </r>
  </si>
  <si>
    <r>
      <t xml:space="preserve">RC.CO-3: </t>
    </r>
    <r>
      <rPr>
        <sz val="12"/>
        <color rgb="FF000000"/>
        <rFont val="Calibri"/>
        <family val="2"/>
        <scheme val="minor"/>
      </rPr>
      <t>Recovery activities are communicated to internal stakeholders and executive and management teams</t>
    </r>
  </si>
  <si>
    <r>
      <t xml:space="preserve">·       </t>
    </r>
    <r>
      <rPr>
        <b/>
        <sz val="12"/>
        <color rgb="FF000000"/>
        <rFont val="Calibri"/>
        <family val="2"/>
        <scheme val="minor"/>
      </rPr>
      <t xml:space="preserve">NIST SP 800-53 Rev. 4 </t>
    </r>
    <r>
      <rPr>
        <sz val="12"/>
        <color rgb="FF000000"/>
        <rFont val="Calibri"/>
        <family val="2"/>
        <scheme val="minor"/>
      </rPr>
      <t xml:space="preserve">CP-2, IR-4 </t>
    </r>
  </si>
  <si>
    <t>No risk management process is in place</t>
  </si>
  <si>
    <t>Help with improving speed of investigation, reduce time spent on forensics and discovery and ultimately who may have leaked the data</t>
  </si>
  <si>
    <t>Likely impact can be estimated due to risk management estimates. Company could bring a suit against employee to recover some of its costs.</t>
  </si>
  <si>
    <t xml:space="preserve">Sign-off process acts as a deterrent to employees as consequences of not adhering to policy laid out in employment contract.
</t>
  </si>
  <si>
    <t>If attack did happen, identifying who and where attack occurred would be straightforward due to monitoring and can assist forensics in what data had been taken. This would reduce time, and number of notifications needed to customers.</t>
  </si>
  <si>
    <t xml:space="preserve">Identifying employee threats would certainly reduce the chance of a successful data breach.
</t>
  </si>
  <si>
    <t>If prior events have occurred, lessons learned could help to reduce the future events</t>
  </si>
  <si>
    <t>N/A - no significant impacts on severity expected</t>
  </si>
  <si>
    <t>N/A - no significant impacts on frequency expected</t>
  </si>
  <si>
    <t>A good risk management team and process could help reduce the risk of an external leak either by education of employees or controls behaviour</t>
  </si>
  <si>
    <t xml:space="preserve">Access rights and controls if well embedded could signiifcantly reduce the risk of data leak on large scale. </t>
  </si>
  <si>
    <t>The number of data records could be mitigated significantly by the access controls in place. If these are weak by rights or device controls then leak could involve lots of data. Then the cost associated in dealing with customer data will be significant.</t>
  </si>
  <si>
    <t xml:space="preserve">Training of employees would be expected to reduce the risk if they are aware of the consequences of their actions. </t>
  </si>
  <si>
    <t>A good data security process should reduce the liklihood of the event happening significantly. Sign-off process acts as a deterrent to employees as consequences of not adhering to policy laid out in employment contract.</t>
  </si>
  <si>
    <t xml:space="preserve">Data security process such as enryptions could help reduce the impact of the leak. If the data cannot be used when leaked then the impact could be mitigated. Costs will still exists for notifications and some liability to customers will still be possible. </t>
  </si>
  <si>
    <t>Scenario 1</t>
  </si>
  <si>
    <t xml:space="preserve">If cybersecurity is included in human resources practices (e.g., deprovisioning, personnel screening) this could reduce the liklihood of the event if this process is adequete at indifiying risks. </t>
  </si>
  <si>
    <t>Response plans (Incident Response and Business Continuity) and recovery plans (Incident Recovery and Disaster Recovery) could help reduce ther post event costs if well established.</t>
  </si>
  <si>
    <t xml:space="preserve">Audit logs may help understand the extent of the leaked data quicker enabling a more efficient response. </t>
  </si>
  <si>
    <t>Not being able to detetc acitivity that is outside the normal expected activity i.e. unauthoised access or data leaking would increase the potential scale of the event before it's identified and mitigated.</t>
  </si>
  <si>
    <t>Not being able to detect acitivity that is outside the normal expected activity i.e. unauthoised access or data leaking would increase the liklihood of the event occuring.</t>
  </si>
  <si>
    <t>Where personnel activity is monitored to detect potential cybersecurity events this can reduce the risk of the event signifcantly.</t>
  </si>
  <si>
    <t xml:space="preserve">Being able to respond quickly to an event can help reduce the impact of the post event loss costs. </t>
  </si>
  <si>
    <t xml:space="preserve">Having a forensiuc process in help can signifcantly reduce the potential costs and need for third party support and hence costs. </t>
  </si>
  <si>
    <t xml:space="preserve">Mitigation procedures to scale an event once it's become known reduces the impact. </t>
  </si>
  <si>
    <t>Control Category</t>
  </si>
  <si>
    <t>Control Subcategory</t>
  </si>
  <si>
    <t>Materiality</t>
  </si>
  <si>
    <t>Potential impact on the frequency</t>
  </si>
  <si>
    <t>Potential impact on the severity</t>
  </si>
  <si>
    <t xml:space="preserve">Regular testing of detection can idetify potential risks with personal leaking data. </t>
  </si>
  <si>
    <t>Regular testing could identify leaks before they become a major events.</t>
  </si>
  <si>
    <t>There is no response plan to execute</t>
  </si>
  <si>
    <t>A response plan is executed during or after an event.</t>
  </si>
  <si>
    <t>Response activities are coordinated with internal and external stakeholders, as appropriate, to include external support from law enforcement agencies.</t>
  </si>
  <si>
    <t xml:space="preserve"> Analysis is conducted to ensure adequate response and support recovery activities.</t>
  </si>
  <si>
    <r>
      <t xml:space="preserve">Mitigation (RS.MI): </t>
    </r>
    <r>
      <rPr>
        <sz val="12"/>
        <color theme="1"/>
        <rFont val="Calibri"/>
        <family val="2"/>
        <scheme val="minor"/>
      </rPr>
      <t xml:space="preserve"> Analysis is conducted to ensure adequate response and support recovery activities.</t>
    </r>
  </si>
  <si>
    <t>Organizational response activities are improved by incorporating lessons learned from current and previous detection/response activities.</t>
  </si>
  <si>
    <t xml:space="preserve"> Analysis is conducted to ensure efficient response and support recovery activities including full forensic analysis of the event. </t>
  </si>
  <si>
    <t>Good Compliance</t>
  </si>
  <si>
    <t>Scenario 2</t>
  </si>
  <si>
    <t>Scenario 3</t>
  </si>
  <si>
    <t>Amount (gross)</t>
  </si>
  <si>
    <t>Rationale</t>
  </si>
  <si>
    <t>External consultants used to investigate data breach</t>
  </si>
  <si>
    <t>Notification costs - People resource cost to notify parties affected by incident</t>
  </si>
  <si>
    <t>Fine for loss of customer exposure data – Assumed failure to comply with GDPR rules</t>
  </si>
  <si>
    <t>Assumed a fixed cost of £100k each for PFI investigation and QSA assessment.
Average PCI fine per lost record * number of customers affected but capped at £1m.</t>
  </si>
  <si>
    <t>Financial Ombudsman Fine</t>
  </si>
  <si>
    <t>Assume 1% of policyholders complain to Ombudsman with average cost of £600 to company</t>
  </si>
  <si>
    <t>ID</t>
  </si>
  <si>
    <t>Cost Type</t>
  </si>
  <si>
    <t>Fines</t>
  </si>
  <si>
    <t>Financial Theft</t>
  </si>
  <si>
    <t>Reputational Damage</t>
  </si>
  <si>
    <t>Legal costs</t>
  </si>
  <si>
    <t>Enivornmental liability</t>
  </si>
  <si>
    <t>Financial Liability</t>
  </si>
  <si>
    <t>Personal injury liability</t>
  </si>
  <si>
    <t>Ransom</t>
  </si>
  <si>
    <t>Data restoration</t>
  </si>
  <si>
    <t>Cost Type Impacted</t>
  </si>
  <si>
    <t>Compensation</t>
  </si>
  <si>
    <t>Regulatory Fines</t>
  </si>
  <si>
    <t>Assistance support</t>
  </si>
  <si>
    <t>Physical damage</t>
  </si>
  <si>
    <t xml:space="preserve">Regulatory Fines/ Fines
</t>
  </si>
  <si>
    <t xml:space="preserve">Incident response costs
</t>
  </si>
  <si>
    <t xml:space="preserve">Regulatory Fines/ Fines/ Compensation
</t>
  </si>
  <si>
    <t>Incident response costs/ Business Interuption</t>
  </si>
  <si>
    <t>If prior events have occurred, lessons learned could help to reduce the impact future events</t>
  </si>
  <si>
    <t xml:space="preserve">Scenario cost </t>
  </si>
  <si>
    <t>Credit Monitoring Services offered to all customers for one year</t>
  </si>
  <si>
    <t>Credit monitoring costs associated to the PCI/PII data lost. Anthem agreed cost used as basis and adjusted for customers affected in this scenario.</t>
  </si>
  <si>
    <t xml:space="preserve">Business Interruption – systems taken offline for maximum two days </t>
  </si>
  <si>
    <t xml:space="preserve">£10bn revenue x 0.4%
Largest fine in UK to date is TalkTalk at £400,000, with potential maximum fine of £500,000. Assuming 80 times fine level under GDPR, then the max would be 80 * 500k = £40m. Under GDPR, can fine up to 4% of revenue, however this may seem too extreme as yet to see even the maximum fine imposed under existing data protection act laws. </t>
  </si>
  <si>
    <t>PCI breach fine and non-compliance fine - All fines incurred through non-compliance with PCI DSS requirements</t>
  </si>
  <si>
    <t xml:space="preserve">Liability compensation to policyholders and claimants - Loss of claims data and with it health information </t>
  </si>
  <si>
    <t>1% of customers suffer financial loss of £1,000, plus £30 voucher given as compensation to all customers. Assumed 75% usage of vouchers.</t>
  </si>
  <si>
    <t>Cost as percentage of revenue</t>
  </si>
  <si>
    <t>Revenue</t>
  </si>
  <si>
    <t>1 month consultancy fee for detection/escalation, forensic costs of 2 months of tracking activity of user(s), understand extent of access / breach. Assume approx. £5,000 per day for consultancy fees and load for charged expenses. PR response (possibly performed in house for large companies), assumes 3 months of PR help on an assumed hourly rate of £220.</t>
  </si>
  <si>
    <t># of customers affected combined with assumed average notification cost per customer (£5 -economies of scale applied). Based on Net Diligence findings. Includes - Emails / Letters, Call Centre &amp; Response Team</t>
  </si>
  <si>
    <t>Freq</t>
  </si>
  <si>
    <t>Sev</t>
  </si>
  <si>
    <t>IDENTIFY</t>
  </si>
  <si>
    <t>PROTECT</t>
  </si>
  <si>
    <t>DETECT</t>
  </si>
  <si>
    <t>RESPOND</t>
  </si>
  <si>
    <t>RECOVER</t>
  </si>
  <si>
    <t>Pie Value</t>
  </si>
  <si>
    <t>Control Function</t>
  </si>
  <si>
    <t>Frequency</t>
  </si>
  <si>
    <t>Low</t>
  </si>
  <si>
    <t>High</t>
  </si>
  <si>
    <t>Very Low</t>
  </si>
  <si>
    <t>Rank</t>
  </si>
  <si>
    <t>Score</t>
  </si>
  <si>
    <t>Area</t>
  </si>
  <si>
    <t>Count</t>
  </si>
  <si>
    <t>£130m</t>
  </si>
  <si>
    <t>£25m</t>
  </si>
  <si>
    <t>Cost Rounded</t>
  </si>
  <si>
    <t>Costs as %</t>
  </si>
  <si>
    <t>£0.5m</t>
  </si>
  <si>
    <t>£5.5m</t>
  </si>
  <si>
    <t>£1m</t>
  </si>
  <si>
    <t>£40m</t>
  </si>
  <si>
    <t>If the number of devices is not accurately recorded, along with versions, the number of replacement devices will be difficult to estimate, resulting in greater costs.</t>
  </si>
  <si>
    <t>Proper security governance will reduce the risk of this event as cyber security will be part of the telematics device sourcing process.</t>
  </si>
  <si>
    <t>Applying strong passwords and user controls reduces the risk of attack.</t>
  </si>
  <si>
    <t>Maintenance of devices identified issues linked to the hack earlier.</t>
  </si>
  <si>
    <t>Audit logs identify hack issue earlier, preventing further hacks.</t>
  </si>
  <si>
    <t>Early identification of issues in data logs reduces the number of devices impacted.</t>
  </si>
  <si>
    <t>Identifying the hack early will reduce the likelihood of the hack occurring</t>
  </si>
  <si>
    <t>Identifying the hack early wil reduce the number of devices impacted.</t>
  </si>
  <si>
    <t>Identifying the issue early and coordinating the response can reduce the impact of fines and number of devices impacted</t>
  </si>
  <si>
    <t>Early analysis of the issue will help reduce the cost of the response to the incident.</t>
  </si>
  <si>
    <t>Future incidents are prevented, ie frequency is lower.</t>
  </si>
  <si>
    <t>Risk mitigation ensures further aggravating occurrences of the incident are avoided.</t>
  </si>
  <si>
    <t>Implementing recovery plans reduces incident costs.</t>
  </si>
  <si>
    <t>Premium income:</t>
  </si>
  <si>
    <t>Life insurer ransomware</t>
  </si>
  <si>
    <t>Potential impact on the severity of the event</t>
  </si>
  <si>
    <t>Not knowing about devices, users and data sets means they can not be appropriately managed/protected.  Therefore a smaller number of unmanaged assets represents a smaller vulnerable attack surface (and therefore lower frequency) for attacks such as spear-phishing / ransomware.</t>
  </si>
  <si>
    <t>Not having to identify the unmanaged assets that might be impacted by the attack could reduce the business interruption and incident response severity, in particular.</t>
  </si>
  <si>
    <t>Knowing why you might be a target for hackers, and having an overall security strategy/framework will increase the likelihood that the right areas are prioritized from a risk management perspective.</t>
  </si>
  <si>
    <t>Having cyber security and other roles and resposibilities focussed on post-event activites could reduce the duration of the business interruption.</t>
  </si>
  <si>
    <t>Fully implemented policies and processes such as patching and employee awareness can make it harder for threat actors to penetrate the corporate netwrod and reduce the incident rate for attacks such as ransomware.  But on its own it coul dbe a tick-box exercise</t>
  </si>
  <si>
    <t>Some impact on post-event activiteis but less complaince can do following a BI event (compared to a data breach scenario)</t>
  </si>
  <si>
    <t>Identifying most vulnerable assets, people etc to manage could reduce frequency.</t>
  </si>
  <si>
    <t>Probably too late once the attack has already happened.</t>
  </si>
  <si>
    <t>No direct linkage when talking about worst case scenarios.</t>
  </si>
  <si>
    <t>Understanding the risk tolerance can trigger severity reducting risk mitigation and risk transfer activities.</t>
  </si>
  <si>
    <t>Reduce likelihood of access by improvement of security.</t>
  </si>
  <si>
    <t>Not the primary tool for preventing hackers gaining access to the system in the first place</t>
  </si>
  <si>
    <t>Help with encryption of data at rest, reducing the likelihood of intruder gaining full access to the data. Sensitive data would have an extra layer of protection applied limiting the effectiveness of hacks.</t>
  </si>
  <si>
    <r>
      <t>Reduce likelihood of access by improvement of security. If cybersecurity is included in human resources practices (e.g., deprovisioning, personnel screening) this could reduce the likelihood of the event if this process is adequate at identifying risks. Monitoring systems and software will reduce likelihood of a security weakness that hackers can exploit to access the system</t>
    </r>
    <r>
      <rPr>
        <sz val="12"/>
        <color theme="1"/>
        <rFont val="Calibri"/>
        <family val="2"/>
        <scheme val="minor"/>
      </rPr>
      <t>.</t>
    </r>
  </si>
  <si>
    <t>Response plans (Incident Response and Business Continuity) and recovery plans (Incident Recovery and Disaster Recovery) would help reduce the post event costs.</t>
  </si>
  <si>
    <t>proper maintenance will reduce system vulnerabilities</t>
  </si>
  <si>
    <t>Audit logs may help understand the extent of the leaked data quicker enabling a more efficient response. Early identification of issues in data logs reduces the number of devices impacted. Access to assets being limited will reduce the severity of the attack.</t>
  </si>
  <si>
    <t xml:space="preserve">If it is detected in a timely manner it is highly likely that the company can take appropriate actions to stop it from spreading to wider networks/backups. </t>
  </si>
  <si>
    <t>Continous monitoring will reduce the likelihood of multiple attacks and appropriate actions can be taken before a weak spot is exploited multiple times.</t>
  </si>
  <si>
    <t>Identifying the event in subsequent stages (if not at the first stage), could trigger an early indication before the impact is on multiple areas (e.g. different networks/backups etc.)</t>
  </si>
  <si>
    <t>Having an appropriate detection processes and testing in place can reduce the occurance probablity.</t>
  </si>
  <si>
    <t>Having an appropriate detection processes and testing in place can help to identify the leak early on and aware the team members to tackle the situation as it arises. Therefore, it could prevents the event from becoming a major event.</t>
  </si>
  <si>
    <t>Spread of the ransomware throughout the network could be limited by quickly executing the response plan.</t>
  </si>
  <si>
    <t>Effective communication is vital during the response to ensure the plan is coordinated effectively to limit the damage.</t>
  </si>
  <si>
    <t>Knowing about new threats means they can potentially be mitigated.</t>
  </si>
  <si>
    <t>Lessons learned may be key for avoiding future incidents.</t>
  </si>
  <si>
    <t>Lessons learned may be key for limiting the damage caused by future incidents.</t>
  </si>
  <si>
    <t>Implementing recovery plans reduces duration and scale of the downtime.</t>
  </si>
  <si>
    <t>Recovery plans that incorproate lessons learned should reduce duration and scale of the downtime.</t>
  </si>
  <si>
    <t>Implementing effective internal and external communtication will reduce PR /reputational impacts associated with the recovery process.</t>
  </si>
  <si>
    <t>Motor insurance telematics device - IOT hack</t>
  </si>
  <si>
    <t>Example of levels of compliance to controls</t>
  </si>
  <si>
    <t xml:space="preserve">There exists limited resources or controls in place to manage maintenance and repair of assets.  Remote access is not well documented making unauthirsed access a risk. </t>
  </si>
  <si>
    <t>Cost as Calculated</t>
  </si>
  <si>
    <t>Included in SCR</t>
  </si>
  <si>
    <t>Ransom Costs</t>
  </si>
  <si>
    <t xml:space="preserve">Payment of ransom </t>
  </si>
  <si>
    <t>IT forensics, crisis management, communications, credit monitoring</t>
  </si>
  <si>
    <t>Based on UK consulting fees for IT and PR experts.</t>
  </si>
  <si>
    <t>Restoration project (malware decontamination, data restoration / recreation)</t>
  </si>
  <si>
    <t>Influencing factors include number of employees (number of workstations to fix) and complexity of IT (more servers, more complex networks, more outsourcers etc. to a bigger clean up job)</t>
  </si>
  <si>
    <t>Productivity loss due to data centre outage,  transaction delays, which require rectification, loss of sales due to systems downtime</t>
  </si>
  <si>
    <t>Additional set up costs, increased liability due to delays with processing</t>
  </si>
  <si>
    <t>Reputational damage</t>
  </si>
  <si>
    <t>Loss of future sales and goodwill</t>
  </si>
  <si>
    <t>Assuming lose 50% of customers due to length of time incident was undetected</t>
  </si>
  <si>
    <t>2 weeks delay for processing of claims over period, with a small minority seeking substantial compensation</t>
  </si>
  <si>
    <t>Additional Expected Costs</t>
  </si>
  <si>
    <t>Recent demand on HBO was $6m.  Uplift for 1 in 200 scenario.</t>
  </si>
  <si>
    <t>The key frequency impact will be the identification of suppliers that might have weak cybersecurity procedures, impacting the device</t>
  </si>
  <si>
    <t>Both having a cultural awareness of cyber risks and identifying the threat early could allow for preventative software fixes</t>
  </si>
  <si>
    <t>As the organisation learns more about the threats they are able to provide over the air updates to protect against these</t>
  </si>
  <si>
    <t>As per frequency</t>
  </si>
  <si>
    <t>Having articulated risk tolerances should ensure that the most severe event types are assessed and mitigated</t>
  </si>
  <si>
    <t>If the access is compromised then the severity of the attack may be just as high.</t>
  </si>
  <si>
    <t>Reduces the potential for the incident to occur</t>
  </si>
  <si>
    <t>Limits the potential data lost and any firmware changes</t>
  </si>
  <si>
    <t>Tighter controls reduce the risk of the event occurring both during R&amp;D processes and also once installed as vulnerabilities can be identified and patched</t>
  </si>
  <si>
    <t>Identifying unauthorised access early will reduce the likelihood of the hack occurring</t>
  </si>
  <si>
    <t>Identifying unauthorised access early wil reduce the number of devices impacted.</t>
  </si>
  <si>
    <t>Response tactics are postevent</t>
  </si>
  <si>
    <t>£10m</t>
  </si>
  <si>
    <t>Remediation: Device Replacement</t>
  </si>
  <si>
    <t>Physical Device - product replacement, labour costs to install new devices and customer outreach programme costs</t>
  </si>
  <si>
    <t>£42.5m</t>
  </si>
  <si>
    <t>Direct Loss of Income – Customer re-imbursement</t>
  </si>
  <si>
    <t>Premium income – loss of future premium income</t>
  </si>
  <si>
    <t>£14m</t>
  </si>
  <si>
    <r>
      <t>Regulatory Fines</t>
    </r>
    <r>
      <rPr>
        <sz val="8"/>
        <color theme="1"/>
        <rFont val="Calibri"/>
        <family val="2"/>
        <scheme val="minor"/>
      </rPr>
      <t> </t>
    </r>
  </si>
  <si>
    <r>
      <t>Fine for loss of customer exposure data; assumed failure to comply with GDPR rules</t>
    </r>
    <r>
      <rPr>
        <b/>
        <sz val="10"/>
        <color theme="1"/>
        <rFont val="Calibri"/>
        <family val="2"/>
        <scheme val="minor"/>
      </rPr>
      <t>.</t>
    </r>
  </si>
  <si>
    <r>
      <t>Ex-Gratia Payments:</t>
    </r>
    <r>
      <rPr>
        <b/>
        <sz val="10"/>
        <color theme="1"/>
        <rFont val="Calibri"/>
        <family val="2"/>
        <scheme val="minor"/>
      </rPr>
      <t xml:space="preserve"> </t>
    </r>
    <r>
      <rPr>
        <sz val="10"/>
        <color theme="1"/>
        <rFont val="Calibri"/>
        <family val="2"/>
        <scheme val="minor"/>
      </rPr>
      <t>complaints due to sensitive data disclosure (home address, trips, etc.) leading to customer losses and ex-gratia offers to compensate customers.</t>
    </r>
  </si>
  <si>
    <t>% (Gross)</t>
  </si>
  <si>
    <t xml:space="preserve">A life insurer is subject to a ransomware attack following a successful targeted spear-phishing campaign by hackers. </t>
  </si>
  <si>
    <t>Physical Impact</t>
  </si>
  <si>
    <t xml:space="preserve">Incident response costs/ Business Interruption/ Regulatory Fines/ Fines/ Compensation
</t>
  </si>
  <si>
    <t xml:space="preserve">Incident response costs/ Business Interruption
</t>
  </si>
  <si>
    <t>Incident response costs/ Business Interruption</t>
  </si>
  <si>
    <t>Business interruption</t>
  </si>
  <si>
    <t>PRA and FCA regulatory fines for operational resilience failures</t>
  </si>
  <si>
    <t>RBS fines in 2012 were £56m for a significant system outage.  For a large life insurer, there would be a lower impact on the daily lives of customers, so a smaller but still significant fine could be expected, due to recent increased focus on cyber crime.</t>
  </si>
  <si>
    <t>40% lapses per 'mass lapse event' approach in Solvency II lapse risk calculation.  40% of revenue x 10% assumed profit margin foregone.</t>
  </si>
  <si>
    <t>Lapses on in-force policies, reducing own funds through loss of net present value of future profits</t>
  </si>
  <si>
    <t>We have assumed 2 weeks of full outage, and further 2 weeks at 50% outage before systems are fully restored in this severe event, with reference to the NotPetya attack which crippled companies' operations for several weeks.  Ponemon 2016 Cost of Data Center Outages report suggests an average cost of $9000 per minute during an unplanned outage.  We have used this but removed the component relating to Incident response and data restoration costs to avoid double counting.</t>
  </si>
  <si>
    <t>Give 25% credit to historical data to all customers for lost data (i.e. assume all had metrics resulting in 25% lower metrics for 3 to 6 months, resulting in 15% lower premium) - 15% premium credit * Ave(3,6) months / 12 months x £250m annual premium.
NOTE – It may not seem intuitive as to why a 25% credit to driving history does not result in a 25% reduction in insurance costs. Telematics insurance is based on car usage, driving habits and other policy details but there are a number of fixed expenses and even a car that is not driven is exposed to an insurable loss.</t>
  </si>
  <si>
    <t>Regulatory costs</t>
  </si>
  <si>
    <t>S166 into how breach occurred and validity of actions taken to remediate weaknesses and avoid future occurrences</t>
  </si>
  <si>
    <t>The costs of S166’s have ranged from £30k to £1.3m in 2017. Given the nature we presume this would be at the higher end.</t>
  </si>
  <si>
    <t>Assuming 1% complain with an average award of £2k each to 5,000 customers skewed to lower end with a few high value offers.</t>
  </si>
  <si>
    <t>This is expert judgement given the uncertainty of the scenario. This is expected to be a concentrated effort for 2 weeks - at £20k a day (Big 4 consultancy team of 5 people with senior support being significant) for 12 days, this is £240k. This is then followed by further support averaging £50k per week in weeks 5 to 10 to attempt to obtain the data and also to ensure that the new devices have independent eyes on their security.</t>
  </si>
  <si>
    <t>(£50 device cost + £25 installation cost +£10 customer outreach cost) x 500k devices
Above is expert judgement based on scenario as there are no direct precedents. The outreach cost is greater than the costs in other scenarios to coordinate customers to having their devices placed in centralised centres eg supermarket. It would include an incentive eg a £5 gift voucher to spend whilst having the device replaced.</t>
  </si>
  <si>
    <r>
      <t>If results published on-line including personal details (e.g. home address) and driving habits. Data privacy fine from FCA / ICO £400m revenue x 4% x 10%.</t>
    </r>
    <r>
      <rPr>
        <sz val="8"/>
        <color theme="1"/>
        <rFont val="Calibri"/>
        <family val="2"/>
        <scheme val="minor"/>
      </rPr>
      <t> </t>
    </r>
    <r>
      <rPr>
        <sz val="10"/>
        <color theme="1"/>
        <rFont val="Calibri"/>
        <family val="2"/>
        <scheme val="minor"/>
      </rPr>
      <t xml:space="preserve">
NOTE – The 10% could be as high as 100%. This is not higher because the exploit was only exposed weeks before the attack. However, it is not nil because tighter controls could have been in place. The newness of the GDPR regime makes this figure very uncertain.</t>
    </r>
  </si>
  <si>
    <t>Threat Actors</t>
  </si>
  <si>
    <t>Threat Vectors</t>
  </si>
  <si>
    <t>An employee had a poor working relationship with their manager. Low morale led to resentment and the employee decided to take harmful action. The employee published all motor insurance policyholder data online, both financial and non-financial. They accessed financial data including credit card information by persuading other employees to give access a few weeks’ earlier using social engineering techniques. The data leak was noticed by a policyholder who called the emergency claims team. This did not get escalated appropriately and it took another day before key staff members were aware of the data breach. 
Slow response and poor communication with the public led to a backlash from policyholders who took to social media to vent their anger. Employees also shared their opinion on social media around poor working practices. Investors, concerned at the poor controls in place and potential reputational damage to the remainder of the business, sold shares resulting in a 5% drop in share price overnight.</t>
  </si>
  <si>
    <t>The insurer has a global presence, with over £10bn in revenue. The UK motor insurance book is a major unit of the insurer, with £1bn annual premium. The UK motor insurance portfolio contains 4m data records, with 3m policyholders on risk and 1m legacy records.</t>
  </si>
  <si>
    <t>A general (non-life) insurer writing a diverse business including a large motor portfolio is hacked by an internal staff member. Details of all motor insurance policyholders are leaked onto an internet website and are widely available.</t>
  </si>
  <si>
    <t>Level 1 Category</t>
  </si>
  <si>
    <t>Scenario 1&gt;</t>
  </si>
  <si>
    <t>NIST Scenario Assessment (1)</t>
  </si>
  <si>
    <t>CRO Forum Taxonomy (1)</t>
  </si>
  <si>
    <t>Cost Summary (1)</t>
  </si>
  <si>
    <t>NIST Summary (1)</t>
  </si>
  <si>
    <t>Scenario 2&gt;</t>
  </si>
  <si>
    <t>CRO Forum Taxonomy (2)</t>
  </si>
  <si>
    <t>NIST Scenario Assessment (2)</t>
  </si>
  <si>
    <t>Cost Summary (2)</t>
  </si>
  <si>
    <t>NIST Summary (2)</t>
  </si>
  <si>
    <t>Scenario 3&gt;</t>
  </si>
  <si>
    <t>CRO Forum Taxonomy (3)</t>
  </si>
  <si>
    <t>NIST Scenario Assessment (3)</t>
  </si>
  <si>
    <t>Cost Summary (3)</t>
  </si>
  <si>
    <t>NIST Summary (3)</t>
  </si>
  <si>
    <t>Classifications&gt;&gt;</t>
  </si>
  <si>
    <t>NIST Framework</t>
  </si>
  <si>
    <t>Coverages</t>
  </si>
  <si>
    <t>Incident</t>
  </si>
  <si>
    <t>Event Types</t>
  </si>
  <si>
    <t>Cyber Operational Risk Scenarios for Insurance Companies - Supporting Materials</t>
  </si>
  <si>
    <t>A group of hackers carry out a co-ordinated series of attacks against the insurance companies via a sophisticated and tailored spear-phishing campaign. This allows them to obtain employee logins and passwords for corporate systems.  The insurer in question is one of the targets. For this company, the hackers go undetected for several months, during which they use these credentials to move laterally throughout the corporate network and are able to identify the new back-up procedures and stored backup files.
The ransomware worm is then delivered covertly and infects almost all of the insurance company’s systems including both production and backup environments.
Upon launching the attack, operating systems become unavailable; critical systems and services are inaccessible and data is encrypted.  In effect all operations grind to a halt. A request for a ransom payment of £15m is received to unlock all systems.
The firm calls an emergency management meeting and decides that given the dire situation of all systems and data including backups, being subject to the ransom the best course of action is to pay the ransom.  Following investigations, the company identifies the critical systems held to ransom and a revised ransom figure of £7.5m is paid to the hackers. However, unexpectedly; the payment of the ransom does not result in the decryption of data.  It is not known whether that was the intention of the hackers or not, but the resulting impact is that a huge data recreation, malware decontamination and IT systems restoration effort is needed. As the insurer is still in the middle of the IT transformation project, the restoration work is far more complex.
The incident has a huge impact on the firm’s business through interruption and increased cost of working as many employees cannot do their jobs and are sent home.  The media focuses on the poor internal controls of the firm, in particular that the lack of network segregation led to the ransomware worm spreading quickly across the network.  The reputational fallout is catastrophic as many customers are not able to check their balances, let alone conduct any transactions, and the firm suffers a significant drop in sales as well as regulator scrutiny.</t>
  </si>
  <si>
    <t>Yes</t>
  </si>
  <si>
    <t>No</t>
  </si>
  <si>
    <t>S166 into how breach occurred and validity of actions taken to remediate weaknesses and avoid future occurrences.</t>
  </si>
  <si>
    <t>The costs of S166’s have ranged from £30k to £1.3m in 2017. Given the nature of the event we assume this would be at the higher end.</t>
  </si>
  <si>
    <t>£210.5m</t>
  </si>
  <si>
    <t>£6.5m</t>
  </si>
  <si>
    <t>Credit monitoring costs associated to the PCI/PII data lost. Anthem (Wikipedia 2015)  agreed cost is used as a benchmark but we have assumed each affected customer in this scenario would be an approximate cost of $2 per person based on expert insight. No allowance is made for economies of scale.</t>
  </si>
  <si>
    <t>A motor insurer deploys telemetry in customer vehicles for measuring driver patterns using a specific telemetry device. A security researcher publicises a hack on this device that allows anyone with internet access to remotely access images from the camera of the telemetry device as well as the location and PII data on them. The insurer needs to recall / replace / replenish the device with each of its clients. 
During the course of the recall, a number of hostile hackers break into the devices and publish data including locations, pictures and journeys of high profile policyholders who have installed the devices in their vehicles.</t>
  </si>
  <si>
    <t xml:space="preserve">For this scenario, we have assumed it will affect a medium sized UK only motor insurer with many motor insurance policies issued using telematics devices. 
The insurer has premiums of £400 million p.a. with a fleet of 500,000 cars using its telematics device. There is an average premium of £500 per annum per client for the telematics product, resulting in c£250m premium p.a. for the telematics product.
</t>
  </si>
  <si>
    <t xml:space="preserve">All 500k telematics devices get hacked, rendering the devices (costing c£50 each) unusable or untrustworthy. Every device needs to be recalled and replaced. 
Sensitive data from the devices is compromised and published online; including places visited, camera images and policyholder names. The data held by the devices is deleted or inaccessible and ongoing driver usage is not captured, resulting in 3 to 6 months’ driving data being unavailable. This data would normally be used by the insurer to determine the risk charges / premiums for the insurance product. (Note that an alternative adverse scenario could have involved the manipulation of data to make it unreliable on a policy by policy basis. This type of exercise could have continued for many months or years before detection.)
Compromised devices are used as part of a Botnet to launch a distributed denial of service attack. Such an attack would result in the attackers having control of the devices and being able to hire out the devices for others to perform attacks or doing them themselves. No costs are assumed, since at present litigation has not been directed towards those whose networks have been taken over by attackers. However, this is still mentioned as part of this in the scenario, as it is plausible that litigation to recover costs for the cybersecurity negligence of organisations whose networks are used for distributed denial of service (“DDoS”) attacks could result in additional costs in the future.
The attack published by the researcher highlights the fact that a web service is enabled by default on the telemetry device. The administrative interface to this web service is accessible using a default username and password combination (Admin/Admin). When logged into the web service with administrative credentials, the user can visit a page on the web site which provides the location of the device, a recent history of previous locations, the home address of the driver, driver’s license and a live feed of images coming from the camera. The web server also allows the administrative user to remotely wipe the device and upload new device management software on it for upgrade/support purposes. In addition, the device has an old version of Apache web server software which is susceptible to a buffer overflow attack leading to unauthorised remote access to the device. </t>
  </si>
  <si>
    <r>
      <t>Regulatory Fines</t>
    </r>
    <r>
      <rPr>
        <b/>
        <sz val="8"/>
        <color theme="1"/>
        <rFont val="Calibri"/>
        <family val="2"/>
        <scheme val="minor"/>
      </rPr>
      <t> </t>
    </r>
  </si>
  <si>
    <r>
      <t xml:space="preserve">Help with improving speed of investigation, reduce time spent on forensics and discovery and ultimately who may have </t>
    </r>
    <r>
      <rPr>
        <sz val="12"/>
        <color theme="1"/>
        <rFont val="Calibri"/>
        <family val="2"/>
        <scheme val="minor"/>
      </rPr>
      <t>been the source of the leaked the data (from spear-phishing). Reduce the access to more sensitive data as higher permissions required. The scope of the hack is reduced if the hacker only has the rights of one employee via their penetration method.</t>
    </r>
  </si>
  <si>
    <r>
      <t xml:space="preserve">Help with improving speed of investigation, reduce time spent on forensics and discovery and ultimately who may have </t>
    </r>
    <r>
      <rPr>
        <sz val="12"/>
        <color theme="1"/>
        <rFont val="Calibri"/>
        <family val="2"/>
        <scheme val="minor"/>
      </rPr>
      <t>indavertently leaked the data</t>
    </r>
  </si>
  <si>
    <t>Sheet</t>
  </si>
  <si>
    <t>Coverage type taxonomy used</t>
  </si>
  <si>
    <t>Incident type taxonomy</t>
  </si>
  <si>
    <t>Event Types type taxonomy</t>
  </si>
  <si>
    <t>Examples of threat vectors used for information only</t>
  </si>
  <si>
    <t>Threat actors type taxonomy</t>
  </si>
  <si>
    <t>Root causes taxonomy</t>
  </si>
  <si>
    <t>Business Interuptions</t>
  </si>
  <si>
    <t xml:space="preserve">Incident response costs/ Compensation
</t>
  </si>
  <si>
    <t xml:space="preserve">Incident response costs/Regulatory Fines/ Fines/ Compensation
</t>
  </si>
  <si>
    <t>Having defined responsibilities reduces the risk that an area that may lead to a vulnerability is not thought about. 
Understanding the versions of devices helps in gaining clarity on whether all or a subset are affected. Rationalising the data recorded helps limit the volume of data and also explain why the data is held. Assigning responsibilities helps to ensure that there are no gaps in considerations of elements.</t>
  </si>
  <si>
    <t xml:space="preserve"> The speed of recovery will reduce the potential impact of the hack on premium income.
Understanding dependencies and alternatives, and also having people responsible for dealing with the issue will reduce reponse times.</t>
  </si>
  <si>
    <t>The speed of recovery will reduce the potential impact of the hack on premium income.
Having people responsible for dealing with the issue will reduce reponse times.</t>
  </si>
  <si>
    <t>This reduces the frequency by helping to prioritise efforts but the impact may not be significant. A clear understanding of the risks tolerated provides a clearer view of the most important risks to mitigate</t>
  </si>
  <si>
    <t>Maintenance controls reduce the risk of poor password access. Allows update of the devices as vulnerabilities are found</t>
  </si>
  <si>
    <t xml:space="preserve">Incident response costs/ Business interpyion
</t>
  </si>
  <si>
    <t>Losses arising from the loss or damage to physical assets from natural disaster or other events.</t>
  </si>
  <si>
    <t>£70m</t>
  </si>
  <si>
    <t>£2m</t>
  </si>
  <si>
    <t>The insurer is a subsidiary of a FTSE100 listed financial services group. It has gross written premiums of £3bn, and an annual profit of £300m.
The company has historically relied on legacy IT systems to manage its customer portfolio data, but has recently begun an IT transformation programme to modernise its systems.  It has agreed an outsourcing arrangement with a data services company to develop, test, maintain and support new technology applications, both during and after the transformation phase.  Back-up systems are linked to the core systems to allow for continuous back-ups.</t>
  </si>
  <si>
    <t>Assessment of the scenario 1 against the CRO forum framework to identify key risk areas and costs</t>
  </si>
  <si>
    <t>Assessment of the scenario 2 against the CRO forum framework to identify key risk areas and costs</t>
  </si>
  <si>
    <t>Assessment of the scenario 3 against the CRO forum framework to identify key risk areas and costs</t>
  </si>
  <si>
    <t>The NIST framework used in the assessment (v1.0 - February 2014)</t>
  </si>
  <si>
    <t>Summary of the derived costs from the scenario 3 assessment</t>
  </si>
  <si>
    <t>Summary of the NIST assessment for scenario 3</t>
  </si>
  <si>
    <t>Summary of the derived costs from the scenario 1 assessment</t>
  </si>
  <si>
    <t>Summary of the NIST assessment for scenario 1</t>
  </si>
  <si>
    <t>Summary of the derived costs from the scenario 2 assessment</t>
  </si>
  <si>
    <t>Summary of the NIST assessment for scenario 2</t>
  </si>
  <si>
    <t>NIST assessment Summary: Scenario 1</t>
  </si>
  <si>
    <t>NIST assessment Summary: Scenario 2</t>
  </si>
  <si>
    <t>NIST assessment Summary: Scenario 3</t>
  </si>
  <si>
    <t>Pie Split</t>
  </si>
  <si>
    <t>Business Interruption</t>
  </si>
  <si>
    <t>Business interruption - Interruption of operations</t>
  </si>
  <si>
    <t>Assessment of scenario 2 against the NIST framework to assess key controls</t>
  </si>
  <si>
    <t>Assessment of scenario 1 against the NIST framework to assess key controls</t>
  </si>
  <si>
    <t>Assessment of scenario 3 against the NIST framework to assess key controls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</si>
</sst>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Color10]\✓;;[Red]\✗;"/>
    <numFmt numFmtId="165" formatCode="&quot;£&quot;#,##0"/>
    <numFmt numFmtId="166" formatCode="0.0%"/>
    <numFmt numFmtId="167" formatCode="_-* #,##0_-;\-* #,##0_-;_-* &quot;-&quot;??_-;_-@_-"/>
    <numFmt numFmtId="168" formatCode="0.0"/>
    <numFmt numFmtId="169" formatCode="&quot;£&quot;#,##0.0,,&quot;m&quot;"/>
    <numFmt numFmtId="170" formatCode="&quot;£&quot;#,##0.0"/>
  </numFmts>
  <fonts count="56" x14ac:knownFonts="1">
    <font>
      <sz val="12"/>
      <color theme="1"/>
      <name val="Calibri"/>
      <family val="2"/>
      <scheme val="minor"/>
    </font>
    <font>
      <sz val="11"/>
      <color theme="1"/>
      <name val="Calibri"/>
      <family val="2"/>
      <scheme val="minor"/>
    </font>
    <font>
      <sz val="10"/>
      <color theme="1"/>
      <name val="Arial"/>
      <family val="2"/>
    </font>
    <font>
      <b/>
      <sz val="12"/>
      <color theme="1"/>
      <name val="Calibri"/>
      <family val="2"/>
      <scheme val="minor"/>
    </font>
    <font>
      <sz val="12"/>
      <color theme="1"/>
      <name val="Calibri"/>
      <family val="2"/>
      <scheme val="minor"/>
    </font>
    <font>
      <u/>
      <sz val="12"/>
      <color theme="10"/>
      <name val="Calibri"/>
      <family val="2"/>
      <scheme val="minor"/>
    </font>
    <font>
      <b/>
      <sz val="12"/>
      <color theme="0"/>
      <name val="Calibri"/>
      <family val="2"/>
      <scheme val="minor"/>
    </font>
    <font>
      <sz val="12"/>
      <color theme="1"/>
      <name val="Cambria"/>
      <family val="1"/>
      <scheme val="major"/>
    </font>
    <font>
      <b/>
      <sz val="12"/>
      <color theme="0"/>
      <name val="Cambria"/>
      <family val="1"/>
      <scheme val="major"/>
    </font>
    <font>
      <sz val="12"/>
      <color theme="0"/>
      <name val="Cambria"/>
      <family val="1"/>
      <scheme val="major"/>
    </font>
    <font>
      <sz val="12"/>
      <color rgb="FF333333"/>
      <name val="Cambria"/>
      <family val="1"/>
      <scheme val="major"/>
    </font>
    <font>
      <b/>
      <sz val="9"/>
      <color indexed="56"/>
      <name val="Calibri"/>
      <family val="2"/>
      <scheme val="minor"/>
    </font>
    <font>
      <sz val="10"/>
      <name val="Calibri"/>
      <family val="2"/>
      <scheme val="minor"/>
    </font>
    <font>
      <sz val="9"/>
      <color indexed="8"/>
      <name val="Calibri"/>
      <family val="2"/>
      <scheme val="minor"/>
    </font>
    <font>
      <b/>
      <sz val="10"/>
      <color theme="0"/>
      <name val="Calibri"/>
      <family val="2"/>
      <scheme val="minor"/>
    </font>
    <font>
      <sz val="9"/>
      <name val="Calibri"/>
      <family val="2"/>
      <scheme val="minor"/>
    </font>
    <font>
      <sz val="7"/>
      <color indexed="8"/>
      <name val="Calibri"/>
      <family val="2"/>
      <scheme val="minor"/>
    </font>
    <font>
      <sz val="10"/>
      <color theme="1"/>
      <name val="Calibri"/>
      <family val="2"/>
      <scheme val="minor"/>
    </font>
    <font>
      <b/>
      <sz val="10"/>
      <color indexed="9"/>
      <name val="Calibri"/>
      <family val="2"/>
      <scheme val="minor"/>
    </font>
    <font>
      <sz val="10"/>
      <color indexed="8"/>
      <name val="Calibri"/>
      <family val="2"/>
      <scheme val="minor"/>
    </font>
    <font>
      <b/>
      <sz val="10"/>
      <color theme="1"/>
      <name val="Calibri"/>
      <family val="2"/>
      <scheme val="minor"/>
    </font>
    <font>
      <sz val="10"/>
      <color indexed="56"/>
      <name val="Calibri"/>
      <family val="2"/>
      <scheme val="minor"/>
    </font>
    <font>
      <b/>
      <sz val="10"/>
      <color indexed="56"/>
      <name val="Calibri"/>
      <family val="2"/>
      <scheme val="minor"/>
    </font>
    <font>
      <b/>
      <sz val="10"/>
      <name val="Calibri"/>
      <family val="2"/>
      <scheme val="minor"/>
    </font>
    <font>
      <sz val="11"/>
      <color rgb="FF9C5700"/>
      <name val="Arial"/>
      <family val="2"/>
    </font>
    <font>
      <b/>
      <sz val="12"/>
      <color rgb="FFFFFFFF"/>
      <name val="Calibri"/>
      <family val="2"/>
      <scheme val="minor"/>
    </font>
    <font>
      <b/>
      <sz val="12"/>
      <name val="Calibri"/>
      <family val="2"/>
      <scheme val="minor"/>
    </font>
    <font>
      <b/>
      <sz val="12"/>
      <color rgb="FF000000"/>
      <name val="Calibri"/>
      <family val="2"/>
      <scheme val="minor"/>
    </font>
    <font>
      <sz val="12"/>
      <color rgb="FF000000"/>
      <name val="Calibri"/>
      <family val="2"/>
      <scheme val="minor"/>
    </font>
    <font>
      <sz val="12"/>
      <color theme="0"/>
      <name val="Calibri"/>
      <family val="2"/>
      <scheme val="minor"/>
    </font>
    <font>
      <b/>
      <sz val="12"/>
      <color rgb="FFFF0000"/>
      <name val="Calibri"/>
      <family val="2"/>
      <scheme val="minor"/>
    </font>
    <font>
      <sz val="11"/>
      <color theme="1"/>
      <name val="Calibri"/>
      <family val="2"/>
    </font>
    <font>
      <b/>
      <sz val="11"/>
      <name val="Calibri"/>
      <family val="2"/>
    </font>
    <font>
      <sz val="11"/>
      <name val="Calibri"/>
      <family val="2"/>
    </font>
    <font>
      <sz val="11"/>
      <color rgb="FF9C5700"/>
      <name val="Calibri"/>
      <family val="2"/>
    </font>
    <font>
      <b/>
      <sz val="11"/>
      <color theme="1"/>
      <name val="Calibri"/>
      <family val="2"/>
    </font>
    <font>
      <sz val="11"/>
      <color rgb="FF9C0006"/>
      <name val="Calibri"/>
      <family val="2"/>
    </font>
    <font>
      <u/>
      <sz val="11"/>
      <color theme="10"/>
      <name val="Calibri"/>
      <family val="2"/>
    </font>
    <font>
      <b/>
      <sz val="11"/>
      <color theme="0"/>
      <name val="Calibri"/>
      <family val="2"/>
    </font>
    <font>
      <sz val="11"/>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u/>
      <sz val="10"/>
      <color theme="10"/>
      <name val="Arial"/>
      <family val="2"/>
    </font>
    <font>
      <b/>
      <sz val="10"/>
      <color rgb="FFFFFF00"/>
      <name val="Calibri"/>
      <family val="2"/>
      <scheme val="minor"/>
    </font>
    <font>
      <sz val="14"/>
      <color theme="1"/>
      <name val="Calibri"/>
      <family val="2"/>
      <scheme val="minor"/>
    </font>
    <font>
      <b/>
      <sz val="14"/>
      <color theme="1"/>
      <name val="Calibri"/>
      <family val="2"/>
      <scheme val="minor"/>
    </font>
    <font>
      <b/>
      <u/>
      <sz val="12"/>
      <color indexed="48"/>
      <name val="Calibri"/>
      <family val="2"/>
      <scheme val="minor"/>
    </font>
    <font>
      <b/>
      <sz val="12"/>
      <color indexed="48"/>
      <name val="Calibri"/>
      <family val="2"/>
      <scheme val="minor"/>
    </font>
    <font>
      <b/>
      <sz val="12"/>
      <color rgb="FFFFFF00"/>
      <name val="Calibri"/>
      <family val="2"/>
      <scheme val="minor"/>
    </font>
    <font>
      <b/>
      <sz val="26"/>
      <color theme="3"/>
      <name val="Calibri"/>
      <family val="2"/>
      <scheme val="minor"/>
    </font>
    <font>
      <i/>
      <sz val="16"/>
      <color theme="1"/>
      <name val="Calibri"/>
      <family val="2"/>
      <scheme val="minor"/>
    </font>
    <font>
      <sz val="11"/>
      <color rgb="FFFFFF00"/>
      <name val="Calibri"/>
      <family val="2"/>
    </font>
    <font>
      <b/>
      <sz val="11"/>
      <color rgb="FFFFFF00"/>
      <name val="Calibri"/>
      <family val="2"/>
    </font>
    <font>
      <sz val="16"/>
      <color theme="1"/>
      <name val="Calibri"/>
      <family val="2"/>
      <scheme val="minor"/>
    </font>
    <font>
      <b/>
      <sz val="8"/>
      <color theme="1"/>
      <name val="Calibri"/>
      <family val="2"/>
      <scheme val="minor"/>
    </font>
  </fonts>
  <fills count="28">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rgb="FFFFFFFF"/>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E1EDFA"/>
        <bgColor indexed="64"/>
      </patternFill>
    </fill>
    <fill>
      <patternFill patternType="solid">
        <fgColor rgb="FFFFF4CC"/>
        <bgColor indexed="64"/>
      </patternFill>
    </fill>
    <fill>
      <patternFill patternType="solid">
        <fgColor rgb="FFCCEDD8"/>
        <bgColor indexed="64"/>
      </patternFill>
    </fill>
    <fill>
      <patternFill patternType="solid">
        <fgColor rgb="FFFBDAD1"/>
        <bgColor indexed="64"/>
      </patternFill>
    </fill>
    <fill>
      <patternFill patternType="solid">
        <fgColor rgb="FFC00000"/>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FFC7CE"/>
      </patternFill>
    </fill>
    <fill>
      <patternFill patternType="solid">
        <fgColor rgb="FFFFEB9C"/>
      </patternFill>
    </fill>
    <fill>
      <patternFill patternType="solid">
        <fgColor theme="3"/>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3" tint="-0.249977111117893"/>
        <bgColor indexed="64"/>
      </patternFill>
    </fill>
  </fills>
  <borders count="117">
    <border>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auto="1"/>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dashDot">
        <color indexed="64"/>
      </left>
      <right style="thin">
        <color indexed="64"/>
      </right>
      <top style="medium">
        <color indexed="64"/>
      </top>
      <bottom/>
      <diagonal/>
    </border>
    <border>
      <left style="thin">
        <color indexed="64"/>
      </left>
      <right style="dashDot">
        <color indexed="64"/>
      </right>
      <top style="medium">
        <color indexed="64"/>
      </top>
      <bottom/>
      <diagonal/>
    </border>
    <border>
      <left style="dashDot">
        <color indexed="64"/>
      </left>
      <right style="thin">
        <color indexed="64"/>
      </right>
      <top/>
      <bottom/>
      <diagonal/>
    </border>
    <border>
      <left style="thin">
        <color indexed="64"/>
      </left>
      <right style="dashDot">
        <color indexed="64"/>
      </right>
      <top/>
      <bottom/>
      <diagonal/>
    </border>
    <border>
      <left style="dashDot">
        <color indexed="64"/>
      </left>
      <right style="thin">
        <color indexed="64"/>
      </right>
      <top style="medium">
        <color indexed="64"/>
      </top>
      <bottom style="hair">
        <color indexed="64"/>
      </bottom>
      <diagonal/>
    </border>
    <border>
      <left style="thin">
        <color indexed="64"/>
      </left>
      <right style="dashDot">
        <color indexed="64"/>
      </right>
      <top style="medium">
        <color indexed="64"/>
      </top>
      <bottom style="hair">
        <color indexed="64"/>
      </bottom>
      <diagonal/>
    </border>
    <border>
      <left style="dashDot">
        <color indexed="64"/>
      </left>
      <right style="thin">
        <color indexed="64"/>
      </right>
      <top style="hair">
        <color indexed="64"/>
      </top>
      <bottom style="hair">
        <color indexed="64"/>
      </bottom>
      <diagonal/>
    </border>
    <border>
      <left style="thin">
        <color indexed="64"/>
      </left>
      <right style="dashDot">
        <color indexed="64"/>
      </right>
      <top style="hair">
        <color indexed="64"/>
      </top>
      <bottom style="hair">
        <color indexed="64"/>
      </bottom>
      <diagonal/>
    </border>
    <border>
      <left style="dashDot">
        <color indexed="64"/>
      </left>
      <right style="thin">
        <color indexed="64"/>
      </right>
      <top style="hair">
        <color indexed="64"/>
      </top>
      <bottom style="thin">
        <color indexed="64"/>
      </bottom>
      <diagonal/>
    </border>
    <border>
      <left style="thin">
        <color indexed="64"/>
      </left>
      <right style="dashDot">
        <color indexed="64"/>
      </right>
      <top style="hair">
        <color indexed="64"/>
      </top>
      <bottom style="thin">
        <color indexed="64"/>
      </bottom>
      <diagonal/>
    </border>
    <border>
      <left style="dashDot">
        <color indexed="64"/>
      </left>
      <right style="thin">
        <color indexed="64"/>
      </right>
      <top style="thin">
        <color indexed="64"/>
      </top>
      <bottom style="hair">
        <color indexed="64"/>
      </bottom>
      <diagonal/>
    </border>
    <border>
      <left style="thin">
        <color indexed="64"/>
      </left>
      <right style="dashDot">
        <color indexed="64"/>
      </right>
      <top style="thin">
        <color indexed="64"/>
      </top>
      <bottom style="hair">
        <color indexed="64"/>
      </bottom>
      <diagonal/>
    </border>
    <border>
      <left style="dashDot">
        <color indexed="64"/>
      </left>
      <right style="thin">
        <color indexed="64"/>
      </right>
      <top/>
      <bottom style="hair">
        <color indexed="64"/>
      </bottom>
      <diagonal/>
    </border>
    <border>
      <left style="thin">
        <color indexed="64"/>
      </left>
      <right style="dashDot">
        <color indexed="64"/>
      </right>
      <top/>
      <bottom style="hair">
        <color indexed="64"/>
      </bottom>
      <diagonal/>
    </border>
    <border>
      <left style="dashDot">
        <color indexed="64"/>
      </left>
      <right style="thin">
        <color indexed="64"/>
      </right>
      <top style="hair">
        <color indexed="64"/>
      </top>
      <bottom style="medium">
        <color indexed="64"/>
      </bottom>
      <diagonal/>
    </border>
    <border>
      <left style="thin">
        <color indexed="64"/>
      </left>
      <right style="dashDot">
        <color indexed="64"/>
      </right>
      <top style="hair">
        <color indexed="64"/>
      </top>
      <bottom style="medium">
        <color indexed="64"/>
      </bottom>
      <diagonal/>
    </border>
    <border>
      <left style="dashDot">
        <color indexed="64"/>
      </left>
      <right style="thin">
        <color indexed="64"/>
      </right>
      <top style="medium">
        <color indexed="64"/>
      </top>
      <bottom style="thin">
        <color indexed="64"/>
      </bottom>
      <diagonal/>
    </border>
    <border>
      <left style="thin">
        <color indexed="64"/>
      </left>
      <right style="dashDot">
        <color indexed="64"/>
      </right>
      <top style="medium">
        <color indexed="64"/>
      </top>
      <bottom style="thin">
        <color indexed="64"/>
      </bottom>
      <diagonal/>
    </border>
    <border>
      <left style="dashDot">
        <color indexed="64"/>
      </left>
      <right style="thin">
        <color indexed="64"/>
      </right>
      <top style="thin">
        <color indexed="64"/>
      </top>
      <bottom style="dashed">
        <color indexed="64"/>
      </bottom>
      <diagonal/>
    </border>
    <border>
      <left style="thin">
        <color indexed="64"/>
      </left>
      <right style="dashDot">
        <color indexed="64"/>
      </right>
      <top style="thin">
        <color indexed="64"/>
      </top>
      <bottom style="dashed">
        <color indexed="64"/>
      </bottom>
      <diagonal/>
    </border>
    <border>
      <left style="dashDot">
        <color indexed="64"/>
      </left>
      <right style="thin">
        <color indexed="64"/>
      </right>
      <top style="dashed">
        <color indexed="64"/>
      </top>
      <bottom style="thin">
        <color indexed="64"/>
      </bottom>
      <diagonal/>
    </border>
    <border>
      <left style="thin">
        <color indexed="64"/>
      </left>
      <right style="dashDot">
        <color indexed="64"/>
      </right>
      <top style="dashed">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ashDot">
        <color indexed="64"/>
      </left>
      <right/>
      <top style="medium">
        <color indexed="64"/>
      </top>
      <bottom/>
      <diagonal/>
    </border>
    <border>
      <left/>
      <right style="dashDot">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dashDot">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auto="1"/>
      </right>
      <top style="thin">
        <color indexed="64"/>
      </top>
      <bottom/>
      <diagonal/>
    </border>
    <border>
      <left/>
      <right style="medium">
        <color auto="1"/>
      </right>
      <top/>
      <bottom style="thin">
        <color indexed="64"/>
      </bottom>
      <diagonal/>
    </border>
    <border>
      <left/>
      <right/>
      <top style="medium">
        <color indexed="64"/>
      </top>
      <bottom/>
      <diagonal/>
    </border>
    <border>
      <left/>
      <right/>
      <top style="medium">
        <color indexed="64"/>
      </top>
      <bottom style="thin">
        <color indexed="64"/>
      </bottom>
      <diagonal/>
    </border>
  </borders>
  <cellStyleXfs count="1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24" fillId="21" borderId="0" applyNumberFormat="0" applyBorder="0" applyAlignment="0" applyProtection="0"/>
    <xf numFmtId="0" fontId="31" fillId="0" borderId="0"/>
    <xf numFmtId="0" fontId="34" fillId="21" borderId="0" applyNumberFormat="0" applyBorder="0" applyAlignment="0" applyProtection="0"/>
    <xf numFmtId="9" fontId="31" fillId="0" borderId="0" applyFont="0" applyFill="0" applyBorder="0" applyAlignment="0" applyProtection="0"/>
    <xf numFmtId="0" fontId="36" fillId="20" borderId="0" applyNumberFormat="0" applyBorder="0" applyAlignment="0" applyProtection="0"/>
    <xf numFmtId="43" fontId="31" fillId="0" borderId="0" applyFont="0" applyFill="0" applyBorder="0" applyAlignment="0" applyProtection="0"/>
    <xf numFmtId="0" fontId="37" fillId="0" borderId="0" applyNumberFormat="0" applyFill="0" applyBorder="0" applyAlignment="0" applyProtection="0"/>
    <xf numFmtId="9" fontId="4" fillId="0" borderId="0" applyFont="0" applyFill="0" applyBorder="0" applyAlignment="0" applyProtection="0"/>
    <xf numFmtId="0" fontId="39" fillId="0" borderId="0"/>
    <xf numFmtId="0" fontId="2" fillId="0" borderId="0"/>
    <xf numFmtId="0" fontId="43" fillId="0" borderId="0" applyNumberFormat="0" applyFill="0" applyBorder="0" applyAlignment="0" applyProtection="0"/>
    <xf numFmtId="43" fontId="2" fillId="0" borderId="0" applyFont="0" applyFill="0" applyBorder="0" applyAlignment="0" applyProtection="0"/>
  </cellStyleXfs>
  <cellXfs count="484">
    <xf numFmtId="0" fontId="0" fillId="0" borderId="0" xfId="0"/>
    <xf numFmtId="0" fontId="5" fillId="0" borderId="0" xfId="2"/>
    <xf numFmtId="0" fontId="0" fillId="0" borderId="0" xfId="0" applyAlignment="1">
      <alignment vertical="center" wrapText="1"/>
    </xf>
    <xf numFmtId="0" fontId="5" fillId="0" borderId="0" xfId="2" applyAlignment="1"/>
    <xf numFmtId="0" fontId="6" fillId="15" borderId="0" xfId="0" applyFont="1" applyFill="1" applyAlignment="1">
      <alignment horizontal="left" vertical="center" wrapText="1"/>
    </xf>
    <xf numFmtId="0" fontId="6" fillId="15" borderId="0" xfId="0" applyFont="1" applyFill="1" applyAlignment="1">
      <alignment horizontal="center" vertical="center" wrapText="1"/>
    </xf>
    <xf numFmtId="0" fontId="6" fillId="15" borderId="14" xfId="0" applyFont="1" applyFill="1" applyBorder="1" applyAlignment="1">
      <alignment horizontal="left" vertical="center" wrapText="1"/>
    </xf>
    <xf numFmtId="0" fontId="0" fillId="17" borderId="6" xfId="0" applyFill="1" applyBorder="1" applyAlignment="1">
      <alignment vertical="center" wrapText="1"/>
    </xf>
    <xf numFmtId="0" fontId="0" fillId="0" borderId="6" xfId="0" applyBorder="1" applyAlignment="1">
      <alignment vertical="center" wrapText="1"/>
    </xf>
    <xf numFmtId="0" fontId="3" fillId="17" borderId="6" xfId="0" applyFont="1" applyFill="1" applyBorder="1" applyAlignment="1">
      <alignment vertical="center" wrapText="1"/>
    </xf>
    <xf numFmtId="0" fontId="7" fillId="0" borderId="0" xfId="0" applyFont="1" applyAlignment="1"/>
    <xf numFmtId="0" fontId="8" fillId="15" borderId="0" xfId="0" applyFont="1" applyFill="1" applyAlignment="1">
      <alignment horizontal="left" vertical="center"/>
    </xf>
    <xf numFmtId="0" fontId="9" fillId="15" borderId="0" xfId="0" applyFont="1" applyFill="1" applyAlignment="1"/>
    <xf numFmtId="0" fontId="10" fillId="0" borderId="0" xfId="0" applyFont="1" applyAlignment="1">
      <alignment vertical="center"/>
    </xf>
    <xf numFmtId="0" fontId="0" fillId="0" borderId="0" xfId="0" applyFont="1"/>
    <xf numFmtId="0" fontId="0" fillId="0" borderId="0" xfId="0" applyFont="1" applyAlignment="1">
      <alignment horizontal="left" wrapText="1"/>
    </xf>
    <xf numFmtId="0" fontId="12" fillId="0" borderId="0" xfId="0" applyFont="1" applyAlignment="1">
      <alignment vertical="top" wrapText="1"/>
    </xf>
    <xf numFmtId="0" fontId="13" fillId="0" borderId="0" xfId="0" applyFont="1" applyAlignment="1">
      <alignment horizontal="left" vertical="top"/>
    </xf>
    <xf numFmtId="0" fontId="12" fillId="0" borderId="0" xfId="0" applyFont="1" applyAlignment="1">
      <alignment horizontal="left" vertical="top" wrapText="1"/>
    </xf>
    <xf numFmtId="0" fontId="0" fillId="0" borderId="0" xfId="0" applyFont="1" applyAlignment="1">
      <alignment horizontal="center"/>
    </xf>
    <xf numFmtId="0" fontId="11" fillId="0" borderId="6" xfId="0" applyFont="1" applyBorder="1" applyAlignment="1">
      <alignment horizontal="center" vertical="top" wrapText="1"/>
    </xf>
    <xf numFmtId="0" fontId="11" fillId="0" borderId="6" xfId="0" applyFont="1" applyBorder="1" applyAlignment="1">
      <alignment horizontal="left" vertical="top" wrapText="1"/>
    </xf>
    <xf numFmtId="0" fontId="13" fillId="0" borderId="6" xfId="0" applyFont="1" applyBorder="1" applyAlignment="1">
      <alignment horizontal="left" vertical="top" wrapText="1"/>
    </xf>
    <xf numFmtId="0" fontId="15" fillId="0" borderId="6" xfId="0" applyFont="1" applyBorder="1" applyAlignment="1">
      <alignment horizontal="left" vertical="top" wrapText="1"/>
    </xf>
    <xf numFmtId="0" fontId="12" fillId="0" borderId="6" xfId="0" applyFont="1" applyBorder="1" applyAlignment="1">
      <alignment vertical="top" wrapText="1"/>
    </xf>
    <xf numFmtId="0" fontId="5" fillId="0" borderId="0" xfId="2" applyAlignment="1">
      <alignment vertical="center"/>
    </xf>
    <xf numFmtId="0" fontId="0" fillId="0" borderId="0" xfId="0" applyFont="1" applyAlignment="1">
      <alignment vertical="center"/>
    </xf>
    <xf numFmtId="0" fontId="12" fillId="0" borderId="0" xfId="0" applyFont="1" applyAlignment="1">
      <alignment vertical="center" wrapText="1"/>
    </xf>
    <xf numFmtId="0" fontId="13" fillId="0" borderId="0" xfId="0" applyFont="1" applyAlignment="1">
      <alignment horizontal="left" vertical="center"/>
    </xf>
    <xf numFmtId="0" fontId="14" fillId="15" borderId="6" xfId="0" applyFont="1" applyFill="1" applyBorder="1" applyAlignment="1">
      <alignment horizontal="left" vertical="center" wrapText="1"/>
    </xf>
    <xf numFmtId="0" fontId="16" fillId="0" borderId="0" xfId="0" applyFont="1" applyAlignment="1">
      <alignment horizontal="left" vertical="center"/>
    </xf>
    <xf numFmtId="0" fontId="17" fillId="0" borderId="0" xfId="0" applyFont="1" applyAlignment="1">
      <alignment wrapText="1"/>
    </xf>
    <xf numFmtId="0" fontId="17" fillId="0" borderId="0" xfId="0" applyFont="1"/>
    <xf numFmtId="0" fontId="18" fillId="15" borderId="6" xfId="0" applyFont="1" applyFill="1" applyBorder="1" applyAlignment="1">
      <alignment horizontal="left" vertical="top" wrapText="1"/>
    </xf>
    <xf numFmtId="0" fontId="19" fillId="11" borderId="6" xfId="0" applyFont="1" applyFill="1" applyBorder="1" applyAlignment="1">
      <alignment horizontal="left" vertical="top" wrapText="1"/>
    </xf>
    <xf numFmtId="0" fontId="19" fillId="12" borderId="6" xfId="0" applyFont="1" applyFill="1" applyBorder="1" applyAlignment="1">
      <alignment horizontal="left" vertical="top" wrapText="1"/>
    </xf>
    <xf numFmtId="0" fontId="19" fillId="13" borderId="6" xfId="0" applyFont="1" applyFill="1" applyBorder="1" applyAlignment="1">
      <alignment horizontal="left" vertical="top" wrapText="1"/>
    </xf>
    <xf numFmtId="0" fontId="19" fillId="14" borderId="6" xfId="0" applyFont="1" applyFill="1" applyBorder="1" applyAlignment="1">
      <alignment horizontal="left" vertical="top" wrapText="1"/>
    </xf>
    <xf numFmtId="0" fontId="14" fillId="15" borderId="6" xfId="0" applyFont="1" applyFill="1" applyBorder="1" applyAlignment="1">
      <alignment vertical="center"/>
    </xf>
    <xf numFmtId="0" fontId="19" fillId="0" borderId="6" xfId="0" applyFont="1" applyBorder="1" applyAlignment="1">
      <alignment horizontal="left" vertical="center" wrapText="1"/>
    </xf>
    <xf numFmtId="164" fontId="20" fillId="16" borderId="6" xfId="1" applyNumberFormat="1" applyFont="1" applyFill="1" applyBorder="1" applyAlignment="1">
      <alignment horizontal="center" vertical="center"/>
    </xf>
    <xf numFmtId="0" fontId="21" fillId="0" borderId="6" xfId="0" applyFont="1" applyFill="1" applyBorder="1" applyAlignment="1">
      <alignment horizontal="left" vertical="center" wrapText="1"/>
    </xf>
    <xf numFmtId="0" fontId="17" fillId="0" borderId="6" xfId="0" applyFont="1" applyBorder="1" applyAlignment="1">
      <alignment vertical="center" wrapText="1"/>
    </xf>
    <xf numFmtId="0" fontId="17" fillId="0" borderId="0" xfId="0" applyFont="1" applyAlignment="1">
      <alignment vertical="center"/>
    </xf>
    <xf numFmtId="0" fontId="17" fillId="0" borderId="0" xfId="0" applyFont="1" applyAlignment="1">
      <alignment horizontal="left" vertical="center"/>
    </xf>
    <xf numFmtId="0" fontId="20" fillId="6" borderId="6" xfId="0" applyFont="1" applyFill="1" applyBorder="1" applyAlignment="1">
      <alignment vertical="center"/>
    </xf>
    <xf numFmtId="0" fontId="14" fillId="15" borderId="6" xfId="0" applyFont="1" applyFill="1" applyBorder="1" applyAlignment="1">
      <alignment vertical="center" wrapText="1"/>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0" fontId="20" fillId="0" borderId="0" xfId="0" applyFont="1"/>
    <xf numFmtId="0" fontId="23" fillId="0" borderId="0" xfId="0" applyFont="1" applyAlignment="1">
      <alignment horizontal="left" vertical="center"/>
    </xf>
    <xf numFmtId="0" fontId="0" fillId="0" borderId="0" xfId="0" applyAlignment="1">
      <alignment horizontal="center"/>
    </xf>
    <xf numFmtId="0" fontId="0" fillId="0" borderId="0" xfId="0" applyFont="1" applyAlignment="1">
      <alignment horizontal="center" vertical="center" wrapText="1"/>
    </xf>
    <xf numFmtId="0" fontId="0" fillId="0" borderId="15" xfId="0" applyFont="1" applyBorder="1"/>
    <xf numFmtId="0" fontId="27" fillId="0" borderId="2" xfId="0" applyFont="1" applyBorder="1" applyAlignment="1">
      <alignment vertical="center" wrapText="1"/>
    </xf>
    <xf numFmtId="0" fontId="0" fillId="0" borderId="0" xfId="0" applyFont="1" applyAlignment="1">
      <alignment wrapText="1"/>
    </xf>
    <xf numFmtId="0" fontId="25" fillId="2" borderId="8" xfId="0" applyFont="1" applyFill="1" applyBorder="1" applyAlignment="1">
      <alignment horizontal="center" vertical="center" wrapText="1"/>
    </xf>
    <xf numFmtId="0" fontId="3" fillId="0" borderId="0" xfId="0" applyFont="1"/>
    <xf numFmtId="0" fontId="27" fillId="0" borderId="25" xfId="0" applyFont="1" applyBorder="1" applyAlignment="1">
      <alignment vertical="center" wrapText="1"/>
    </xf>
    <xf numFmtId="0" fontId="27" fillId="0" borderId="28" xfId="0" applyFont="1" applyBorder="1" applyAlignment="1">
      <alignment vertical="center" wrapText="1"/>
    </xf>
    <xf numFmtId="0" fontId="27" fillId="0" borderId="31" xfId="0" applyFont="1" applyBorder="1" applyAlignment="1">
      <alignment vertical="center" wrapText="1"/>
    </xf>
    <xf numFmtId="0" fontId="25" fillId="2" borderId="8" xfId="0" applyFont="1" applyFill="1" applyBorder="1" applyAlignment="1">
      <alignment horizontal="left" vertical="center" wrapText="1"/>
    </xf>
    <xf numFmtId="0" fontId="26" fillId="9" borderId="8" xfId="0" applyFont="1" applyFill="1" applyBorder="1" applyAlignment="1">
      <alignment horizontal="center" vertical="center" wrapText="1"/>
    </xf>
    <xf numFmtId="0" fontId="0" fillId="2" borderId="8" xfId="0" applyFont="1" applyFill="1" applyBorder="1"/>
    <xf numFmtId="0" fontId="26" fillId="10" borderId="8" xfId="0" applyFont="1" applyFill="1" applyBorder="1" applyAlignment="1">
      <alignment horizontal="center" vertical="center" wrapText="1"/>
    </xf>
    <xf numFmtId="0" fontId="27" fillId="0" borderId="35" xfId="0" applyFont="1" applyBorder="1" applyAlignment="1">
      <alignment vertical="center" wrapText="1"/>
    </xf>
    <xf numFmtId="0" fontId="27" fillId="0" borderId="37" xfId="0" applyFont="1" applyBorder="1" applyAlignment="1">
      <alignment vertical="center" wrapText="1"/>
    </xf>
    <xf numFmtId="0" fontId="25" fillId="22" borderId="22" xfId="0" applyFont="1" applyFill="1" applyBorder="1" applyAlignment="1">
      <alignment horizontal="center" vertical="center" wrapText="1"/>
    </xf>
    <xf numFmtId="0" fontId="25" fillId="22" borderId="12" xfId="0" applyFont="1" applyFill="1" applyBorder="1" applyAlignment="1">
      <alignment horizontal="center" vertical="center" wrapText="1"/>
    </xf>
    <xf numFmtId="0" fontId="27" fillId="0" borderId="47" xfId="0" applyFont="1" applyBorder="1" applyAlignment="1">
      <alignment vertical="center" wrapText="1"/>
    </xf>
    <xf numFmtId="0" fontId="3" fillId="0" borderId="54" xfId="0" applyFont="1" applyBorder="1" applyAlignment="1">
      <alignment horizontal="center" vertical="center" wrapText="1"/>
    </xf>
    <xf numFmtId="0" fontId="27" fillId="0" borderId="54" xfId="0" applyFont="1" applyBorder="1" applyAlignment="1">
      <alignment vertical="center" wrapText="1"/>
    </xf>
    <xf numFmtId="0" fontId="0" fillId="0" borderId="54" xfId="0" applyFont="1" applyBorder="1" applyAlignment="1">
      <alignment horizontal="center" vertical="center" wrapText="1"/>
    </xf>
    <xf numFmtId="0" fontId="0" fillId="0" borderId="51" xfId="0" applyFont="1" applyBorder="1" applyAlignment="1">
      <alignment horizontal="center" vertical="center" wrapText="1"/>
    </xf>
    <xf numFmtId="0" fontId="27" fillId="0" borderId="57" xfId="0" applyFont="1" applyBorder="1" applyAlignment="1">
      <alignment vertical="center" wrapText="1"/>
    </xf>
    <xf numFmtId="0" fontId="27" fillId="0" borderId="61" xfId="0" applyFont="1" applyBorder="1" applyAlignment="1">
      <alignment vertical="center" wrapText="1"/>
    </xf>
    <xf numFmtId="0" fontId="25" fillId="22" borderId="67" xfId="0" applyFont="1" applyFill="1" applyBorder="1" applyAlignment="1">
      <alignment horizontal="center" vertical="center" wrapText="1"/>
    </xf>
    <xf numFmtId="0" fontId="25" fillId="22" borderId="68" xfId="0" applyFont="1" applyFill="1" applyBorder="1" applyAlignment="1">
      <alignment horizontal="center" vertical="center" wrapText="1"/>
    </xf>
    <xf numFmtId="0" fontId="0" fillId="0" borderId="82" xfId="0" applyFont="1" applyBorder="1" applyAlignment="1">
      <alignment horizontal="center" vertical="center" wrapText="1"/>
    </xf>
    <xf numFmtId="0" fontId="3" fillId="0" borderId="55" xfId="0" applyFont="1" applyBorder="1" applyAlignment="1">
      <alignment horizontal="center" vertical="center"/>
    </xf>
    <xf numFmtId="0" fontId="3" fillId="0" borderId="0" xfId="0" applyFont="1" applyAlignment="1">
      <alignment wrapText="1"/>
    </xf>
    <xf numFmtId="0" fontId="3" fillId="0" borderId="81" xfId="0" applyFont="1" applyBorder="1" applyAlignment="1">
      <alignment horizontal="center" vertical="center"/>
    </xf>
    <xf numFmtId="0" fontId="3" fillId="0" borderId="56" xfId="0" applyFont="1" applyBorder="1" applyAlignment="1">
      <alignment horizontal="center" vertical="center"/>
    </xf>
    <xf numFmtId="0" fontId="25" fillId="2" borderId="16"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0" fillId="4" borderId="4" xfId="0" applyFont="1" applyFill="1" applyBorder="1" applyAlignment="1">
      <alignment horizontal="left" vertical="center" wrapText="1" indent="1"/>
    </xf>
    <xf numFmtId="0" fontId="0" fillId="4" borderId="2" xfId="0" applyFont="1" applyFill="1" applyBorder="1" applyAlignment="1">
      <alignment horizontal="left" vertical="center" wrapText="1" indent="1"/>
    </xf>
    <xf numFmtId="0" fontId="0" fillId="0" borderId="4" xfId="0" applyFont="1" applyBorder="1" applyAlignment="1">
      <alignment horizontal="left" vertical="center" wrapText="1" indent="1"/>
    </xf>
    <xf numFmtId="0" fontId="0" fillId="0" borderId="2" xfId="0" applyFont="1" applyBorder="1" applyAlignment="1">
      <alignment horizontal="left" vertical="center" wrapText="1" indent="1"/>
    </xf>
    <xf numFmtId="0" fontId="28" fillId="0" borderId="4" xfId="0" applyFont="1" applyBorder="1" applyAlignment="1">
      <alignment horizontal="left" vertical="center" wrapText="1" indent="1"/>
    </xf>
    <xf numFmtId="0" fontId="28" fillId="0" borderId="2" xfId="0" applyFont="1" applyBorder="1" applyAlignment="1">
      <alignment horizontal="left" vertical="center" wrapText="1" indent="1"/>
    </xf>
    <xf numFmtId="0" fontId="0" fillId="0" borderId="1" xfId="0" applyFont="1" applyBorder="1" applyAlignment="1">
      <alignment horizontal="left" vertical="center" wrapText="1" indent="1"/>
    </xf>
    <xf numFmtId="0" fontId="28" fillId="0" borderId="1" xfId="0" applyFont="1" applyBorder="1" applyAlignment="1">
      <alignment horizontal="left" vertical="center" wrapText="1" indent="1"/>
    </xf>
    <xf numFmtId="0" fontId="3" fillId="0" borderId="54" xfId="0" applyFont="1" applyFill="1" applyBorder="1" applyAlignment="1">
      <alignment horizontal="center" vertical="center" wrapText="1"/>
    </xf>
    <xf numFmtId="0" fontId="29" fillId="2" borderId="12" xfId="0" applyFont="1" applyFill="1" applyBorder="1"/>
    <xf numFmtId="0" fontId="6" fillId="2" borderId="9" xfId="0" applyFont="1" applyFill="1" applyBorder="1" applyAlignment="1">
      <alignment horizontal="center" vertical="center" wrapText="1"/>
    </xf>
    <xf numFmtId="0" fontId="19" fillId="0" borderId="0" xfId="0" applyFont="1" applyAlignment="1">
      <alignment horizontal="left" vertical="top" wrapText="1"/>
    </xf>
    <xf numFmtId="0" fontId="14" fillId="15" borderId="6" xfId="0" applyFont="1" applyFill="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xf>
    <xf numFmtId="0" fontId="31" fillId="0" borderId="0" xfId="4" applyAlignment="1">
      <alignment horizontal="center"/>
    </xf>
    <xf numFmtId="0" fontId="31" fillId="0" borderId="0" xfId="4" applyAlignment="1">
      <alignment wrapText="1"/>
    </xf>
    <xf numFmtId="0" fontId="31" fillId="0" borderId="0" xfId="4"/>
    <xf numFmtId="0" fontId="35" fillId="0" borderId="0" xfId="4" applyFont="1" applyAlignment="1">
      <alignment wrapText="1"/>
    </xf>
    <xf numFmtId="10" fontId="35" fillId="0" borderId="0" xfId="6" applyNumberFormat="1" applyFont="1" applyAlignment="1">
      <alignment horizontal="center" wrapText="1"/>
    </xf>
    <xf numFmtId="0" fontId="31" fillId="0" borderId="0" xfId="4" applyAlignment="1">
      <alignment horizontal="left"/>
    </xf>
    <xf numFmtId="0" fontId="19" fillId="0" borderId="6" xfId="0" applyFont="1" applyFill="1" applyBorder="1" applyAlignment="1">
      <alignment horizontal="left" vertical="center" wrapText="1"/>
    </xf>
    <xf numFmtId="0" fontId="0" fillId="0" borderId="0" xfId="0" applyFont="1" applyAlignment="1">
      <alignment horizontal="left"/>
    </xf>
    <xf numFmtId="0" fontId="0" fillId="2" borderId="8" xfId="0" applyFont="1" applyFill="1" applyBorder="1" applyAlignment="1">
      <alignment horizontal="left"/>
    </xf>
    <xf numFmtId="0" fontId="6" fillId="2" borderId="20" xfId="0" applyFont="1" applyFill="1" applyBorder="1" applyAlignment="1">
      <alignment vertical="center" wrapText="1"/>
    </xf>
    <xf numFmtId="0" fontId="6" fillId="2" borderId="88" xfId="0" applyFont="1" applyFill="1" applyBorder="1" applyAlignment="1">
      <alignment vertical="center" wrapText="1"/>
    </xf>
    <xf numFmtId="0" fontId="0" fillId="0" borderId="90" xfId="0" applyBorder="1" applyAlignment="1">
      <alignment horizontal="center"/>
    </xf>
    <xf numFmtId="0" fontId="6" fillId="2" borderId="9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0" fillId="0" borderId="89" xfId="0" applyBorder="1" applyAlignment="1">
      <alignment horizontal="center"/>
    </xf>
    <xf numFmtId="0" fontId="0" fillId="0" borderId="0" xfId="0" applyBorder="1" applyAlignment="1">
      <alignment horizontal="center"/>
    </xf>
    <xf numFmtId="0" fontId="0" fillId="0" borderId="91" xfId="0" applyBorder="1" applyAlignment="1">
      <alignment horizontal="center"/>
    </xf>
    <xf numFmtId="166" fontId="35" fillId="0" borderId="6" xfId="6" applyNumberFormat="1" applyFont="1" applyBorder="1" applyAlignment="1">
      <alignment horizontal="center" wrapText="1"/>
    </xf>
    <xf numFmtId="0" fontId="30" fillId="0" borderId="0" xfId="0" applyFont="1" applyAlignment="1">
      <alignment horizontal="center" vertical="center" wrapText="1"/>
    </xf>
    <xf numFmtId="0" fontId="3" fillId="0" borderId="54" xfId="0" applyFont="1" applyBorder="1" applyAlignment="1">
      <alignment vertical="center" wrapText="1"/>
    </xf>
    <xf numFmtId="170" fontId="39" fillId="0" borderId="0" xfId="0" applyNumberFormat="1" applyFont="1" applyBorder="1" applyAlignment="1">
      <alignment horizontal="center" vertical="center" wrapText="1"/>
    </xf>
    <xf numFmtId="166" fontId="35" fillId="0" borderId="0" xfId="6" applyNumberFormat="1" applyFont="1" applyBorder="1" applyAlignment="1">
      <alignment horizontal="center" wrapText="1"/>
    </xf>
    <xf numFmtId="0" fontId="31" fillId="0" borderId="0" xfId="4" applyBorder="1"/>
    <xf numFmtId="0" fontId="32" fillId="0" borderId="0" xfId="4" applyFont="1" applyFill="1" applyBorder="1" applyAlignment="1">
      <alignment horizontal="center" vertical="center" wrapText="1"/>
    </xf>
    <xf numFmtId="0" fontId="41" fillId="0" borderId="0" xfId="0" applyFont="1" applyBorder="1" applyAlignment="1">
      <alignment vertical="center" wrapText="1"/>
    </xf>
    <xf numFmtId="0" fontId="39" fillId="0" borderId="0" xfId="0" applyFont="1" applyBorder="1" applyAlignment="1">
      <alignment vertical="center" wrapText="1"/>
    </xf>
    <xf numFmtId="0" fontId="32" fillId="0" borderId="0" xfId="4" applyFont="1" applyFill="1" applyBorder="1" applyAlignment="1">
      <alignment horizontal="left" vertical="center"/>
    </xf>
    <xf numFmtId="0" fontId="35" fillId="0" borderId="0" xfId="4" applyFont="1" applyBorder="1" applyAlignment="1">
      <alignment wrapText="1"/>
    </xf>
    <xf numFmtId="0" fontId="31" fillId="0" borderId="0" xfId="4" applyFill="1"/>
    <xf numFmtId="165" fontId="32" fillId="0" borderId="0" xfId="4" applyNumberFormat="1"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44" fillId="22" borderId="0" xfId="0" applyFont="1" applyFill="1" applyAlignment="1">
      <alignment vertical="center"/>
    </xf>
    <xf numFmtId="0" fontId="14" fillId="27" borderId="6" xfId="0" applyFont="1" applyFill="1" applyBorder="1" applyAlignment="1">
      <alignment horizontal="left" vertical="center" wrapText="1"/>
    </xf>
    <xf numFmtId="0" fontId="14" fillId="27" borderId="109" xfId="0" applyFont="1" applyFill="1" applyBorder="1" applyAlignment="1">
      <alignment horizontal="left" vertical="center" wrapText="1"/>
    </xf>
    <xf numFmtId="0" fontId="18" fillId="27" borderId="54" xfId="0" applyFont="1" applyFill="1" applyBorder="1" applyAlignment="1">
      <alignment horizontal="left" vertical="center" wrapText="1"/>
    </xf>
    <xf numFmtId="164" fontId="20" fillId="16" borderId="108" xfId="1" applyNumberFormat="1" applyFont="1" applyFill="1" applyBorder="1" applyAlignment="1">
      <alignment horizontal="center" vertical="center"/>
    </xf>
    <xf numFmtId="0" fontId="19" fillId="0" borderId="95" xfId="0" applyFont="1" applyFill="1" applyBorder="1" applyAlignment="1">
      <alignment horizontal="left" vertical="center" wrapText="1"/>
    </xf>
    <xf numFmtId="164" fontId="20" fillId="16" borderId="112" xfId="1" applyNumberFormat="1" applyFont="1" applyFill="1" applyBorder="1" applyAlignment="1">
      <alignment horizontal="center" vertical="center"/>
    </xf>
    <xf numFmtId="0" fontId="14" fillId="27" borderId="54" xfId="0" applyFont="1" applyFill="1" applyBorder="1" applyAlignment="1">
      <alignment horizontal="left" vertical="center" wrapText="1"/>
    </xf>
    <xf numFmtId="0" fontId="21" fillId="0" borderId="95" xfId="0" applyFont="1" applyFill="1" applyBorder="1" applyAlignment="1">
      <alignment horizontal="left" vertical="center" wrapText="1"/>
    </xf>
    <xf numFmtId="0" fontId="14" fillId="27" borderId="6" xfId="0" applyFont="1" applyFill="1" applyBorder="1" applyAlignment="1">
      <alignment horizontal="center" vertical="center" wrapText="1"/>
    </xf>
    <xf numFmtId="0" fontId="14" fillId="27" borderId="6" xfId="0" applyFont="1" applyFill="1" applyBorder="1" applyAlignment="1">
      <alignment vertical="center" wrapText="1"/>
    </xf>
    <xf numFmtId="0" fontId="14" fillId="27" borderId="93" xfId="0" applyFont="1" applyFill="1" applyBorder="1" applyAlignment="1">
      <alignment horizontal="left" vertical="center"/>
    </xf>
    <xf numFmtId="0" fontId="17" fillId="0" borderId="110" xfId="0" applyFont="1" applyBorder="1" applyAlignment="1">
      <alignment vertical="center"/>
    </xf>
    <xf numFmtId="0" fontId="17" fillId="0" borderId="111" xfId="0" applyFont="1" applyBorder="1" applyAlignment="1">
      <alignment vertical="center"/>
    </xf>
    <xf numFmtId="0" fontId="14" fillId="27" borderId="109" xfId="0" applyFont="1" applyFill="1" applyBorder="1" applyAlignment="1">
      <alignment horizontal="left" vertical="center"/>
    </xf>
    <xf numFmtId="0" fontId="12" fillId="0" borderId="110" xfId="0" applyFont="1" applyFill="1" applyBorder="1" applyAlignment="1">
      <alignment horizontal="left" vertical="center" wrapText="1"/>
    </xf>
    <xf numFmtId="0" fontId="12" fillId="0" borderId="111" xfId="0" applyFont="1" applyFill="1" applyBorder="1" applyAlignment="1">
      <alignment horizontal="left" vertical="center" wrapText="1"/>
    </xf>
    <xf numFmtId="0" fontId="12" fillId="0" borderId="6" xfId="0" applyFont="1" applyFill="1" applyBorder="1" applyAlignment="1">
      <alignment horizontal="left" vertical="center" wrapText="1"/>
    </xf>
    <xf numFmtId="43" fontId="17" fillId="0" borderId="6" xfId="1" applyFont="1" applyBorder="1" applyAlignment="1">
      <alignment vertical="center" wrapText="1"/>
    </xf>
    <xf numFmtId="0" fontId="18" fillId="27" borderId="6" xfId="0" applyFont="1" applyFill="1" applyBorder="1" applyAlignment="1">
      <alignment horizontal="center" vertical="center" wrapText="1"/>
    </xf>
    <xf numFmtId="0" fontId="18" fillId="27" borderId="51" xfId="0" applyFont="1" applyFill="1" applyBorder="1" applyAlignment="1">
      <alignment horizontal="center" vertical="center" wrapText="1"/>
    </xf>
    <xf numFmtId="0" fontId="18" fillId="27" borderId="34" xfId="0" applyFont="1" applyFill="1" applyBorder="1" applyAlignment="1">
      <alignment horizontal="center" vertical="center" wrapText="1"/>
    </xf>
    <xf numFmtId="0" fontId="46" fillId="0" borderId="0" xfId="0" applyFont="1" applyAlignment="1">
      <alignment horizontal="left"/>
    </xf>
    <xf numFmtId="0" fontId="0" fillId="0" borderId="0" xfId="0" applyAlignment="1">
      <alignment horizontal="left"/>
    </xf>
    <xf numFmtId="0" fontId="45" fillId="0" borderId="0" xfId="0" applyFont="1" applyAlignment="1">
      <alignment horizontal="left"/>
    </xf>
    <xf numFmtId="0" fontId="47" fillId="0" borderId="0" xfId="2" applyFont="1" applyAlignment="1">
      <alignment horizontal="left"/>
    </xf>
    <xf numFmtId="0" fontId="48" fillId="0" borderId="0" xfId="0" applyFont="1" applyAlignment="1">
      <alignment horizontal="left"/>
    </xf>
    <xf numFmtId="0" fontId="49" fillId="22" borderId="0" xfId="0" applyFont="1" applyFill="1" applyAlignment="1">
      <alignment horizontal="left"/>
    </xf>
    <xf numFmtId="0" fontId="50" fillId="0" borderId="0" xfId="0" applyFont="1" applyAlignment="1">
      <alignment vertical="center"/>
    </xf>
    <xf numFmtId="0" fontId="0" fillId="0" borderId="0" xfId="0" applyFont="1" applyAlignment="1">
      <alignment horizontal="left" vertical="center"/>
    </xf>
    <xf numFmtId="0" fontId="51" fillId="0" borderId="0" xfId="0" applyFont="1"/>
    <xf numFmtId="0" fontId="0" fillId="0" borderId="12" xfId="0" applyBorder="1" applyAlignment="1">
      <alignment horizontal="center"/>
    </xf>
    <xf numFmtId="0" fontId="0" fillId="0" borderId="104" xfId="0" applyBorder="1" applyAlignment="1">
      <alignment horizontal="center"/>
    </xf>
    <xf numFmtId="0" fontId="6" fillId="2" borderId="94" xfId="0" applyFont="1" applyFill="1" applyBorder="1" applyAlignment="1">
      <alignment vertical="center" wrapText="1"/>
    </xf>
    <xf numFmtId="0" fontId="0" fillId="0" borderId="8" xfId="0" applyBorder="1" applyAlignment="1">
      <alignment horizontal="center"/>
    </xf>
    <xf numFmtId="0" fontId="0" fillId="0" borderId="96" xfId="0" applyBorder="1" applyAlignment="1">
      <alignment horizontal="center"/>
    </xf>
    <xf numFmtId="168" fontId="0" fillId="0" borderId="8" xfId="0" applyNumberFormat="1" applyBorder="1" applyAlignment="1">
      <alignment horizontal="center"/>
    </xf>
    <xf numFmtId="168" fontId="0" fillId="0" borderId="96" xfId="0" applyNumberFormat="1" applyBorder="1" applyAlignment="1">
      <alignment horizontal="center"/>
    </xf>
    <xf numFmtId="0" fontId="6" fillId="2" borderId="94" xfId="0" applyFont="1" applyFill="1" applyBorder="1" applyAlignment="1">
      <alignment horizontal="center" vertical="center" wrapText="1"/>
    </xf>
    <xf numFmtId="0" fontId="0" fillId="0" borderId="100" xfId="0" applyBorder="1" applyAlignment="1">
      <alignment horizontal="center"/>
    </xf>
    <xf numFmtId="0" fontId="0" fillId="0" borderId="102" xfId="0" applyBorder="1" applyAlignment="1">
      <alignment horizontal="center"/>
    </xf>
    <xf numFmtId="0" fontId="0" fillId="0" borderId="99"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0" fillId="0" borderId="101"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167" fontId="0" fillId="0" borderId="4" xfId="1" applyNumberFormat="1" applyFont="1" applyBorder="1" applyAlignment="1">
      <alignment horizontal="center"/>
    </xf>
    <xf numFmtId="167" fontId="0" fillId="0" borderId="2" xfId="1" applyNumberFormat="1" applyFont="1" applyBorder="1" applyAlignment="1">
      <alignment horizontal="center"/>
    </xf>
    <xf numFmtId="0" fontId="6" fillId="2" borderId="20" xfId="0" applyNumberFormat="1" applyFont="1" applyFill="1" applyBorder="1" applyAlignment="1">
      <alignment horizontal="center" vertical="center" wrapText="1"/>
    </xf>
    <xf numFmtId="0" fontId="6" fillId="2" borderId="34" xfId="0" applyNumberFormat="1" applyFont="1" applyFill="1" applyBorder="1" applyAlignment="1">
      <alignment horizontal="center" vertical="center" wrapText="1"/>
    </xf>
    <xf numFmtId="1" fontId="0" fillId="0" borderId="12" xfId="1" applyNumberFormat="1" applyFont="1" applyBorder="1" applyAlignment="1">
      <alignment horizontal="center"/>
    </xf>
    <xf numFmtId="1" fontId="0" fillId="0" borderId="4" xfId="1" applyNumberFormat="1" applyFont="1" applyBorder="1" applyAlignment="1">
      <alignment horizontal="center"/>
    </xf>
    <xf numFmtId="1" fontId="0" fillId="0" borderId="10" xfId="1" applyNumberFormat="1" applyFont="1" applyBorder="1" applyAlignment="1">
      <alignment horizontal="center"/>
    </xf>
    <xf numFmtId="1" fontId="0" fillId="0" borderId="113" xfId="1" applyNumberFormat="1" applyFont="1" applyBorder="1" applyAlignment="1">
      <alignment horizontal="center"/>
    </xf>
    <xf numFmtId="1" fontId="0" fillId="0" borderId="11" xfId="1" applyNumberFormat="1" applyFont="1" applyBorder="1" applyAlignment="1">
      <alignment horizontal="center"/>
    </xf>
    <xf numFmtId="1" fontId="0" fillId="0" borderId="114" xfId="1" applyNumberFormat="1" applyFont="1" applyBorder="1" applyAlignment="1">
      <alignment horizontal="center"/>
    </xf>
    <xf numFmtId="1" fontId="0" fillId="0" borderId="104" xfId="1" applyNumberFormat="1" applyFont="1" applyBorder="1" applyAlignment="1">
      <alignment horizontal="center"/>
    </xf>
    <xf numFmtId="1" fontId="0" fillId="0" borderId="2" xfId="1" applyNumberFormat="1" applyFont="1" applyBorder="1" applyAlignment="1">
      <alignment horizontal="center"/>
    </xf>
    <xf numFmtId="1" fontId="0" fillId="0" borderId="87" xfId="0" applyNumberFormat="1" applyBorder="1" applyAlignment="1">
      <alignment horizontal="center"/>
    </xf>
    <xf numFmtId="1" fontId="0" fillId="0" borderId="19" xfId="0" applyNumberFormat="1" applyBorder="1" applyAlignment="1">
      <alignment horizontal="center"/>
    </xf>
    <xf numFmtId="0" fontId="6" fillId="2" borderId="87" xfId="0" applyFont="1" applyFill="1" applyBorder="1" applyAlignment="1">
      <alignment horizontal="center" vertical="center" wrapText="1"/>
    </xf>
    <xf numFmtId="0" fontId="0" fillId="0" borderId="4" xfId="0" applyBorder="1" applyAlignment="1">
      <alignment horizontal="center"/>
    </xf>
    <xf numFmtId="0" fontId="0" fillId="0" borderId="2" xfId="0" applyBorder="1" applyAlignment="1">
      <alignment horizontal="center"/>
    </xf>
    <xf numFmtId="0" fontId="6" fillId="2" borderId="93" xfId="0" applyFont="1" applyFill="1" applyBorder="1" applyAlignment="1">
      <alignment horizontal="center" vertical="center" wrapText="1"/>
    </xf>
    <xf numFmtId="167" fontId="0" fillId="0" borderId="8" xfId="1" applyNumberFormat="1" applyFont="1" applyBorder="1" applyAlignment="1">
      <alignment horizontal="center"/>
    </xf>
    <xf numFmtId="167" fontId="0" fillId="0" borderId="96" xfId="1" applyNumberFormat="1" applyFont="1" applyBorder="1" applyAlignment="1">
      <alignment horizontal="center"/>
    </xf>
    <xf numFmtId="10" fontId="35" fillId="0" borderId="6" xfId="6" applyNumberFormat="1" applyFont="1" applyBorder="1" applyAlignment="1">
      <alignment horizontal="center" wrapText="1"/>
    </xf>
    <xf numFmtId="0" fontId="38" fillId="22" borderId="6" xfId="4" applyFont="1" applyFill="1" applyBorder="1" applyAlignment="1">
      <alignment horizontal="center" vertical="center" wrapText="1"/>
    </xf>
    <xf numFmtId="0" fontId="38" fillId="22" borderId="6" xfId="4" applyFont="1" applyFill="1" applyBorder="1" applyAlignment="1">
      <alignment horizontal="left" vertical="center" wrapText="1"/>
    </xf>
    <xf numFmtId="0" fontId="38" fillId="22" borderId="6" xfId="4" applyFont="1" applyFill="1" applyBorder="1" applyAlignment="1">
      <alignment vertical="center" wrapText="1"/>
    </xf>
    <xf numFmtId="0" fontId="32" fillId="0" borderId="6" xfId="4" applyFont="1" applyFill="1" applyBorder="1" applyAlignment="1">
      <alignment horizontal="center" vertical="center" wrapText="1"/>
    </xf>
    <xf numFmtId="0" fontId="33" fillId="0" borderId="6" xfId="4" applyFont="1" applyFill="1" applyBorder="1" applyAlignment="1">
      <alignment horizontal="left" vertical="center" wrapText="1"/>
    </xf>
    <xf numFmtId="0" fontId="33" fillId="0" borderId="6" xfId="4" applyFont="1" applyFill="1" applyBorder="1" applyAlignment="1">
      <alignment vertical="center" wrapText="1"/>
    </xf>
    <xf numFmtId="165" fontId="33" fillId="0" borderId="6" xfId="5" applyNumberFormat="1" applyFont="1" applyFill="1" applyBorder="1" applyAlignment="1">
      <alignment horizontal="center" vertical="center" wrapText="1"/>
    </xf>
    <xf numFmtId="0" fontId="33" fillId="0" borderId="6" xfId="5" applyFont="1" applyFill="1" applyBorder="1" applyAlignment="1">
      <alignment horizontal="left" vertical="center" wrapText="1"/>
    </xf>
    <xf numFmtId="165" fontId="32" fillId="0" borderId="6" xfId="4" applyNumberFormat="1" applyFont="1" applyFill="1" applyBorder="1" applyAlignment="1">
      <alignment horizontal="center" vertical="center" wrapText="1"/>
    </xf>
    <xf numFmtId="0" fontId="52" fillId="22" borderId="0" xfId="4" applyFont="1" applyFill="1"/>
    <xf numFmtId="0" fontId="53" fillId="22" borderId="0" xfId="4" applyFont="1" applyFill="1" applyAlignment="1">
      <alignment horizontal="left"/>
    </xf>
    <xf numFmtId="0" fontId="52" fillId="22" borderId="0" xfId="4" applyFont="1" applyFill="1" applyAlignment="1">
      <alignment horizontal="left"/>
    </xf>
    <xf numFmtId="0" fontId="52" fillId="22" borderId="0" xfId="4" applyFont="1" applyFill="1" applyAlignment="1">
      <alignment wrapText="1"/>
    </xf>
    <xf numFmtId="0" fontId="38" fillId="22" borderId="6" xfId="4" applyFont="1" applyFill="1" applyBorder="1" applyAlignment="1">
      <alignment wrapText="1"/>
    </xf>
    <xf numFmtId="0" fontId="41" fillId="0" borderId="6" xfId="0" applyFont="1" applyBorder="1" applyAlignment="1">
      <alignment vertical="center" wrapText="1"/>
    </xf>
    <xf numFmtId="0" fontId="39" fillId="0" borderId="6" xfId="0" applyFont="1" applyBorder="1" applyAlignment="1">
      <alignment vertical="center" wrapText="1"/>
    </xf>
    <xf numFmtId="165" fontId="39" fillId="0" borderId="6" xfId="0" applyNumberFormat="1" applyFont="1" applyBorder="1" applyAlignment="1">
      <alignment horizontal="center" vertical="center" wrapText="1"/>
    </xf>
    <xf numFmtId="170" fontId="39" fillId="0" borderId="6" xfId="0" applyNumberFormat="1" applyFont="1" applyBorder="1" applyAlignment="1">
      <alignment horizontal="center" vertical="center" wrapText="1"/>
    </xf>
    <xf numFmtId="0" fontId="39" fillId="0" borderId="6" xfId="0" applyFont="1" applyBorder="1" applyAlignment="1">
      <alignment vertical="top" wrapText="1"/>
    </xf>
    <xf numFmtId="0" fontId="41" fillId="0" borderId="6" xfId="0" applyFont="1" applyFill="1" applyBorder="1" applyAlignment="1">
      <alignment vertical="center" wrapText="1"/>
    </xf>
    <xf numFmtId="0" fontId="39" fillId="0" borderId="6" xfId="0" applyFont="1" applyFill="1" applyBorder="1" applyAlignment="1">
      <alignment vertical="center" wrapText="1"/>
    </xf>
    <xf numFmtId="165" fontId="39" fillId="0" borderId="6" xfId="0" applyNumberFormat="1" applyFont="1" applyFill="1" applyBorder="1" applyAlignment="1">
      <alignment horizontal="center" vertical="center" wrapText="1"/>
    </xf>
    <xf numFmtId="170" fontId="39" fillId="0" borderId="6" xfId="0" applyNumberFormat="1" applyFont="1" applyFill="1" applyBorder="1" applyAlignment="1">
      <alignment horizontal="center" vertical="center" wrapText="1"/>
    </xf>
    <xf numFmtId="0" fontId="32" fillId="0" borderId="0" xfId="4" applyFont="1" applyFill="1" applyBorder="1" applyAlignment="1">
      <alignment vertical="center" wrapText="1"/>
    </xf>
    <xf numFmtId="165" fontId="39" fillId="0" borderId="0" xfId="0" applyNumberFormat="1" applyFont="1" applyBorder="1" applyAlignment="1">
      <alignment horizontal="center" vertical="center" wrapText="1"/>
    </xf>
    <xf numFmtId="170" fontId="1" fillId="0" borderId="6" xfId="0" applyNumberFormat="1" applyFont="1" applyBorder="1" applyAlignment="1">
      <alignment horizontal="center" vertical="center" wrapText="1"/>
    </xf>
    <xf numFmtId="170" fontId="1" fillId="0" borderId="6" xfId="0" applyNumberFormat="1" applyFont="1" applyFill="1" applyBorder="1" applyAlignment="1">
      <alignment horizontal="center" vertical="center" wrapText="1"/>
    </xf>
    <xf numFmtId="169" fontId="33" fillId="0" borderId="0" xfId="5" applyNumberFormat="1" applyFont="1" applyFill="1" applyBorder="1" applyAlignment="1">
      <alignment horizontal="center" vertical="center" wrapText="1"/>
    </xf>
    <xf numFmtId="169" fontId="33" fillId="0" borderId="6" xfId="5" applyNumberFormat="1" applyFont="1" applyFill="1" applyBorder="1" applyAlignment="1">
      <alignment horizontal="center" vertical="center" wrapText="1"/>
    </xf>
    <xf numFmtId="166" fontId="33" fillId="0" borderId="0" xfId="10" applyNumberFormat="1" applyFont="1" applyFill="1" applyBorder="1" applyAlignment="1">
      <alignment horizontal="center" vertical="center" wrapText="1"/>
    </xf>
    <xf numFmtId="166" fontId="33" fillId="0" borderId="6" xfId="10" applyNumberFormat="1" applyFont="1" applyFill="1" applyBorder="1" applyAlignment="1">
      <alignment horizontal="center" vertical="center" wrapText="1"/>
    </xf>
    <xf numFmtId="9" fontId="39" fillId="0" borderId="6" xfId="10" applyFont="1" applyBorder="1" applyAlignment="1">
      <alignment horizontal="center" vertical="center" wrapText="1"/>
    </xf>
    <xf numFmtId="9" fontId="39" fillId="0" borderId="6" xfId="10" applyFont="1" applyFill="1" applyBorder="1" applyAlignment="1">
      <alignment horizontal="center" vertical="center" wrapText="1"/>
    </xf>
    <xf numFmtId="0" fontId="1" fillId="0" borderId="6" xfId="0" applyFont="1" applyBorder="1" applyAlignment="1">
      <alignment vertical="center" wrapText="1"/>
    </xf>
    <xf numFmtId="170" fontId="32" fillId="0" borderId="6" xfId="4" applyNumberFormat="1" applyFont="1" applyFill="1" applyBorder="1" applyAlignment="1">
      <alignment horizontal="center" vertical="center" wrapText="1"/>
    </xf>
    <xf numFmtId="0" fontId="17" fillId="0" borderId="6" xfId="0" applyFont="1" applyBorder="1" applyAlignment="1">
      <alignment horizontal="center" vertical="center" wrapText="1"/>
    </xf>
    <xf numFmtId="0" fontId="39" fillId="0" borderId="6" xfId="0" applyFont="1" applyBorder="1" applyAlignment="1">
      <alignment horizontal="center" vertical="center" wrapText="1"/>
    </xf>
    <xf numFmtId="0" fontId="1"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6" xfId="0" applyFont="1" applyBorder="1" applyAlignment="1">
      <alignment vertical="center" wrapText="1"/>
    </xf>
    <xf numFmtId="166" fontId="39" fillId="0" borderId="6" xfId="10" applyNumberFormat="1" applyFont="1" applyBorder="1" applyAlignment="1">
      <alignment horizontal="center" vertical="center" wrapText="1"/>
    </xf>
    <xf numFmtId="0" fontId="7" fillId="0" borderId="0" xfId="0" applyFont="1" applyAlignment="1">
      <alignment horizontal="center"/>
    </xf>
    <xf numFmtId="0" fontId="5" fillId="0" borderId="0" xfId="2" applyAlignment="1">
      <alignment horizontal="center"/>
    </xf>
    <xf numFmtId="0" fontId="8" fillId="15" borderId="0" xfId="0" applyFont="1" applyFill="1" applyAlignment="1">
      <alignment horizontal="center" vertical="center"/>
    </xf>
    <xf numFmtId="0" fontId="10" fillId="0" borderId="0" xfId="0" applyFont="1" applyAlignment="1">
      <alignment horizontal="center" vertical="center"/>
    </xf>
    <xf numFmtId="0" fontId="40" fillId="15" borderId="6" xfId="0" applyFont="1" applyFill="1" applyBorder="1" applyAlignment="1">
      <alignment horizontal="center"/>
    </xf>
    <xf numFmtId="0" fontId="40" fillId="15" borderId="6" xfId="0" applyFont="1" applyFill="1" applyBorder="1"/>
    <xf numFmtId="0" fontId="40" fillId="15" borderId="6" xfId="0" applyFont="1" applyFill="1" applyBorder="1" applyAlignment="1">
      <alignment vertical="top" wrapText="1"/>
    </xf>
    <xf numFmtId="0" fontId="29" fillId="2" borderId="88" xfId="0" applyFont="1" applyFill="1" applyBorder="1"/>
    <xf numFmtId="0" fontId="0" fillId="2" borderId="94" xfId="0" applyFont="1" applyFill="1" applyBorder="1"/>
    <xf numFmtId="0" fontId="0" fillId="2" borderId="94" xfId="0" applyFont="1" applyFill="1" applyBorder="1" applyAlignment="1">
      <alignment horizontal="left"/>
    </xf>
    <xf numFmtId="0" fontId="6" fillId="2" borderId="101" xfId="0" applyFont="1" applyFill="1" applyBorder="1" applyAlignment="1">
      <alignment horizontal="center" vertical="center" wrapText="1"/>
    </xf>
    <xf numFmtId="0" fontId="3" fillId="0" borderId="116" xfId="0" applyFont="1" applyBorder="1" applyAlignment="1">
      <alignment horizontal="center" vertical="center"/>
    </xf>
    <xf numFmtId="0" fontId="49" fillId="22" borderId="0" xfId="0" applyFont="1" applyFill="1" applyAlignment="1">
      <alignment horizontal="center"/>
    </xf>
    <xf numFmtId="0" fontId="15" fillId="0" borderId="6" xfId="0" applyFont="1" applyFill="1" applyBorder="1" applyAlignment="1">
      <alignment horizontal="left" vertical="center" wrapText="1"/>
    </xf>
    <xf numFmtId="0" fontId="17" fillId="0" borderId="6" xfId="0" applyFont="1" applyBorder="1" applyAlignment="1">
      <alignment horizontal="left" vertical="center" wrapText="1"/>
    </xf>
    <xf numFmtId="0" fontId="22" fillId="0" borderId="99" xfId="0" applyFont="1" applyFill="1" applyBorder="1" applyAlignment="1">
      <alignment horizontal="left" vertical="center" wrapText="1"/>
    </xf>
    <xf numFmtId="0" fontId="22" fillId="0" borderId="100" xfId="0" applyFont="1" applyFill="1" applyBorder="1" applyAlignment="1">
      <alignment horizontal="left" vertical="center" wrapText="1"/>
    </xf>
    <xf numFmtId="0" fontId="22" fillId="0" borderId="102" xfId="0" applyFont="1" applyFill="1" applyBorder="1" applyAlignment="1">
      <alignment horizontal="left" vertical="center" wrapText="1"/>
    </xf>
    <xf numFmtId="0" fontId="22" fillId="0" borderId="101" xfId="0" applyFont="1" applyFill="1" applyBorder="1" applyAlignment="1">
      <alignment horizontal="left" vertical="center" wrapText="1"/>
    </xf>
    <xf numFmtId="0" fontId="3" fillId="0" borderId="57"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0" borderId="28" xfId="0" applyFont="1" applyFill="1" applyBorder="1" applyAlignment="1">
      <alignment vertical="center" wrapText="1"/>
    </xf>
    <xf numFmtId="0" fontId="0" fillId="0" borderId="31" xfId="0" applyFont="1" applyFill="1" applyBorder="1" applyAlignment="1">
      <alignment vertical="center" wrapText="1"/>
    </xf>
    <xf numFmtId="0" fontId="3" fillId="0" borderId="59" xfId="0" applyFont="1" applyBorder="1" applyAlignment="1">
      <alignment horizontal="center" vertical="center"/>
    </xf>
    <xf numFmtId="0" fontId="3" fillId="0" borderId="63" xfId="0" applyFont="1" applyBorder="1" applyAlignment="1">
      <alignment horizontal="center" vertical="center"/>
    </xf>
    <xf numFmtId="0" fontId="3" fillId="0" borderId="47" xfId="0" applyFont="1" applyBorder="1" applyAlignment="1">
      <alignment vertical="center" wrapText="1"/>
    </xf>
    <xf numFmtId="0" fontId="3" fillId="0" borderId="28" xfId="0" applyFont="1" applyBorder="1" applyAlignment="1">
      <alignment vertical="center" wrapText="1"/>
    </xf>
    <xf numFmtId="0" fontId="3" fillId="0" borderId="37" xfId="0" applyFont="1" applyBorder="1" applyAlignment="1">
      <alignment vertical="center" wrapText="1"/>
    </xf>
    <xf numFmtId="0" fontId="3" fillId="0" borderId="25" xfId="0" applyFont="1" applyBorder="1" applyAlignment="1">
      <alignment vertical="center" wrapText="1"/>
    </xf>
    <xf numFmtId="0" fontId="0" fillId="0" borderId="28" xfId="0" applyFont="1" applyBorder="1" applyAlignment="1">
      <alignment vertical="center" wrapText="1"/>
    </xf>
    <xf numFmtId="0" fontId="0" fillId="0" borderId="31" xfId="0" applyFont="1" applyBorder="1" applyAlignment="1">
      <alignment vertical="center" wrapText="1"/>
    </xf>
    <xf numFmtId="0" fontId="0" fillId="0" borderId="28"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3" fillId="0" borderId="53" xfId="0" applyFont="1" applyBorder="1" applyAlignment="1">
      <alignment horizontal="center" vertical="center"/>
    </xf>
    <xf numFmtId="0" fontId="3" fillId="0" borderId="45" xfId="0" applyFont="1" applyBorder="1" applyAlignment="1">
      <alignment horizontal="center" vertical="center"/>
    </xf>
    <xf numFmtId="0" fontId="3" fillId="0" borderId="52" xfId="0" applyFont="1" applyBorder="1" applyAlignment="1">
      <alignment horizontal="center" vertical="center"/>
    </xf>
    <xf numFmtId="0" fontId="3" fillId="0" borderId="75" xfId="0" applyFont="1" applyBorder="1" applyAlignment="1">
      <alignment horizontal="center" vertical="center"/>
    </xf>
    <xf numFmtId="0" fontId="3" fillId="0" borderId="71" xfId="0" applyFont="1" applyBorder="1" applyAlignment="1">
      <alignment horizontal="center" vertical="center"/>
    </xf>
    <xf numFmtId="0" fontId="3" fillId="0" borderId="73" xfId="0" applyFont="1" applyBorder="1" applyAlignment="1">
      <alignment horizontal="center" vertical="center"/>
    </xf>
    <xf numFmtId="0" fontId="3" fillId="0" borderId="5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37" xfId="0" applyFont="1" applyBorder="1" applyAlignment="1">
      <alignment horizontal="center" vertical="center" wrapText="1"/>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49"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0" fillId="0" borderId="25" xfId="0" applyFont="1" applyBorder="1" applyAlignment="1">
      <alignment horizontal="center" vertical="center"/>
    </xf>
    <xf numFmtId="0" fontId="0" fillId="0" borderId="28" xfId="0" applyFont="1" applyBorder="1" applyAlignment="1">
      <alignment horizontal="center" vertical="center"/>
    </xf>
    <xf numFmtId="0" fontId="0" fillId="0" borderId="31" xfId="0" applyFont="1" applyBorder="1" applyAlignment="1">
      <alignment horizontal="center" vertical="center"/>
    </xf>
    <xf numFmtId="0" fontId="0" fillId="0" borderId="35" xfId="0" applyFont="1" applyBorder="1" applyAlignment="1">
      <alignment horizontal="center" vertical="center" wrapText="1"/>
    </xf>
    <xf numFmtId="0" fontId="3" fillId="0" borderId="42" xfId="0" applyFont="1" applyBorder="1" applyAlignment="1">
      <alignment horizontal="center" vertical="center"/>
    </xf>
    <xf numFmtId="0" fontId="49" fillId="22" borderId="93" xfId="3" applyFont="1" applyFill="1" applyBorder="1" applyAlignment="1">
      <alignment horizontal="center" vertical="center"/>
    </xf>
    <xf numFmtId="0" fontId="49" fillId="22" borderId="115" xfId="3" applyFont="1" applyFill="1" applyBorder="1" applyAlignment="1">
      <alignment horizontal="center" vertical="center"/>
    </xf>
    <xf numFmtId="0" fontId="49" fillId="22" borderId="34" xfId="3" applyFont="1" applyFill="1" applyBorder="1" applyAlignment="1">
      <alignment horizontal="center" vertical="center"/>
    </xf>
    <xf numFmtId="0" fontId="3" fillId="0" borderId="69"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7" xfId="0" applyFont="1" applyBorder="1" applyAlignment="1">
      <alignment horizontal="center" vertical="center"/>
    </xf>
    <xf numFmtId="0" fontId="3" fillId="0" borderId="79" xfId="0" applyFont="1" applyBorder="1" applyAlignment="1">
      <alignment horizontal="center" vertical="center"/>
    </xf>
    <xf numFmtId="0" fontId="3" fillId="0" borderId="69" xfId="0" applyFont="1" applyBorder="1" applyAlignment="1">
      <alignment horizontal="center" vertical="center"/>
    </xf>
    <xf numFmtId="0" fontId="0" fillId="0" borderId="76"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78"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3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49" fillId="22" borderId="90" xfId="3" applyFont="1" applyFill="1" applyBorder="1" applyAlignment="1">
      <alignment horizontal="center"/>
    </xf>
    <xf numFmtId="0" fontId="49" fillId="22" borderId="91" xfId="3" applyFont="1" applyFill="1" applyBorder="1" applyAlignment="1">
      <alignment horizontal="center"/>
    </xf>
    <xf numFmtId="0" fontId="49" fillId="22" borderId="2" xfId="3" applyFont="1" applyFill="1" applyBorder="1" applyAlignment="1">
      <alignment horizontal="center"/>
    </xf>
    <xf numFmtId="0" fontId="3" fillId="0" borderId="48" xfId="0" applyFont="1" applyBorder="1" applyAlignment="1">
      <alignment horizontal="center" vertical="center"/>
    </xf>
    <xf numFmtId="0" fontId="3" fillId="0" borderId="43" xfId="0" applyFont="1" applyBorder="1" applyAlignment="1">
      <alignment horizontal="center" vertical="center"/>
    </xf>
    <xf numFmtId="0" fontId="3" fillId="0" borderId="2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6" xfId="0" applyFont="1" applyBorder="1" applyAlignment="1">
      <alignment horizontal="center" vertical="center" wrapText="1"/>
    </xf>
    <xf numFmtId="0" fontId="45" fillId="0" borderId="17" xfId="0" applyFont="1" applyBorder="1" applyAlignment="1">
      <alignment horizontal="left" vertical="center" wrapText="1"/>
    </xf>
    <xf numFmtId="0" fontId="45" fillId="0" borderId="18" xfId="0" applyFont="1" applyBorder="1" applyAlignment="1">
      <alignment horizontal="left" vertical="center" wrapText="1"/>
    </xf>
    <xf numFmtId="0" fontId="45" fillId="0" borderId="19" xfId="0" applyFont="1" applyBorder="1" applyAlignment="1">
      <alignment horizontal="left" vertical="center" wrapText="1"/>
    </xf>
    <xf numFmtId="0" fontId="3" fillId="0" borderId="4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9" xfId="0" applyFont="1" applyBorder="1" applyAlignment="1">
      <alignment horizontal="center" vertical="center" wrapText="1"/>
    </xf>
    <xf numFmtId="0" fontId="0" fillId="0" borderId="76" xfId="0" applyFont="1" applyBorder="1" applyAlignment="1">
      <alignment vertical="center" wrapText="1"/>
    </xf>
    <xf numFmtId="0" fontId="0" fillId="0" borderId="72" xfId="0" applyFont="1" applyBorder="1" applyAlignment="1">
      <alignment vertical="center" wrapText="1"/>
    </xf>
    <xf numFmtId="0" fontId="0" fillId="0" borderId="74" xfId="0" applyFont="1" applyBorder="1" applyAlignment="1">
      <alignment vertical="center" wrapText="1"/>
    </xf>
    <xf numFmtId="0" fontId="0" fillId="26" borderId="6" xfId="0" applyFont="1" applyFill="1" applyBorder="1" applyAlignment="1">
      <alignment horizontal="center" vertical="center" textRotation="90" wrapText="1"/>
    </xf>
    <xf numFmtId="0" fontId="0" fillId="26" borderId="6" xfId="0" applyFont="1" applyFill="1" applyBorder="1" applyAlignment="1">
      <alignment vertical="center" textRotation="90" wrapText="1"/>
    </xf>
    <xf numFmtId="0" fontId="0" fillId="26" borderId="7" xfId="0" applyFont="1" applyFill="1" applyBorder="1" applyAlignment="1">
      <alignment vertical="center" textRotation="90" wrapText="1"/>
    </xf>
    <xf numFmtId="0" fontId="3" fillId="0" borderId="57" xfId="0" applyFont="1" applyBorder="1" applyAlignment="1">
      <alignment horizontal="center" vertical="center" wrapText="1"/>
    </xf>
    <xf numFmtId="0" fontId="3" fillId="0" borderId="61"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86" xfId="0" applyFont="1" applyBorder="1" applyAlignment="1">
      <alignment horizontal="center" vertical="center" wrapText="1"/>
    </xf>
    <xf numFmtId="0" fontId="3" fillId="0" borderId="83" xfId="0" applyFont="1" applyBorder="1" applyAlignment="1">
      <alignment horizontal="center" vertical="center"/>
    </xf>
    <xf numFmtId="0" fontId="3" fillId="0" borderId="85" xfId="0" applyFont="1" applyBorder="1" applyAlignment="1">
      <alignment horizontal="center" vertical="center"/>
    </xf>
    <xf numFmtId="0" fontId="0" fillId="0" borderId="57" xfId="0" applyFont="1" applyBorder="1" applyAlignment="1">
      <alignment horizontal="center" vertical="center" wrapText="1"/>
    </xf>
    <xf numFmtId="0" fontId="0" fillId="0" borderId="61" xfId="0" applyFont="1" applyBorder="1" applyAlignment="1">
      <alignment horizontal="center" vertical="center" wrapText="1"/>
    </xf>
    <xf numFmtId="0" fontId="3" fillId="0" borderId="35" xfId="0" applyFont="1" applyBorder="1" applyAlignment="1">
      <alignment vertical="center" wrapText="1"/>
    </xf>
    <xf numFmtId="0" fontId="3" fillId="0" borderId="31" xfId="0" applyFont="1" applyBorder="1" applyAlignment="1">
      <alignment vertical="center" wrapText="1"/>
    </xf>
    <xf numFmtId="0" fontId="0" fillId="0" borderId="60" xfId="0" applyFont="1" applyBorder="1" applyAlignment="1">
      <alignment horizontal="center" vertical="center" wrapText="1"/>
    </xf>
    <xf numFmtId="0" fontId="0" fillId="0" borderId="64" xfId="0" applyFont="1" applyBorder="1" applyAlignment="1">
      <alignment horizontal="center" vertical="center" wrapText="1"/>
    </xf>
    <xf numFmtId="0" fontId="3" fillId="0" borderId="58" xfId="0" applyFont="1" applyBorder="1" applyAlignment="1">
      <alignment horizontal="center" vertical="center"/>
    </xf>
    <xf numFmtId="0" fontId="3" fillId="0" borderId="62" xfId="0" applyFont="1" applyBorder="1" applyAlignment="1">
      <alignment horizontal="center" vertical="center"/>
    </xf>
    <xf numFmtId="0" fontId="3" fillId="0" borderId="35" xfId="0" applyFont="1" applyFill="1" applyBorder="1" applyAlignment="1">
      <alignment vertical="center" wrapText="1"/>
    </xf>
    <xf numFmtId="0" fontId="3" fillId="0" borderId="28" xfId="0" applyFont="1" applyFill="1" applyBorder="1" applyAlignment="1">
      <alignment vertical="center" wrapText="1"/>
    </xf>
    <xf numFmtId="0" fontId="3" fillId="0" borderId="31" xfId="0" applyFont="1" applyFill="1" applyBorder="1" applyAlignment="1">
      <alignment vertical="center" wrapText="1"/>
    </xf>
    <xf numFmtId="0" fontId="3" fillId="0" borderId="25" xfId="0" applyFont="1" applyFill="1" applyBorder="1" applyAlignment="1">
      <alignment vertical="center" wrapText="1"/>
    </xf>
    <xf numFmtId="0" fontId="0" fillId="25" borderId="39" xfId="0" applyFont="1" applyFill="1" applyBorder="1" applyAlignment="1">
      <alignment horizontal="center" vertical="center" textRotation="90"/>
    </xf>
    <xf numFmtId="0" fontId="0" fillId="25" borderId="40" xfId="0" applyFont="1" applyFill="1" applyBorder="1" applyAlignment="1">
      <alignment horizontal="center" vertical="center" textRotation="90"/>
    </xf>
    <xf numFmtId="0" fontId="0" fillId="25" borderId="41" xfId="0" applyFont="1" applyFill="1" applyBorder="1" applyAlignment="1">
      <alignment horizontal="center" vertical="center" textRotation="90"/>
    </xf>
    <xf numFmtId="0" fontId="25" fillId="2" borderId="94" xfId="0" applyFont="1" applyFill="1" applyBorder="1" applyAlignment="1">
      <alignment horizontal="center" vertical="center" wrapText="1"/>
    </xf>
    <xf numFmtId="0" fontId="25" fillId="2" borderId="96"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103"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25" fillId="2" borderId="97" xfId="0" applyFont="1" applyFill="1" applyBorder="1" applyAlignment="1">
      <alignment horizontal="center" vertical="center" wrapText="1"/>
    </xf>
    <xf numFmtId="0" fontId="25" fillId="2" borderId="98" xfId="0" applyFont="1" applyFill="1" applyBorder="1" applyAlignment="1">
      <alignment horizontal="center" vertical="center" wrapText="1"/>
    </xf>
    <xf numFmtId="0" fontId="0" fillId="24" borderId="39" xfId="0" applyFont="1" applyFill="1" applyBorder="1" applyAlignment="1">
      <alignment horizontal="center" vertical="center" textRotation="90" wrapText="1"/>
    </xf>
    <xf numFmtId="0" fontId="0" fillId="24" borderId="40" xfId="0" applyFont="1" applyFill="1" applyBorder="1" applyAlignment="1">
      <alignment horizontal="center" vertical="center" textRotation="90" wrapText="1"/>
    </xf>
    <xf numFmtId="0" fontId="0" fillId="24" borderId="41" xfId="0" applyFont="1" applyFill="1" applyBorder="1" applyAlignment="1">
      <alignment horizontal="center" vertical="center" textRotation="90" wrapText="1"/>
    </xf>
    <xf numFmtId="0" fontId="3" fillId="0" borderId="47" xfId="0" applyFont="1" applyFill="1" applyBorder="1" applyAlignment="1">
      <alignment vertical="center" wrapText="1"/>
    </xf>
    <xf numFmtId="0" fontId="3" fillId="0" borderId="37" xfId="0" applyFont="1" applyFill="1" applyBorder="1" applyAlignment="1">
      <alignment vertical="center" wrapText="1"/>
    </xf>
    <xf numFmtId="0" fontId="0" fillId="23" borderId="39" xfId="0" applyFont="1" applyFill="1" applyBorder="1" applyAlignment="1">
      <alignment horizontal="center" vertical="center" textRotation="90"/>
    </xf>
    <xf numFmtId="0" fontId="0" fillId="23" borderId="40" xfId="0" applyFont="1" applyFill="1" applyBorder="1" applyAlignment="1">
      <alignment horizontal="center" vertical="center" textRotation="90"/>
    </xf>
    <xf numFmtId="0" fontId="0" fillId="23" borderId="41" xfId="0" applyFont="1" applyFill="1" applyBorder="1" applyAlignment="1">
      <alignment horizontal="center" vertical="center" textRotation="90"/>
    </xf>
    <xf numFmtId="0" fontId="3" fillId="0" borderId="57" xfId="0" applyFont="1" applyBorder="1" applyAlignment="1">
      <alignment vertical="center" wrapText="1"/>
    </xf>
    <xf numFmtId="0" fontId="3" fillId="0" borderId="61" xfId="0" applyFont="1" applyBorder="1" applyAlignment="1">
      <alignment vertical="center" wrapText="1"/>
    </xf>
    <xf numFmtId="0" fontId="0" fillId="18" borderId="39" xfId="0" applyFont="1" applyFill="1" applyBorder="1" applyAlignment="1">
      <alignment horizontal="center" vertical="center" textRotation="90" wrapText="1"/>
    </xf>
    <xf numFmtId="0" fontId="0" fillId="18" borderId="40" xfId="0" applyFont="1" applyFill="1" applyBorder="1" applyAlignment="1">
      <alignment vertical="center" textRotation="90" wrapText="1"/>
    </xf>
    <xf numFmtId="0" fontId="0" fillId="18" borderId="41" xfId="0" applyFont="1" applyFill="1" applyBorder="1" applyAlignment="1">
      <alignment vertical="center" textRotation="90" wrapText="1"/>
    </xf>
    <xf numFmtId="0" fontId="25" fillId="2" borderId="65" xfId="0" applyFont="1" applyFill="1" applyBorder="1" applyAlignment="1">
      <alignment horizontal="center" vertical="center" wrapText="1"/>
    </xf>
    <xf numFmtId="0" fontId="25" fillId="2" borderId="6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54" fillId="0" borderId="93" xfId="0" applyFont="1" applyBorder="1" applyAlignment="1">
      <alignment horizontal="left" vertical="center" wrapText="1"/>
    </xf>
    <xf numFmtId="0" fontId="54" fillId="0" borderId="115" xfId="0" applyFont="1" applyBorder="1" applyAlignment="1">
      <alignment horizontal="left" vertical="center" wrapText="1"/>
    </xf>
    <xf numFmtId="0" fontId="54" fillId="0" borderId="34" xfId="0" applyFont="1" applyBorder="1" applyAlignment="1">
      <alignment horizontal="left" vertical="center" wrapText="1"/>
    </xf>
    <xf numFmtId="0" fontId="6" fillId="2" borderId="2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0" fillId="26" borderId="110" xfId="0" applyFont="1" applyFill="1" applyBorder="1" applyAlignment="1">
      <alignment horizontal="center" vertical="center" textRotation="90" wrapText="1"/>
    </xf>
    <xf numFmtId="0" fontId="0" fillId="26" borderId="110" xfId="0" applyFont="1" applyFill="1" applyBorder="1" applyAlignment="1">
      <alignment vertical="center" textRotation="90" wrapText="1"/>
    </xf>
    <xf numFmtId="0" fontId="0" fillId="26" borderId="99" xfId="0" applyFont="1" applyFill="1" applyBorder="1" applyAlignment="1">
      <alignment vertical="center" textRotation="90"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52" xfId="0" applyFont="1" applyFill="1" applyBorder="1" applyAlignment="1">
      <alignment horizontal="center" vertical="center"/>
    </xf>
    <xf numFmtId="0" fontId="0" fillId="0" borderId="36"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3" fillId="0" borderId="69"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3" xfId="0" applyFont="1" applyFill="1" applyBorder="1" applyAlignment="1">
      <alignment horizontal="center" vertical="center"/>
    </xf>
    <xf numFmtId="0" fontId="0" fillId="0" borderId="70"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3" fillId="0" borderId="75" xfId="0" applyFont="1" applyFill="1" applyBorder="1" applyAlignment="1">
      <alignment horizontal="center" vertical="center"/>
    </xf>
    <xf numFmtId="0" fontId="0" fillId="0" borderId="76"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9" xfId="0" applyFont="1" applyFill="1" applyBorder="1" applyAlignment="1">
      <alignment horizontal="center" vertical="center"/>
    </xf>
    <xf numFmtId="0" fontId="0" fillId="0" borderId="78"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50"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06" xfId="0" applyFont="1" applyBorder="1" applyAlignment="1">
      <alignment horizontal="center" vertical="center" wrapText="1"/>
    </xf>
    <xf numFmtId="0" fontId="3" fillId="0" borderId="102" xfId="0" applyFont="1" applyBorder="1" applyAlignment="1">
      <alignment horizontal="center" vertical="center"/>
    </xf>
    <xf numFmtId="0" fontId="3" fillId="0" borderId="88" xfId="0" applyFont="1" applyBorder="1" applyAlignment="1">
      <alignment horizontal="center" vertical="center"/>
    </xf>
    <xf numFmtId="0" fontId="3" fillId="0" borderId="99"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04" xfId="0" applyFont="1" applyBorder="1" applyAlignment="1">
      <alignment horizontal="center" vertical="center"/>
    </xf>
    <xf numFmtId="0" fontId="0" fillId="0" borderId="107" xfId="0" applyFont="1" applyBorder="1" applyAlignment="1">
      <alignment horizontal="center" vertical="center" wrapText="1"/>
    </xf>
    <xf numFmtId="0" fontId="0" fillId="0" borderId="105" xfId="0" applyFont="1" applyBorder="1" applyAlignment="1">
      <alignment horizontal="center" vertical="center" wrapText="1"/>
    </xf>
    <xf numFmtId="0" fontId="3" fillId="0" borderId="11" xfId="0" applyFont="1" applyBorder="1" applyAlignment="1">
      <alignment horizontal="center" vertical="center"/>
    </xf>
    <xf numFmtId="0" fontId="25" fillId="8" borderId="5"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1"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27" fillId="0" borderId="5" xfId="0" applyFont="1" applyBorder="1" applyAlignment="1">
      <alignment vertical="center" wrapText="1"/>
    </xf>
    <xf numFmtId="0" fontId="27" fillId="0" borderId="3" xfId="0" applyFont="1" applyBorder="1" applyAlignment="1">
      <alignment vertical="center" wrapText="1"/>
    </xf>
    <xf numFmtId="0" fontId="27" fillId="0" borderId="1" xfId="0" applyFont="1" applyBorder="1" applyAlignment="1">
      <alignment vertical="center" wrapText="1"/>
    </xf>
    <xf numFmtId="0" fontId="25" fillId="7" borderId="5"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3" fillId="19" borderId="5" xfId="0"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25" fillId="5" borderId="5"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1" xfId="0" applyFont="1" applyFill="1" applyBorder="1" applyAlignment="1">
      <alignment horizontal="center" vertical="center"/>
    </xf>
    <xf numFmtId="0" fontId="25" fillId="3" borderId="3" xfId="0" applyFont="1" applyFill="1" applyBorder="1" applyAlignment="1">
      <alignment horizontal="center" vertical="center" wrapText="1"/>
    </xf>
    <xf numFmtId="0" fontId="15" fillId="0" borderId="6" xfId="0" applyFont="1" applyFill="1" applyBorder="1" applyAlignment="1">
      <alignment horizontal="left" vertical="center" wrapText="1"/>
    </xf>
  </cellXfs>
  <cellStyles count="15">
    <cellStyle name="Bad 2" xfId="7"/>
    <cellStyle name="Comma" xfId="1" builtinId="3"/>
    <cellStyle name="Comma 2" xfId="8"/>
    <cellStyle name="Comma 3" xfId="14"/>
    <cellStyle name="Hyperlink" xfId="2" builtinId="8"/>
    <cellStyle name="Hyperlink 2" xfId="9"/>
    <cellStyle name="Hyperlink 3" xfId="13"/>
    <cellStyle name="Neutral" xfId="3" builtinId="28"/>
    <cellStyle name="Neutral 2" xfId="5"/>
    <cellStyle name="Normal" xfId="0" builtinId="0"/>
    <cellStyle name="Normal 2" xfId="4"/>
    <cellStyle name="Normal 3" xfId="11"/>
    <cellStyle name="Normal 4" xfId="12"/>
    <cellStyle name="Percent" xfId="10" builtinId="5"/>
    <cellStyle name="Percent 2" xfId="6"/>
  </cellStyles>
  <dxfs count="78">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auto="1"/>
      </font>
      <fill>
        <patternFill>
          <bgColor rgb="FFFFFFCC"/>
        </patternFill>
      </fill>
    </dxf>
    <dxf>
      <font>
        <b/>
        <i val="0"/>
        <color auto="1"/>
      </font>
      <fill>
        <patternFill>
          <bgColor rgb="FFFFFFCC"/>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auto="1"/>
      </font>
      <fill>
        <patternFill>
          <bgColor rgb="FFFFFFCC"/>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auto="1"/>
      </font>
      <fill>
        <patternFill>
          <bgColor rgb="FFFFFFCC"/>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auto="1"/>
      </font>
      <fill>
        <patternFill>
          <bgColor rgb="FFFFFFCC"/>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theme="0"/>
      </font>
      <fill>
        <patternFill>
          <bgColor theme="9"/>
        </patternFill>
      </fill>
    </dxf>
    <dxf>
      <font>
        <b/>
        <i val="0"/>
        <color theme="0"/>
      </font>
      <fill>
        <patternFill>
          <bgColor theme="5"/>
        </patternFill>
      </fill>
    </dxf>
    <dxf>
      <font>
        <b/>
        <i val="0"/>
      </font>
      <fill>
        <patternFill>
          <bgColor theme="6" tint="0.79998168889431442"/>
        </patternFill>
      </fill>
    </dxf>
    <dxf>
      <font>
        <b/>
        <i val="0"/>
        <color theme="0"/>
      </font>
      <fill>
        <patternFill>
          <bgColor theme="5"/>
        </patternFill>
      </fill>
    </dxf>
    <dxf>
      <font>
        <b/>
        <i val="0"/>
      </font>
      <fill>
        <patternFill>
          <bgColor theme="6" tint="0.79998168889431442"/>
        </patternFill>
      </fill>
    </dxf>
    <dxf>
      <font>
        <b/>
        <i val="0"/>
        <color theme="0"/>
      </font>
      <fill>
        <patternFill>
          <bgColor theme="9"/>
        </patternFill>
      </fill>
    </dxf>
    <dxf>
      <font>
        <b/>
        <i val="0"/>
        <color auto="1"/>
      </font>
      <fill>
        <patternFill>
          <bgColor rgb="FFFFFFCC"/>
        </patternFill>
      </fill>
    </dxf>
  </dxfs>
  <tableStyles count="0" defaultTableStyle="TableStyleMedium9" defaultPivotStyle="PivotStyleMedium4"/>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baseline="0"/>
              <a:t>Frequency Assessment</a:t>
            </a:r>
            <a:endParaRPr lang="en-GB" b="1"/>
          </a:p>
        </c:rich>
      </c:tx>
      <c:layout>
        <c:manualLayout>
          <c:xMode val="edge"/>
          <c:yMode val="edge"/>
          <c:x val="0.26468556624401862"/>
          <c:y val="3.2000000000000001E-2"/>
        </c:manualLayout>
      </c:layout>
      <c:overlay val="0"/>
      <c:spPr>
        <a:noFill/>
        <a:ln>
          <a:noFill/>
        </a:ln>
        <a:effectLst/>
      </c:spPr>
    </c:title>
    <c:autoTitleDeleted val="0"/>
    <c:plotArea>
      <c:layout/>
      <c:pieChart>
        <c:varyColors val="1"/>
        <c:ser>
          <c:idx val="1"/>
          <c:order val="0"/>
          <c:spPr>
            <a:ln w="25400">
              <a:noFill/>
            </a:ln>
          </c:spPr>
          <c:dPt>
            <c:idx val="1"/>
            <c:bubble3D val="0"/>
            <c:spPr>
              <a:solidFill>
                <a:schemeClr val="tx2">
                  <a:lumMod val="40000"/>
                  <a:lumOff val="60000"/>
                </a:schemeClr>
              </a:solidFill>
              <a:ln w="25400">
                <a:noFill/>
              </a:ln>
            </c:spPr>
            <c:extLst xmlns:c16r2="http://schemas.microsoft.com/office/drawing/2015/06/chart">
              <c:ext xmlns:c16="http://schemas.microsoft.com/office/drawing/2014/chart" uri="{C3380CC4-5D6E-409C-BE32-E72D297353CC}">
                <c16:uniqueId val="{00000007-541B-4343-BEA7-347AC21A9E81}"/>
              </c:ext>
            </c:extLst>
          </c:dPt>
          <c:dPt>
            <c:idx val="2"/>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B-541B-4343-BEA7-347AC21A9E81}"/>
              </c:ext>
            </c:extLst>
          </c:dPt>
          <c:dPt>
            <c:idx val="3"/>
            <c:bubble3D val="0"/>
            <c:spPr>
              <a:solidFill>
                <a:schemeClr val="tx2">
                  <a:lumMod val="60000"/>
                  <a:lumOff val="40000"/>
                </a:schemeClr>
              </a:solidFill>
              <a:ln w="25400">
                <a:noFill/>
              </a:ln>
            </c:spPr>
            <c:extLst xmlns:c16r2="http://schemas.microsoft.com/office/drawing/2015/06/chart">
              <c:ext xmlns:c16="http://schemas.microsoft.com/office/drawing/2014/chart" uri="{C3380CC4-5D6E-409C-BE32-E72D297353CC}">
                <c16:uniqueId val="{00000010-541B-4343-BEA7-347AC21A9E81}"/>
              </c:ext>
            </c:extLst>
          </c:dPt>
          <c:dPt>
            <c:idx val="4"/>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14-541B-4343-BEA7-347AC21A9E81}"/>
              </c:ext>
            </c:extLst>
          </c:dPt>
          <c:dLbls>
            <c:dLbl>
              <c:idx val="0"/>
              <c:tx>
                <c:rich>
                  <a:bodyPr/>
                  <a:lstStyle/>
                  <a:p>
                    <a:fld id="{2996F5C0-B446-47F7-B2F2-DB6AFDA6A82A}" type="CELLRANGE">
                      <a:rPr lang="en-US"/>
                      <a:pPr/>
                      <a:t>[CELLRANGE]</a:t>
                    </a:fld>
                    <a:endParaRPr lang="en-GB"/>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15-541B-4343-BEA7-347AC21A9E81}"/>
                </c:ext>
                <c:ext xmlns:c15="http://schemas.microsoft.com/office/drawing/2012/chart" uri="{CE6537A1-D6FC-4f65-9D91-7224C49458BB}">
                  <c15:dlblFieldTable/>
                  <c15:showDataLabelsRange val="1"/>
                </c:ext>
              </c:extLst>
            </c:dLbl>
            <c:dLbl>
              <c:idx val="1"/>
              <c:tx>
                <c:rich>
                  <a:bodyPr/>
                  <a:lstStyle/>
                  <a:p>
                    <a:fld id="{6F5D1948-F466-43D5-8827-1D5287C29A0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tx>
                <c:rich>
                  <a:bodyPr/>
                  <a:lstStyle/>
                  <a:p>
                    <a:fld id="{B61DB085-F3BD-4B6C-8944-3A967FA7E8E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tx>
                <c:rich>
                  <a:bodyPr/>
                  <a:lstStyle/>
                  <a:p>
                    <a:fld id="{6A12B553-1283-4C5B-8FC5-A1B7F3AB4A2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tx>
                <c:rich>
                  <a:bodyPr/>
                  <a:lstStyle/>
                  <a:p>
                    <a:fld id="{971529D9-16EF-462E-8490-BFAA1D17808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0"/>
            <c:showCatName val="0"/>
            <c:showSerName val="0"/>
            <c:showPercent val="0"/>
            <c:showBubbleSize val="0"/>
            <c:showLeaderLines val="1"/>
            <c:extLst xmlns:c16r2="http://schemas.microsoft.com/office/drawing/2015/06/chart">
              <c:ext xmlns:c15="http://schemas.microsoft.com/office/drawing/2012/chart" uri="{CE6537A1-D6FC-4f65-9D91-7224C49458BB}">
                <c15:showDataLabelsRange val="1"/>
              </c:ext>
            </c:extLst>
          </c:dLbls>
          <c:cat>
            <c:strRef>
              <c:f>'NIST Summary (1)'!$B$34:$B$38</c:f>
              <c:strCache>
                <c:ptCount val="5"/>
                <c:pt idx="0">
                  <c:v>IDENTIFY (ID)</c:v>
                </c:pt>
                <c:pt idx="1">
                  <c:v>PROTECT (PR)</c:v>
                </c:pt>
                <c:pt idx="2">
                  <c:v>DETECT (DE)</c:v>
                </c:pt>
                <c:pt idx="3">
                  <c:v>RESPOND (RS)</c:v>
                </c:pt>
                <c:pt idx="4">
                  <c:v>RECOVER (RC)</c:v>
                </c:pt>
              </c:strCache>
            </c:strRef>
          </c:cat>
          <c:val>
            <c:numRef>
              <c:f>'NIST Summary (1)'!$C$34:$C$38</c:f>
              <c:numCache>
                <c:formatCode>General</c:formatCode>
                <c:ptCount val="5"/>
                <c:pt idx="0">
                  <c:v>5</c:v>
                </c:pt>
                <c:pt idx="1">
                  <c:v>6</c:v>
                </c:pt>
                <c:pt idx="2">
                  <c:v>3</c:v>
                </c:pt>
                <c:pt idx="3">
                  <c:v>5</c:v>
                </c:pt>
                <c:pt idx="4">
                  <c:v>3</c:v>
                </c:pt>
              </c:numCache>
            </c:numRef>
          </c:val>
          <c:extLst xmlns:c16r2="http://schemas.microsoft.com/office/drawing/2015/06/chart">
            <c:ext xmlns:c16="http://schemas.microsoft.com/office/drawing/2014/chart" uri="{C3380CC4-5D6E-409C-BE32-E72D297353CC}">
              <c16:uniqueId val="{00000003-541B-4343-BEA7-347AC21A9E81}"/>
            </c:ext>
            <c:ext xmlns:c15="http://schemas.microsoft.com/office/drawing/2012/chart" uri="{02D57815-91ED-43cb-92C2-25804820EDAC}">
              <c15:datalabelsRange>
                <c15:f>'NIST Summary (1)'!$D$34:$D$38</c15:f>
                <c15:dlblRangeCache>
                  <c:ptCount val="5"/>
                  <c:pt idx="0">
                    <c:v>IDENTIFY</c:v>
                  </c:pt>
                  <c:pt idx="1">
                    <c:v>PROTECT</c:v>
                  </c:pt>
                  <c:pt idx="2">
                    <c:v>DETECT</c:v>
                  </c:pt>
                  <c:pt idx="3">
                    <c:v>RESPOND</c:v>
                  </c:pt>
                  <c:pt idx="4">
                    <c:v>RECOVER</c:v>
                  </c:pt>
                </c15:dlblRangeCache>
              </c15:datalabelsRange>
            </c:ext>
          </c:extLst>
        </c:ser>
        <c:dLbls>
          <c:showLegendKey val="0"/>
          <c:showVal val="0"/>
          <c:showCatName val="0"/>
          <c:showSerName val="0"/>
          <c:showPercent val="0"/>
          <c:showBubbleSize val="0"/>
          <c:showLeaderLines val="1"/>
        </c:dLbls>
        <c:firstSliceAng val="0"/>
      </c:pieChart>
      <c:radarChart>
        <c:radarStyle val="filled"/>
        <c:varyColors val="0"/>
        <c:ser>
          <c:idx val="0"/>
          <c:order val="1"/>
          <c:tx>
            <c:strRef>
              <c:f>'NIST Summary (1)'!$G$7</c:f>
              <c:strCache>
                <c:ptCount val="1"/>
                <c:pt idx="0">
                  <c:v>Freq</c:v>
                </c:pt>
              </c:strCache>
            </c:strRef>
          </c:tx>
          <c:spPr>
            <a:solidFill>
              <a:schemeClr val="tx1"/>
            </a:solidFill>
            <a:ln>
              <a:noFill/>
            </a:ln>
            <a:effectLst/>
          </c:spPr>
          <c:val>
            <c:numRef>
              <c:f>'NIST Summary (1)'!$G$8:$G$29</c:f>
              <c:numCache>
                <c:formatCode>0</c:formatCode>
                <c:ptCount val="22"/>
                <c:pt idx="0">
                  <c:v>0.1</c:v>
                </c:pt>
                <c:pt idx="1">
                  <c:v>0.1</c:v>
                </c:pt>
                <c:pt idx="2">
                  <c:v>2</c:v>
                </c:pt>
                <c:pt idx="3">
                  <c:v>3</c:v>
                </c:pt>
                <c:pt idx="4">
                  <c:v>1</c:v>
                </c:pt>
                <c:pt idx="5">
                  <c:v>3</c:v>
                </c:pt>
                <c:pt idx="6">
                  <c:v>2</c:v>
                </c:pt>
                <c:pt idx="7">
                  <c:v>3</c:v>
                </c:pt>
                <c:pt idx="8">
                  <c:v>1</c:v>
                </c:pt>
                <c:pt idx="9">
                  <c:v>0.1</c:v>
                </c:pt>
                <c:pt idx="10">
                  <c:v>0.1</c:v>
                </c:pt>
                <c:pt idx="11">
                  <c:v>2</c:v>
                </c:pt>
                <c:pt idx="12">
                  <c:v>3</c:v>
                </c:pt>
                <c:pt idx="13">
                  <c:v>1</c:v>
                </c:pt>
                <c:pt idx="14">
                  <c:v>0.1</c:v>
                </c:pt>
                <c:pt idx="15">
                  <c:v>0.1</c:v>
                </c:pt>
                <c:pt idx="16">
                  <c:v>0.1</c:v>
                </c:pt>
                <c:pt idx="17">
                  <c:v>0.1</c:v>
                </c:pt>
                <c:pt idx="18">
                  <c:v>1</c:v>
                </c:pt>
                <c:pt idx="19">
                  <c:v>0.1</c:v>
                </c:pt>
                <c:pt idx="20">
                  <c:v>1</c:v>
                </c:pt>
                <c:pt idx="21">
                  <c:v>0.1</c:v>
                </c:pt>
              </c:numCache>
            </c:numRef>
          </c:val>
          <c:extLst xmlns:c16r2="http://schemas.microsoft.com/office/drawing/2015/06/chart">
            <c:ext xmlns:c16="http://schemas.microsoft.com/office/drawing/2014/chart" uri="{C3380CC4-5D6E-409C-BE32-E72D297353CC}">
              <c16:uniqueId val="{00000002-541B-4343-BEA7-347AC21A9E81}"/>
            </c:ext>
          </c:extLst>
        </c:ser>
        <c:dLbls>
          <c:showLegendKey val="0"/>
          <c:showVal val="0"/>
          <c:showCatName val="0"/>
          <c:showSerName val="0"/>
          <c:showPercent val="0"/>
          <c:showBubbleSize val="0"/>
        </c:dLbls>
        <c:axId val="386888760"/>
        <c:axId val="386888368"/>
      </c:radarChart>
      <c:catAx>
        <c:axId val="386888760"/>
        <c:scaling>
          <c:orientation val="minMax"/>
        </c:scaling>
        <c:delete val="0"/>
        <c:axPos val="b"/>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888368"/>
        <c:crosses val="autoZero"/>
        <c:auto val="1"/>
        <c:lblAlgn val="ctr"/>
        <c:lblOffset val="100"/>
        <c:noMultiLvlLbl val="0"/>
      </c:catAx>
      <c:valAx>
        <c:axId val="38688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86888760"/>
        <c:crosses val="autoZero"/>
        <c:crossBetween val="between"/>
        <c:majorUnit val="1"/>
      </c:valAx>
    </c:plotArea>
    <c:plotVisOnly val="1"/>
    <c:dispBlanksAs val="gap"/>
    <c:showDLblsOverMax val="0"/>
    <c:extLst xmlns:c16r2="http://schemas.microsoft.com/office/drawing/2015/06/chart"/>
  </c:chart>
  <c:spPr>
    <a:ln>
      <a:noFill/>
    </a:ln>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baseline="0"/>
              <a:t>Severity Assessment</a:t>
            </a:r>
            <a:endParaRPr lang="en-GB" b="1"/>
          </a:p>
        </c:rich>
      </c:tx>
      <c:layout>
        <c:manualLayout>
          <c:xMode val="edge"/>
          <c:yMode val="edge"/>
          <c:x val="0.31581843412721206"/>
          <c:y val="3.1999857673415316E-2"/>
        </c:manualLayout>
      </c:layout>
      <c:overlay val="0"/>
      <c:spPr>
        <a:noFill/>
        <a:ln>
          <a:noFill/>
        </a:ln>
        <a:effectLst/>
      </c:spPr>
    </c:title>
    <c:autoTitleDeleted val="0"/>
    <c:plotArea>
      <c:layout/>
      <c:pieChart>
        <c:varyColors val="1"/>
        <c:ser>
          <c:idx val="1"/>
          <c:order val="0"/>
          <c:spPr>
            <a:ln w="25400">
              <a:noFill/>
            </a:ln>
          </c:spPr>
          <c:dPt>
            <c:idx val="1"/>
            <c:bubble3D val="0"/>
            <c:spPr>
              <a:solidFill>
                <a:schemeClr val="tx2">
                  <a:lumMod val="40000"/>
                  <a:lumOff val="60000"/>
                </a:schemeClr>
              </a:solidFill>
              <a:ln w="25400">
                <a:noFill/>
              </a:ln>
            </c:spPr>
            <c:extLst xmlns:c16r2="http://schemas.microsoft.com/office/drawing/2015/06/chart">
              <c:ext xmlns:c16="http://schemas.microsoft.com/office/drawing/2014/chart" uri="{C3380CC4-5D6E-409C-BE32-E72D297353CC}">
                <c16:uniqueId val="{00000001-A52C-47B1-96FF-39A1846992F5}"/>
              </c:ext>
            </c:extLst>
          </c:dPt>
          <c:dPt>
            <c:idx val="2"/>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3-A52C-47B1-96FF-39A1846992F5}"/>
              </c:ext>
            </c:extLst>
          </c:dPt>
          <c:dPt>
            <c:idx val="3"/>
            <c:bubble3D val="0"/>
            <c:spPr>
              <a:solidFill>
                <a:schemeClr val="tx2">
                  <a:lumMod val="60000"/>
                  <a:lumOff val="40000"/>
                </a:schemeClr>
              </a:solidFill>
              <a:ln w="25400">
                <a:noFill/>
              </a:ln>
            </c:spPr>
            <c:extLst xmlns:c16r2="http://schemas.microsoft.com/office/drawing/2015/06/chart">
              <c:ext xmlns:c16="http://schemas.microsoft.com/office/drawing/2014/chart" uri="{C3380CC4-5D6E-409C-BE32-E72D297353CC}">
                <c16:uniqueId val="{00000005-A52C-47B1-96FF-39A1846992F5}"/>
              </c:ext>
            </c:extLst>
          </c:dPt>
          <c:dPt>
            <c:idx val="4"/>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7-A52C-47B1-96FF-39A1846992F5}"/>
              </c:ext>
            </c:extLst>
          </c:dPt>
          <c:dLbls>
            <c:dLbl>
              <c:idx val="0"/>
              <c:tx>
                <c:rich>
                  <a:bodyPr/>
                  <a:lstStyle/>
                  <a:p>
                    <a:fld id="{C18A15C0-A9B8-4832-9142-FC4274C68B4E}" type="CELLRANGE">
                      <a:rPr lang="en-US"/>
                      <a:pPr/>
                      <a:t>[CELLRANGE]</a:t>
                    </a:fld>
                    <a:endParaRPr lang="en-GB"/>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8-A52C-47B1-96FF-39A1846992F5}"/>
                </c:ext>
                <c:ext xmlns:c15="http://schemas.microsoft.com/office/drawing/2012/chart" uri="{CE6537A1-D6FC-4f65-9D91-7224C49458BB}">
                  <c15:dlblFieldTable/>
                  <c15:showDataLabelsRange val="1"/>
                </c:ext>
              </c:extLst>
            </c:dLbl>
            <c:dLbl>
              <c:idx val="1"/>
              <c:tx>
                <c:rich>
                  <a:bodyPr/>
                  <a:lstStyle/>
                  <a:p>
                    <a:fld id="{E2143354-4C96-4010-B456-327F3F94E48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tx>
                <c:rich>
                  <a:bodyPr/>
                  <a:lstStyle/>
                  <a:p>
                    <a:fld id="{C0D79C14-4351-4BE9-B339-FD184D6B9C9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tx>
                <c:rich>
                  <a:bodyPr/>
                  <a:lstStyle/>
                  <a:p>
                    <a:fld id="{10AFB489-A068-499B-8D6A-3774FA137515}"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tx>
                <c:rich>
                  <a:bodyPr/>
                  <a:lstStyle/>
                  <a:p>
                    <a:fld id="{BD357341-B8FC-4A6C-839C-E83CD20E30C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0"/>
            <c:showCatName val="0"/>
            <c:showSerName val="0"/>
            <c:showPercent val="0"/>
            <c:showBubbleSize val="0"/>
            <c:showLeaderLines val="1"/>
            <c:extLst xmlns:c16r2="http://schemas.microsoft.com/office/drawing/2015/06/chart">
              <c:ext xmlns:c15="http://schemas.microsoft.com/office/drawing/2012/chart" uri="{CE6537A1-D6FC-4f65-9D91-7224C49458BB}">
                <c15:showDataLabelsRange val="1"/>
              </c:ext>
            </c:extLst>
          </c:dLbls>
          <c:cat>
            <c:strRef>
              <c:f>'NIST Summary (1)'!$B$34:$B$38</c:f>
              <c:strCache>
                <c:ptCount val="5"/>
                <c:pt idx="0">
                  <c:v>IDENTIFY (ID)</c:v>
                </c:pt>
                <c:pt idx="1">
                  <c:v>PROTECT (PR)</c:v>
                </c:pt>
                <c:pt idx="2">
                  <c:v>DETECT (DE)</c:v>
                </c:pt>
                <c:pt idx="3">
                  <c:v>RESPOND (RS)</c:v>
                </c:pt>
                <c:pt idx="4">
                  <c:v>RECOVER (RC)</c:v>
                </c:pt>
              </c:strCache>
            </c:strRef>
          </c:cat>
          <c:val>
            <c:numRef>
              <c:f>'NIST Summary (1)'!$C$34:$C$38</c:f>
              <c:numCache>
                <c:formatCode>General</c:formatCode>
                <c:ptCount val="5"/>
                <c:pt idx="0">
                  <c:v>5</c:v>
                </c:pt>
                <c:pt idx="1">
                  <c:v>6</c:v>
                </c:pt>
                <c:pt idx="2">
                  <c:v>3</c:v>
                </c:pt>
                <c:pt idx="3">
                  <c:v>5</c:v>
                </c:pt>
                <c:pt idx="4">
                  <c:v>3</c:v>
                </c:pt>
              </c:numCache>
            </c:numRef>
          </c:val>
          <c:extLst xmlns:c16r2="http://schemas.microsoft.com/office/drawing/2015/06/chart">
            <c:ext xmlns:c16="http://schemas.microsoft.com/office/drawing/2014/chart" uri="{C3380CC4-5D6E-409C-BE32-E72D297353CC}">
              <c16:uniqueId val="{00000009-A52C-47B1-96FF-39A1846992F5}"/>
            </c:ext>
            <c:ext xmlns:c15="http://schemas.microsoft.com/office/drawing/2012/chart" uri="{02D57815-91ED-43cb-92C2-25804820EDAC}">
              <c15:datalabelsRange>
                <c15:f>'NIST Summary (1)'!$D$34:$D$38</c15:f>
                <c15:dlblRangeCache>
                  <c:ptCount val="5"/>
                  <c:pt idx="0">
                    <c:v>IDENTIFY</c:v>
                  </c:pt>
                  <c:pt idx="1">
                    <c:v>PROTECT</c:v>
                  </c:pt>
                  <c:pt idx="2">
                    <c:v>DETECT</c:v>
                  </c:pt>
                  <c:pt idx="3">
                    <c:v>RESPOND</c:v>
                  </c:pt>
                  <c:pt idx="4">
                    <c:v>RECOVER</c:v>
                  </c:pt>
                </c15:dlblRangeCache>
              </c15:datalabelsRange>
            </c:ext>
          </c:extLst>
        </c:ser>
        <c:dLbls>
          <c:showLegendKey val="0"/>
          <c:showVal val="0"/>
          <c:showCatName val="0"/>
          <c:showSerName val="0"/>
          <c:showPercent val="0"/>
          <c:showBubbleSize val="0"/>
          <c:showLeaderLines val="1"/>
        </c:dLbls>
        <c:firstSliceAng val="0"/>
      </c:pieChart>
      <c:radarChart>
        <c:radarStyle val="filled"/>
        <c:varyColors val="0"/>
        <c:ser>
          <c:idx val="0"/>
          <c:order val="1"/>
          <c:tx>
            <c:strRef>
              <c:f>'NIST Summary (1)'!$H$7</c:f>
              <c:strCache>
                <c:ptCount val="1"/>
                <c:pt idx="0">
                  <c:v>Sev</c:v>
                </c:pt>
              </c:strCache>
            </c:strRef>
          </c:tx>
          <c:spPr>
            <a:solidFill>
              <a:schemeClr val="tx1"/>
            </a:solidFill>
            <a:ln>
              <a:noFill/>
            </a:ln>
            <a:effectLst/>
          </c:spPr>
          <c:val>
            <c:numRef>
              <c:f>'NIST Summary (1)'!$H$8:$H$29</c:f>
              <c:numCache>
                <c:formatCode>0</c:formatCode>
                <c:ptCount val="22"/>
                <c:pt idx="0">
                  <c:v>1</c:v>
                </c:pt>
                <c:pt idx="1">
                  <c:v>0.1</c:v>
                </c:pt>
                <c:pt idx="2">
                  <c:v>3</c:v>
                </c:pt>
                <c:pt idx="3">
                  <c:v>3</c:v>
                </c:pt>
                <c:pt idx="4">
                  <c:v>0.1</c:v>
                </c:pt>
                <c:pt idx="5">
                  <c:v>3</c:v>
                </c:pt>
                <c:pt idx="6">
                  <c:v>0.1</c:v>
                </c:pt>
                <c:pt idx="7">
                  <c:v>3</c:v>
                </c:pt>
                <c:pt idx="8">
                  <c:v>3</c:v>
                </c:pt>
                <c:pt idx="9">
                  <c:v>0.1</c:v>
                </c:pt>
                <c:pt idx="10">
                  <c:v>2</c:v>
                </c:pt>
                <c:pt idx="11">
                  <c:v>2</c:v>
                </c:pt>
                <c:pt idx="12">
                  <c:v>0.1</c:v>
                </c:pt>
                <c:pt idx="13">
                  <c:v>2</c:v>
                </c:pt>
                <c:pt idx="14">
                  <c:v>3</c:v>
                </c:pt>
                <c:pt idx="15">
                  <c:v>3</c:v>
                </c:pt>
                <c:pt idx="16">
                  <c:v>2</c:v>
                </c:pt>
                <c:pt idx="17">
                  <c:v>2</c:v>
                </c:pt>
                <c:pt idx="18">
                  <c:v>2</c:v>
                </c:pt>
                <c:pt idx="19">
                  <c:v>3</c:v>
                </c:pt>
                <c:pt idx="20">
                  <c:v>1</c:v>
                </c:pt>
                <c:pt idx="21">
                  <c:v>0.1</c:v>
                </c:pt>
              </c:numCache>
            </c:numRef>
          </c:val>
          <c:extLst xmlns:c16r2="http://schemas.microsoft.com/office/drawing/2015/06/chart">
            <c:ext xmlns:c16="http://schemas.microsoft.com/office/drawing/2014/chart" uri="{C3380CC4-5D6E-409C-BE32-E72D297353CC}">
              <c16:uniqueId val="{0000000A-A52C-47B1-96FF-39A1846992F5}"/>
            </c:ext>
          </c:extLst>
        </c:ser>
        <c:dLbls>
          <c:showLegendKey val="0"/>
          <c:showVal val="0"/>
          <c:showCatName val="0"/>
          <c:showSerName val="0"/>
          <c:showPercent val="0"/>
          <c:showBubbleSize val="0"/>
        </c:dLbls>
        <c:axId val="386891112"/>
        <c:axId val="386890720"/>
      </c:radarChart>
      <c:catAx>
        <c:axId val="386891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890720"/>
        <c:crosses val="autoZero"/>
        <c:auto val="1"/>
        <c:lblAlgn val="ctr"/>
        <c:lblOffset val="100"/>
        <c:noMultiLvlLbl val="0"/>
      </c:catAx>
      <c:valAx>
        <c:axId val="386890720"/>
        <c:scaling>
          <c:orientation val="minMax"/>
        </c:scaling>
        <c:delete val="0"/>
        <c:axPos val="l"/>
        <c:numFmt formatCode="General" sourceLinked="0"/>
        <c:majorTickMark val="out"/>
        <c:minorTickMark val="none"/>
        <c:tickLblPos val="nextTo"/>
        <c:txPr>
          <a:bodyPr/>
          <a:lstStyle/>
          <a:p>
            <a:pPr>
              <a:defRPr b="1"/>
            </a:pPr>
            <a:endParaRPr lang="en-US"/>
          </a:p>
        </c:txPr>
        <c:crossAx val="386891112"/>
        <c:crosses val="autoZero"/>
        <c:crossBetween val="between"/>
        <c:majorUnit val="1"/>
      </c:valAx>
    </c:plotArea>
    <c:plotVisOnly val="1"/>
    <c:dispBlanksAs val="gap"/>
    <c:showDLblsOverMax val="0"/>
    <c:extLst xmlns:c16r2="http://schemas.microsoft.com/office/drawing/2015/06/chart"/>
  </c:chart>
  <c:spPr>
    <a:ln>
      <a:noFill/>
    </a:ln>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baseline="0"/>
              <a:t>Frequency Assessment</a:t>
            </a:r>
            <a:endParaRPr lang="en-GB" b="1"/>
          </a:p>
        </c:rich>
      </c:tx>
      <c:layout>
        <c:manualLayout>
          <c:xMode val="edge"/>
          <c:yMode val="edge"/>
          <c:x val="0.26468556624401862"/>
          <c:y val="3.2000000000000001E-2"/>
        </c:manualLayout>
      </c:layout>
      <c:overlay val="0"/>
      <c:spPr>
        <a:noFill/>
        <a:ln>
          <a:noFill/>
        </a:ln>
        <a:effectLst/>
      </c:spPr>
    </c:title>
    <c:autoTitleDeleted val="0"/>
    <c:plotArea>
      <c:layout/>
      <c:pieChart>
        <c:varyColors val="1"/>
        <c:ser>
          <c:idx val="1"/>
          <c:order val="0"/>
          <c:spPr>
            <a:ln w="25400">
              <a:noFill/>
            </a:ln>
          </c:spPr>
          <c:dPt>
            <c:idx val="1"/>
            <c:bubble3D val="0"/>
            <c:spPr>
              <a:solidFill>
                <a:schemeClr val="tx2">
                  <a:lumMod val="40000"/>
                  <a:lumOff val="60000"/>
                </a:schemeClr>
              </a:solidFill>
              <a:ln w="25400">
                <a:noFill/>
              </a:ln>
            </c:spPr>
            <c:extLst xmlns:c16r2="http://schemas.microsoft.com/office/drawing/2015/06/chart">
              <c:ext xmlns:c16="http://schemas.microsoft.com/office/drawing/2014/chart" uri="{C3380CC4-5D6E-409C-BE32-E72D297353CC}">
                <c16:uniqueId val="{00000001-1176-4EC0-8182-E8ACFCD2C765}"/>
              </c:ext>
            </c:extLst>
          </c:dPt>
          <c:dPt>
            <c:idx val="2"/>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3-1176-4EC0-8182-E8ACFCD2C765}"/>
              </c:ext>
            </c:extLst>
          </c:dPt>
          <c:dPt>
            <c:idx val="3"/>
            <c:bubble3D val="0"/>
            <c:spPr>
              <a:solidFill>
                <a:schemeClr val="tx2">
                  <a:lumMod val="60000"/>
                  <a:lumOff val="40000"/>
                </a:schemeClr>
              </a:solidFill>
              <a:ln w="25400">
                <a:noFill/>
              </a:ln>
            </c:spPr>
            <c:extLst xmlns:c16r2="http://schemas.microsoft.com/office/drawing/2015/06/chart">
              <c:ext xmlns:c16="http://schemas.microsoft.com/office/drawing/2014/chart" uri="{C3380CC4-5D6E-409C-BE32-E72D297353CC}">
                <c16:uniqueId val="{00000005-1176-4EC0-8182-E8ACFCD2C765}"/>
              </c:ext>
            </c:extLst>
          </c:dPt>
          <c:dPt>
            <c:idx val="4"/>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7-1176-4EC0-8182-E8ACFCD2C765}"/>
              </c:ext>
            </c:extLst>
          </c:dPt>
          <c:dLbls>
            <c:dLbl>
              <c:idx val="0"/>
              <c:tx>
                <c:rich>
                  <a:bodyPr/>
                  <a:lstStyle/>
                  <a:p>
                    <a:fld id="{DC62289B-CA5A-4EE7-84B1-4E8B294C0012}" type="CELLRANGE">
                      <a:rPr lang="en-US"/>
                      <a:pPr/>
                      <a:t>[CELLRANGE]</a:t>
                    </a:fld>
                    <a:endParaRPr lang="en-GB"/>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8-1176-4EC0-8182-E8ACFCD2C765}"/>
                </c:ext>
                <c:ext xmlns:c15="http://schemas.microsoft.com/office/drawing/2012/chart" uri="{CE6537A1-D6FC-4f65-9D91-7224C49458BB}">
                  <c15:dlblFieldTable/>
                  <c15:showDataLabelsRange val="1"/>
                </c:ext>
              </c:extLst>
            </c:dLbl>
            <c:dLbl>
              <c:idx val="1"/>
              <c:tx>
                <c:rich>
                  <a:bodyPr/>
                  <a:lstStyle/>
                  <a:p>
                    <a:fld id="{96E9DB10-D6D8-4CF1-A25B-41777E61A82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tx>
                <c:rich>
                  <a:bodyPr/>
                  <a:lstStyle/>
                  <a:p>
                    <a:fld id="{037C1500-B564-455D-9D98-9BAC02A3C454}"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tx>
                <c:rich>
                  <a:bodyPr/>
                  <a:lstStyle/>
                  <a:p>
                    <a:fld id="{265CC446-7ED0-473F-A39D-753FDAA7F57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tx>
                <c:rich>
                  <a:bodyPr/>
                  <a:lstStyle/>
                  <a:p>
                    <a:fld id="{0FD06414-D40F-425F-B79A-A7F34DBF9D4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0"/>
            <c:showCatName val="0"/>
            <c:showSerName val="0"/>
            <c:showPercent val="0"/>
            <c:showBubbleSize val="0"/>
            <c:showLeaderLines val="1"/>
            <c:extLst xmlns:c16r2="http://schemas.microsoft.com/office/drawing/2015/06/chart">
              <c:ext xmlns:c15="http://schemas.microsoft.com/office/drawing/2012/chart" uri="{CE6537A1-D6FC-4f65-9D91-7224C49458BB}">
                <c15:showDataLabelsRange val="1"/>
              </c:ext>
            </c:extLst>
          </c:dLbls>
          <c:cat>
            <c:strRef>
              <c:f>'NIST Summary (2)'!$B$34:$B$38</c:f>
              <c:strCache>
                <c:ptCount val="5"/>
                <c:pt idx="0">
                  <c:v>IDENTIFY (ID)</c:v>
                </c:pt>
                <c:pt idx="1">
                  <c:v>PROTECT (PR)</c:v>
                </c:pt>
                <c:pt idx="2">
                  <c:v>DETECT (DE)</c:v>
                </c:pt>
                <c:pt idx="3">
                  <c:v>RESPOND (RS)</c:v>
                </c:pt>
                <c:pt idx="4">
                  <c:v>RECOVER (RC)</c:v>
                </c:pt>
              </c:strCache>
            </c:strRef>
          </c:cat>
          <c:val>
            <c:numRef>
              <c:f>'NIST Summary (2)'!$C$34:$C$38</c:f>
              <c:numCache>
                <c:formatCode>General</c:formatCode>
                <c:ptCount val="5"/>
                <c:pt idx="0">
                  <c:v>5</c:v>
                </c:pt>
                <c:pt idx="1">
                  <c:v>6</c:v>
                </c:pt>
                <c:pt idx="2">
                  <c:v>3</c:v>
                </c:pt>
                <c:pt idx="3">
                  <c:v>5</c:v>
                </c:pt>
                <c:pt idx="4">
                  <c:v>3</c:v>
                </c:pt>
              </c:numCache>
            </c:numRef>
          </c:val>
          <c:extLst xmlns:c16r2="http://schemas.microsoft.com/office/drawing/2015/06/chart">
            <c:ext xmlns:c16="http://schemas.microsoft.com/office/drawing/2014/chart" uri="{C3380CC4-5D6E-409C-BE32-E72D297353CC}">
              <c16:uniqueId val="{00000009-1176-4EC0-8182-E8ACFCD2C765}"/>
            </c:ext>
            <c:ext xmlns:c15="http://schemas.microsoft.com/office/drawing/2012/chart" uri="{02D57815-91ED-43cb-92C2-25804820EDAC}">
              <c15:datalabelsRange>
                <c15:f>'NIST Summary (2)'!$D$34:$D$38</c15:f>
                <c15:dlblRangeCache>
                  <c:ptCount val="5"/>
                  <c:pt idx="0">
                    <c:v>IDENTIFY</c:v>
                  </c:pt>
                  <c:pt idx="1">
                    <c:v>PROTECT</c:v>
                  </c:pt>
                  <c:pt idx="2">
                    <c:v>DETECT</c:v>
                  </c:pt>
                  <c:pt idx="3">
                    <c:v>RESPOND</c:v>
                  </c:pt>
                  <c:pt idx="4">
                    <c:v>RECOVER</c:v>
                  </c:pt>
                </c15:dlblRangeCache>
              </c15:datalabelsRange>
            </c:ext>
          </c:extLst>
        </c:ser>
        <c:dLbls>
          <c:showLegendKey val="0"/>
          <c:showVal val="0"/>
          <c:showCatName val="0"/>
          <c:showSerName val="0"/>
          <c:showPercent val="0"/>
          <c:showBubbleSize val="0"/>
          <c:showLeaderLines val="1"/>
        </c:dLbls>
        <c:firstSliceAng val="0"/>
      </c:pieChart>
      <c:radarChart>
        <c:radarStyle val="filled"/>
        <c:varyColors val="0"/>
        <c:ser>
          <c:idx val="0"/>
          <c:order val="1"/>
          <c:tx>
            <c:strRef>
              <c:f>'NIST Summary (2)'!$G$7</c:f>
              <c:strCache>
                <c:ptCount val="1"/>
                <c:pt idx="0">
                  <c:v>Freq</c:v>
                </c:pt>
              </c:strCache>
            </c:strRef>
          </c:tx>
          <c:spPr>
            <a:solidFill>
              <a:schemeClr val="tx1"/>
            </a:solidFill>
            <a:ln>
              <a:noFill/>
            </a:ln>
            <a:effectLst/>
          </c:spPr>
          <c:val>
            <c:numRef>
              <c:f>'NIST Summary (2)'!$G$8:$G$29</c:f>
              <c:numCache>
                <c:formatCode>0</c:formatCode>
                <c:ptCount val="22"/>
                <c:pt idx="0">
                  <c:v>3</c:v>
                </c:pt>
                <c:pt idx="1">
                  <c:v>2</c:v>
                </c:pt>
                <c:pt idx="2">
                  <c:v>2</c:v>
                </c:pt>
                <c:pt idx="3">
                  <c:v>2</c:v>
                </c:pt>
                <c:pt idx="4">
                  <c:v>1</c:v>
                </c:pt>
                <c:pt idx="5">
                  <c:v>2</c:v>
                </c:pt>
                <c:pt idx="6">
                  <c:v>3</c:v>
                </c:pt>
                <c:pt idx="7">
                  <c:v>1</c:v>
                </c:pt>
                <c:pt idx="8">
                  <c:v>2</c:v>
                </c:pt>
                <c:pt idx="9">
                  <c:v>1</c:v>
                </c:pt>
                <c:pt idx="10">
                  <c:v>0.1</c:v>
                </c:pt>
                <c:pt idx="11">
                  <c:v>0.1</c:v>
                </c:pt>
                <c:pt idx="12">
                  <c:v>2</c:v>
                </c:pt>
                <c:pt idx="13">
                  <c:v>2</c:v>
                </c:pt>
                <c:pt idx="14">
                  <c:v>0.1</c:v>
                </c:pt>
                <c:pt idx="15">
                  <c:v>0.1</c:v>
                </c:pt>
                <c:pt idx="16">
                  <c:v>0.1</c:v>
                </c:pt>
                <c:pt idx="17">
                  <c:v>2</c:v>
                </c:pt>
                <c:pt idx="18">
                  <c:v>2</c:v>
                </c:pt>
                <c:pt idx="19">
                  <c:v>0.1</c:v>
                </c:pt>
                <c:pt idx="20">
                  <c:v>0.1</c:v>
                </c:pt>
                <c:pt idx="21">
                  <c:v>0.1</c:v>
                </c:pt>
              </c:numCache>
            </c:numRef>
          </c:val>
          <c:extLst xmlns:c16r2="http://schemas.microsoft.com/office/drawing/2015/06/chart">
            <c:ext xmlns:c16="http://schemas.microsoft.com/office/drawing/2014/chart" uri="{C3380CC4-5D6E-409C-BE32-E72D297353CC}">
              <c16:uniqueId val="{0000000A-1176-4EC0-8182-E8ACFCD2C765}"/>
            </c:ext>
          </c:extLst>
        </c:ser>
        <c:dLbls>
          <c:showLegendKey val="0"/>
          <c:showVal val="0"/>
          <c:showCatName val="0"/>
          <c:showSerName val="0"/>
          <c:showPercent val="0"/>
          <c:showBubbleSize val="0"/>
        </c:dLbls>
        <c:axId val="386891896"/>
        <c:axId val="316450936"/>
      </c:radarChart>
      <c:catAx>
        <c:axId val="386891896"/>
        <c:scaling>
          <c:orientation val="minMax"/>
        </c:scaling>
        <c:delete val="0"/>
        <c:axPos val="b"/>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6450936"/>
        <c:crosses val="autoZero"/>
        <c:auto val="1"/>
        <c:lblAlgn val="ctr"/>
        <c:lblOffset val="100"/>
        <c:noMultiLvlLbl val="0"/>
      </c:catAx>
      <c:valAx>
        <c:axId val="31645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86891896"/>
        <c:crosses val="autoZero"/>
        <c:crossBetween val="between"/>
        <c:majorUnit val="1"/>
      </c:valAx>
    </c:plotArea>
    <c:plotVisOnly val="1"/>
    <c:dispBlanksAs val="gap"/>
    <c:showDLblsOverMax val="0"/>
    <c:extLst xmlns:c16r2="http://schemas.microsoft.com/office/drawing/2015/06/chart"/>
  </c:chart>
  <c:spPr>
    <a:ln>
      <a:noFill/>
    </a:ln>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baseline="0"/>
              <a:t>Severity Assessment</a:t>
            </a:r>
            <a:endParaRPr lang="en-GB" b="1"/>
          </a:p>
        </c:rich>
      </c:tx>
      <c:layout>
        <c:manualLayout>
          <c:xMode val="edge"/>
          <c:yMode val="edge"/>
          <c:x val="0.31581843412721206"/>
          <c:y val="3.1999857673415316E-2"/>
        </c:manualLayout>
      </c:layout>
      <c:overlay val="0"/>
      <c:spPr>
        <a:noFill/>
        <a:ln>
          <a:noFill/>
        </a:ln>
        <a:effectLst/>
      </c:spPr>
    </c:title>
    <c:autoTitleDeleted val="0"/>
    <c:plotArea>
      <c:layout/>
      <c:pieChart>
        <c:varyColors val="1"/>
        <c:ser>
          <c:idx val="1"/>
          <c:order val="0"/>
          <c:spPr>
            <a:ln w="25400">
              <a:noFill/>
            </a:ln>
          </c:spPr>
          <c:dPt>
            <c:idx val="1"/>
            <c:bubble3D val="0"/>
            <c:spPr>
              <a:solidFill>
                <a:schemeClr val="tx2">
                  <a:lumMod val="40000"/>
                  <a:lumOff val="60000"/>
                </a:schemeClr>
              </a:solidFill>
              <a:ln w="25400">
                <a:noFill/>
              </a:ln>
            </c:spPr>
            <c:extLst xmlns:c16r2="http://schemas.microsoft.com/office/drawing/2015/06/chart">
              <c:ext xmlns:c16="http://schemas.microsoft.com/office/drawing/2014/chart" uri="{C3380CC4-5D6E-409C-BE32-E72D297353CC}">
                <c16:uniqueId val="{00000001-F46C-423F-B4EA-0185CBE77B5F}"/>
              </c:ext>
            </c:extLst>
          </c:dPt>
          <c:dPt>
            <c:idx val="2"/>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3-F46C-423F-B4EA-0185CBE77B5F}"/>
              </c:ext>
            </c:extLst>
          </c:dPt>
          <c:dPt>
            <c:idx val="3"/>
            <c:bubble3D val="0"/>
            <c:spPr>
              <a:solidFill>
                <a:schemeClr val="tx2">
                  <a:lumMod val="60000"/>
                  <a:lumOff val="40000"/>
                </a:schemeClr>
              </a:solidFill>
              <a:ln w="25400">
                <a:noFill/>
              </a:ln>
            </c:spPr>
            <c:extLst xmlns:c16r2="http://schemas.microsoft.com/office/drawing/2015/06/chart">
              <c:ext xmlns:c16="http://schemas.microsoft.com/office/drawing/2014/chart" uri="{C3380CC4-5D6E-409C-BE32-E72D297353CC}">
                <c16:uniqueId val="{00000005-F46C-423F-B4EA-0185CBE77B5F}"/>
              </c:ext>
            </c:extLst>
          </c:dPt>
          <c:dPt>
            <c:idx val="4"/>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7-F46C-423F-B4EA-0185CBE77B5F}"/>
              </c:ext>
            </c:extLst>
          </c:dPt>
          <c:dLbls>
            <c:dLbl>
              <c:idx val="0"/>
              <c:tx>
                <c:rich>
                  <a:bodyPr/>
                  <a:lstStyle/>
                  <a:p>
                    <a:fld id="{D9B8AC91-6F57-4DB0-AECD-26098F067B36}" type="CELLRANGE">
                      <a:rPr lang="en-US"/>
                      <a:pPr/>
                      <a:t>[CELLRANGE]</a:t>
                    </a:fld>
                    <a:endParaRPr lang="en-GB"/>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8-F46C-423F-B4EA-0185CBE77B5F}"/>
                </c:ext>
                <c:ext xmlns:c15="http://schemas.microsoft.com/office/drawing/2012/chart" uri="{CE6537A1-D6FC-4f65-9D91-7224C49458BB}">
                  <c15:dlblFieldTable/>
                  <c15:showDataLabelsRange val="1"/>
                </c:ext>
              </c:extLst>
            </c:dLbl>
            <c:dLbl>
              <c:idx val="1"/>
              <c:tx>
                <c:rich>
                  <a:bodyPr/>
                  <a:lstStyle/>
                  <a:p>
                    <a:fld id="{63B9E4E7-E006-4849-AF49-DCAEE0FBE82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tx>
                <c:rich>
                  <a:bodyPr/>
                  <a:lstStyle/>
                  <a:p>
                    <a:fld id="{2288C84D-5F40-430E-8718-8C00A54139A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tx>
                <c:rich>
                  <a:bodyPr/>
                  <a:lstStyle/>
                  <a:p>
                    <a:fld id="{C6F1CD36-D0AB-4E4D-A66F-B0A3F37F941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tx>
                <c:rich>
                  <a:bodyPr/>
                  <a:lstStyle/>
                  <a:p>
                    <a:fld id="{D13EB941-A90F-45B0-9F37-FB8268DC52B5}"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0"/>
            <c:showCatName val="0"/>
            <c:showSerName val="0"/>
            <c:showPercent val="0"/>
            <c:showBubbleSize val="0"/>
            <c:showLeaderLines val="1"/>
            <c:extLst xmlns:c16r2="http://schemas.microsoft.com/office/drawing/2015/06/chart">
              <c:ext xmlns:c15="http://schemas.microsoft.com/office/drawing/2012/chart" uri="{CE6537A1-D6FC-4f65-9D91-7224C49458BB}">
                <c15:showDataLabelsRange val="1"/>
              </c:ext>
            </c:extLst>
          </c:dLbls>
          <c:cat>
            <c:strRef>
              <c:f>'NIST Summary (2)'!$B$34:$B$38</c:f>
              <c:strCache>
                <c:ptCount val="5"/>
                <c:pt idx="0">
                  <c:v>IDENTIFY (ID)</c:v>
                </c:pt>
                <c:pt idx="1">
                  <c:v>PROTECT (PR)</c:v>
                </c:pt>
                <c:pt idx="2">
                  <c:v>DETECT (DE)</c:v>
                </c:pt>
                <c:pt idx="3">
                  <c:v>RESPOND (RS)</c:v>
                </c:pt>
                <c:pt idx="4">
                  <c:v>RECOVER (RC)</c:v>
                </c:pt>
              </c:strCache>
            </c:strRef>
          </c:cat>
          <c:val>
            <c:numRef>
              <c:f>'NIST Summary (2)'!$C$34:$C$38</c:f>
              <c:numCache>
                <c:formatCode>General</c:formatCode>
                <c:ptCount val="5"/>
                <c:pt idx="0">
                  <c:v>5</c:v>
                </c:pt>
                <c:pt idx="1">
                  <c:v>6</c:v>
                </c:pt>
                <c:pt idx="2">
                  <c:v>3</c:v>
                </c:pt>
                <c:pt idx="3">
                  <c:v>5</c:v>
                </c:pt>
                <c:pt idx="4">
                  <c:v>3</c:v>
                </c:pt>
              </c:numCache>
            </c:numRef>
          </c:val>
          <c:extLst xmlns:c16r2="http://schemas.microsoft.com/office/drawing/2015/06/chart">
            <c:ext xmlns:c16="http://schemas.microsoft.com/office/drawing/2014/chart" uri="{C3380CC4-5D6E-409C-BE32-E72D297353CC}">
              <c16:uniqueId val="{00000009-F46C-423F-B4EA-0185CBE77B5F}"/>
            </c:ext>
            <c:ext xmlns:c15="http://schemas.microsoft.com/office/drawing/2012/chart" uri="{02D57815-91ED-43cb-92C2-25804820EDAC}">
              <c15:datalabelsRange>
                <c15:f>'NIST Summary (2)'!$D$34:$D$38</c15:f>
                <c15:dlblRangeCache>
                  <c:ptCount val="5"/>
                  <c:pt idx="0">
                    <c:v>IDENTIFY</c:v>
                  </c:pt>
                  <c:pt idx="1">
                    <c:v>PROTECT</c:v>
                  </c:pt>
                  <c:pt idx="2">
                    <c:v>DETECT</c:v>
                  </c:pt>
                  <c:pt idx="3">
                    <c:v>RESPOND</c:v>
                  </c:pt>
                  <c:pt idx="4">
                    <c:v>RECOVER</c:v>
                  </c:pt>
                </c15:dlblRangeCache>
              </c15:datalabelsRange>
            </c:ext>
          </c:extLst>
        </c:ser>
        <c:dLbls>
          <c:showLegendKey val="0"/>
          <c:showVal val="0"/>
          <c:showCatName val="0"/>
          <c:showSerName val="0"/>
          <c:showPercent val="0"/>
          <c:showBubbleSize val="0"/>
          <c:showLeaderLines val="1"/>
        </c:dLbls>
        <c:firstSliceAng val="0"/>
      </c:pieChart>
      <c:radarChart>
        <c:radarStyle val="filled"/>
        <c:varyColors val="0"/>
        <c:ser>
          <c:idx val="0"/>
          <c:order val="1"/>
          <c:tx>
            <c:strRef>
              <c:f>'NIST Summary (2)'!$H$7</c:f>
              <c:strCache>
                <c:ptCount val="1"/>
                <c:pt idx="0">
                  <c:v>Sev</c:v>
                </c:pt>
              </c:strCache>
            </c:strRef>
          </c:tx>
          <c:spPr>
            <a:solidFill>
              <a:schemeClr val="tx1"/>
            </a:solidFill>
            <a:ln>
              <a:noFill/>
            </a:ln>
            <a:effectLst/>
          </c:spPr>
          <c:val>
            <c:numRef>
              <c:f>'NIST Summary (2)'!$H$8:$H$29</c:f>
              <c:numCache>
                <c:formatCode>0</c:formatCode>
                <c:ptCount val="22"/>
                <c:pt idx="0">
                  <c:v>3</c:v>
                </c:pt>
                <c:pt idx="1">
                  <c:v>2</c:v>
                </c:pt>
                <c:pt idx="2">
                  <c:v>1</c:v>
                </c:pt>
                <c:pt idx="3">
                  <c:v>1</c:v>
                </c:pt>
                <c:pt idx="4">
                  <c:v>3</c:v>
                </c:pt>
                <c:pt idx="5">
                  <c:v>2</c:v>
                </c:pt>
                <c:pt idx="6">
                  <c:v>1</c:v>
                </c:pt>
                <c:pt idx="7">
                  <c:v>3</c:v>
                </c:pt>
                <c:pt idx="8">
                  <c:v>3</c:v>
                </c:pt>
                <c:pt idx="9">
                  <c:v>1</c:v>
                </c:pt>
                <c:pt idx="10">
                  <c:v>2</c:v>
                </c:pt>
                <c:pt idx="11">
                  <c:v>3</c:v>
                </c:pt>
                <c:pt idx="12">
                  <c:v>3</c:v>
                </c:pt>
                <c:pt idx="13">
                  <c:v>2</c:v>
                </c:pt>
                <c:pt idx="14">
                  <c:v>3</c:v>
                </c:pt>
                <c:pt idx="15">
                  <c:v>3</c:v>
                </c:pt>
                <c:pt idx="16">
                  <c:v>3</c:v>
                </c:pt>
                <c:pt idx="17">
                  <c:v>3</c:v>
                </c:pt>
                <c:pt idx="18">
                  <c:v>2</c:v>
                </c:pt>
                <c:pt idx="19">
                  <c:v>3</c:v>
                </c:pt>
                <c:pt idx="20">
                  <c:v>3</c:v>
                </c:pt>
                <c:pt idx="21">
                  <c:v>3</c:v>
                </c:pt>
              </c:numCache>
            </c:numRef>
          </c:val>
          <c:extLst xmlns:c16r2="http://schemas.microsoft.com/office/drawing/2015/06/chart">
            <c:ext xmlns:c16="http://schemas.microsoft.com/office/drawing/2014/chart" uri="{C3380CC4-5D6E-409C-BE32-E72D297353CC}">
              <c16:uniqueId val="{0000000A-F46C-423F-B4EA-0185CBE77B5F}"/>
            </c:ext>
          </c:extLst>
        </c:ser>
        <c:dLbls>
          <c:showLegendKey val="0"/>
          <c:showVal val="0"/>
          <c:showCatName val="0"/>
          <c:showSerName val="0"/>
          <c:showPercent val="0"/>
          <c:showBubbleSize val="0"/>
        </c:dLbls>
        <c:axId val="316455248"/>
        <c:axId val="316456032"/>
      </c:radarChart>
      <c:catAx>
        <c:axId val="31645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6456032"/>
        <c:crosses val="autoZero"/>
        <c:auto val="1"/>
        <c:lblAlgn val="ctr"/>
        <c:lblOffset val="100"/>
        <c:noMultiLvlLbl val="0"/>
      </c:catAx>
      <c:valAx>
        <c:axId val="316456032"/>
        <c:scaling>
          <c:orientation val="minMax"/>
        </c:scaling>
        <c:delete val="0"/>
        <c:axPos val="l"/>
        <c:numFmt formatCode="General" sourceLinked="0"/>
        <c:majorTickMark val="out"/>
        <c:minorTickMark val="none"/>
        <c:tickLblPos val="nextTo"/>
        <c:txPr>
          <a:bodyPr/>
          <a:lstStyle/>
          <a:p>
            <a:pPr>
              <a:defRPr b="1"/>
            </a:pPr>
            <a:endParaRPr lang="en-US"/>
          </a:p>
        </c:txPr>
        <c:crossAx val="316455248"/>
        <c:crosses val="autoZero"/>
        <c:crossBetween val="between"/>
        <c:majorUnit val="1"/>
      </c:valAx>
    </c:plotArea>
    <c:plotVisOnly val="1"/>
    <c:dispBlanksAs val="gap"/>
    <c:showDLblsOverMax val="0"/>
    <c:extLst xmlns:c16r2="http://schemas.microsoft.com/office/drawing/2015/06/chart"/>
  </c:chart>
  <c:spPr>
    <a:ln>
      <a:noFill/>
    </a:ln>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baseline="0"/>
              <a:t>Frequency Assessment</a:t>
            </a:r>
            <a:endParaRPr lang="en-GB" b="1"/>
          </a:p>
        </c:rich>
      </c:tx>
      <c:layout>
        <c:manualLayout>
          <c:xMode val="edge"/>
          <c:yMode val="edge"/>
          <c:x val="0.26468556624401862"/>
          <c:y val="3.2000000000000001E-2"/>
        </c:manualLayout>
      </c:layout>
      <c:overlay val="0"/>
      <c:spPr>
        <a:noFill/>
        <a:ln>
          <a:noFill/>
        </a:ln>
        <a:effectLst/>
      </c:spPr>
    </c:title>
    <c:autoTitleDeleted val="0"/>
    <c:plotArea>
      <c:layout/>
      <c:pieChart>
        <c:varyColors val="1"/>
        <c:ser>
          <c:idx val="1"/>
          <c:order val="0"/>
          <c:spPr>
            <a:ln w="25400">
              <a:noFill/>
            </a:ln>
          </c:spPr>
          <c:dPt>
            <c:idx val="1"/>
            <c:bubble3D val="0"/>
            <c:spPr>
              <a:solidFill>
                <a:schemeClr val="tx2">
                  <a:lumMod val="40000"/>
                  <a:lumOff val="60000"/>
                </a:schemeClr>
              </a:solidFill>
              <a:ln w="25400">
                <a:noFill/>
              </a:ln>
            </c:spPr>
            <c:extLst xmlns:c16r2="http://schemas.microsoft.com/office/drawing/2015/06/chart">
              <c:ext xmlns:c16="http://schemas.microsoft.com/office/drawing/2014/chart" uri="{C3380CC4-5D6E-409C-BE32-E72D297353CC}">
                <c16:uniqueId val="{00000007-541B-4343-BEA7-347AC21A9E81}"/>
              </c:ext>
            </c:extLst>
          </c:dPt>
          <c:dPt>
            <c:idx val="2"/>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B-541B-4343-BEA7-347AC21A9E81}"/>
              </c:ext>
            </c:extLst>
          </c:dPt>
          <c:dPt>
            <c:idx val="3"/>
            <c:bubble3D val="0"/>
            <c:spPr>
              <a:solidFill>
                <a:schemeClr val="tx2">
                  <a:lumMod val="60000"/>
                  <a:lumOff val="40000"/>
                </a:schemeClr>
              </a:solidFill>
              <a:ln w="25400">
                <a:noFill/>
              </a:ln>
            </c:spPr>
            <c:extLst xmlns:c16r2="http://schemas.microsoft.com/office/drawing/2015/06/chart">
              <c:ext xmlns:c16="http://schemas.microsoft.com/office/drawing/2014/chart" uri="{C3380CC4-5D6E-409C-BE32-E72D297353CC}">
                <c16:uniqueId val="{00000010-541B-4343-BEA7-347AC21A9E81}"/>
              </c:ext>
            </c:extLst>
          </c:dPt>
          <c:dPt>
            <c:idx val="4"/>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14-541B-4343-BEA7-347AC21A9E81}"/>
              </c:ext>
            </c:extLst>
          </c:dPt>
          <c:dLbls>
            <c:dLbl>
              <c:idx val="0"/>
              <c:tx>
                <c:rich>
                  <a:bodyPr/>
                  <a:lstStyle/>
                  <a:p>
                    <a:fld id="{EF77469D-BA68-4DAE-8B8E-9BACF21F6D47}" type="CELLRANGE">
                      <a:rPr lang="en-US"/>
                      <a:pPr/>
                      <a:t>[CELLRANGE]</a:t>
                    </a:fld>
                    <a:endParaRPr lang="en-GB"/>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15-541B-4343-BEA7-347AC21A9E81}"/>
                </c:ext>
                <c:ext xmlns:c15="http://schemas.microsoft.com/office/drawing/2012/chart" uri="{CE6537A1-D6FC-4f65-9D91-7224C49458BB}">
                  <c15:dlblFieldTable/>
                  <c15:showDataLabelsRange val="1"/>
                </c:ext>
              </c:extLst>
            </c:dLbl>
            <c:dLbl>
              <c:idx val="1"/>
              <c:tx>
                <c:rich>
                  <a:bodyPr/>
                  <a:lstStyle/>
                  <a:p>
                    <a:fld id="{E98B997F-CF3C-4637-828D-EAE0349D878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tx>
                <c:rich>
                  <a:bodyPr/>
                  <a:lstStyle/>
                  <a:p>
                    <a:fld id="{883271CB-BA83-41C0-9E83-EBA51AFD832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tx>
                <c:rich>
                  <a:bodyPr/>
                  <a:lstStyle/>
                  <a:p>
                    <a:fld id="{6B2D3CF1-79A1-4E85-9250-2F3B1C9E53B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tx>
                <c:rich>
                  <a:bodyPr/>
                  <a:lstStyle/>
                  <a:p>
                    <a:fld id="{DD256F7E-76AD-4338-B922-0FEECC8D05D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0"/>
            <c:showCatName val="0"/>
            <c:showSerName val="0"/>
            <c:showPercent val="0"/>
            <c:showBubbleSize val="0"/>
            <c:showLeaderLines val="1"/>
            <c:extLst xmlns:c16r2="http://schemas.microsoft.com/office/drawing/2015/06/chart">
              <c:ext xmlns:c15="http://schemas.microsoft.com/office/drawing/2012/chart" uri="{CE6537A1-D6FC-4f65-9D91-7224C49458BB}">
                <c15:showDataLabelsRange val="1"/>
              </c:ext>
            </c:extLst>
          </c:dLbls>
          <c:cat>
            <c:strRef>
              <c:f>'NIST Summary (3)'!$B$34:$B$38</c:f>
              <c:strCache>
                <c:ptCount val="5"/>
                <c:pt idx="0">
                  <c:v>IDENTIFY (ID)</c:v>
                </c:pt>
                <c:pt idx="1">
                  <c:v>PROTECT (PR)</c:v>
                </c:pt>
                <c:pt idx="2">
                  <c:v>DETECT (DE)</c:v>
                </c:pt>
                <c:pt idx="3">
                  <c:v>RESPOND (RS)</c:v>
                </c:pt>
                <c:pt idx="4">
                  <c:v>RECOVER (RC)</c:v>
                </c:pt>
              </c:strCache>
            </c:strRef>
          </c:cat>
          <c:val>
            <c:numRef>
              <c:f>'NIST Summary (3)'!$C$34:$C$38</c:f>
              <c:numCache>
                <c:formatCode>General</c:formatCode>
                <c:ptCount val="5"/>
                <c:pt idx="0">
                  <c:v>5</c:v>
                </c:pt>
                <c:pt idx="1">
                  <c:v>6</c:v>
                </c:pt>
                <c:pt idx="2">
                  <c:v>3</c:v>
                </c:pt>
                <c:pt idx="3">
                  <c:v>5</c:v>
                </c:pt>
                <c:pt idx="4">
                  <c:v>3</c:v>
                </c:pt>
              </c:numCache>
            </c:numRef>
          </c:val>
          <c:extLst xmlns:c16r2="http://schemas.microsoft.com/office/drawing/2015/06/chart">
            <c:ext xmlns:c16="http://schemas.microsoft.com/office/drawing/2014/chart" uri="{C3380CC4-5D6E-409C-BE32-E72D297353CC}">
              <c16:uniqueId val="{00000003-541B-4343-BEA7-347AC21A9E81}"/>
            </c:ext>
            <c:ext xmlns:c15="http://schemas.microsoft.com/office/drawing/2012/chart" uri="{02D57815-91ED-43cb-92C2-25804820EDAC}">
              <c15:datalabelsRange>
                <c15:f>'NIST Summary (3)'!$D$34:$D$38</c15:f>
                <c15:dlblRangeCache>
                  <c:ptCount val="5"/>
                  <c:pt idx="0">
                    <c:v>IDENTIFY</c:v>
                  </c:pt>
                  <c:pt idx="1">
                    <c:v>PROTECT</c:v>
                  </c:pt>
                  <c:pt idx="2">
                    <c:v>DETECT</c:v>
                  </c:pt>
                  <c:pt idx="3">
                    <c:v>RESPOND</c:v>
                  </c:pt>
                  <c:pt idx="4">
                    <c:v>RECOVER</c:v>
                  </c:pt>
                </c15:dlblRangeCache>
              </c15:datalabelsRange>
            </c:ext>
          </c:extLst>
        </c:ser>
        <c:dLbls>
          <c:showLegendKey val="0"/>
          <c:showVal val="0"/>
          <c:showCatName val="0"/>
          <c:showSerName val="0"/>
          <c:showPercent val="0"/>
          <c:showBubbleSize val="0"/>
          <c:showLeaderLines val="1"/>
        </c:dLbls>
        <c:firstSliceAng val="0"/>
      </c:pieChart>
      <c:radarChart>
        <c:radarStyle val="filled"/>
        <c:varyColors val="0"/>
        <c:ser>
          <c:idx val="0"/>
          <c:order val="1"/>
          <c:tx>
            <c:strRef>
              <c:f>'NIST Summary (3)'!$G$7</c:f>
              <c:strCache>
                <c:ptCount val="1"/>
                <c:pt idx="0">
                  <c:v>Freq</c:v>
                </c:pt>
              </c:strCache>
            </c:strRef>
          </c:tx>
          <c:spPr>
            <a:solidFill>
              <a:schemeClr val="tx1"/>
            </a:solidFill>
            <a:ln>
              <a:noFill/>
            </a:ln>
            <a:effectLst/>
          </c:spPr>
          <c:val>
            <c:numRef>
              <c:f>'NIST Summary (3)'!$G$8:$G$29</c:f>
              <c:numCache>
                <c:formatCode>0</c:formatCode>
                <c:ptCount val="22"/>
                <c:pt idx="0">
                  <c:v>2</c:v>
                </c:pt>
                <c:pt idx="1">
                  <c:v>1</c:v>
                </c:pt>
                <c:pt idx="2">
                  <c:v>3</c:v>
                </c:pt>
                <c:pt idx="3">
                  <c:v>2</c:v>
                </c:pt>
                <c:pt idx="4">
                  <c:v>1</c:v>
                </c:pt>
                <c:pt idx="5">
                  <c:v>3</c:v>
                </c:pt>
                <c:pt idx="6">
                  <c:v>2</c:v>
                </c:pt>
                <c:pt idx="7">
                  <c:v>3</c:v>
                </c:pt>
                <c:pt idx="8">
                  <c:v>2</c:v>
                </c:pt>
                <c:pt idx="9">
                  <c:v>3</c:v>
                </c:pt>
                <c:pt idx="10">
                  <c:v>2</c:v>
                </c:pt>
                <c:pt idx="11">
                  <c:v>2</c:v>
                </c:pt>
                <c:pt idx="12">
                  <c:v>2</c:v>
                </c:pt>
                <c:pt idx="13">
                  <c:v>2</c:v>
                </c:pt>
                <c:pt idx="14">
                  <c:v>1</c:v>
                </c:pt>
                <c:pt idx="15">
                  <c:v>1</c:v>
                </c:pt>
                <c:pt idx="16">
                  <c:v>1</c:v>
                </c:pt>
                <c:pt idx="17">
                  <c:v>1</c:v>
                </c:pt>
                <c:pt idx="18">
                  <c:v>1</c:v>
                </c:pt>
                <c:pt idx="19">
                  <c:v>1</c:v>
                </c:pt>
                <c:pt idx="20">
                  <c:v>1</c:v>
                </c:pt>
                <c:pt idx="21">
                  <c:v>1</c:v>
                </c:pt>
              </c:numCache>
            </c:numRef>
          </c:val>
          <c:extLst xmlns:c16r2="http://schemas.microsoft.com/office/drawing/2015/06/chart">
            <c:ext xmlns:c16="http://schemas.microsoft.com/office/drawing/2014/chart" uri="{C3380CC4-5D6E-409C-BE32-E72D297353CC}">
              <c16:uniqueId val="{00000002-541B-4343-BEA7-347AC21A9E81}"/>
            </c:ext>
          </c:extLst>
        </c:ser>
        <c:dLbls>
          <c:showLegendKey val="0"/>
          <c:showVal val="0"/>
          <c:showCatName val="0"/>
          <c:showSerName val="0"/>
          <c:showPercent val="0"/>
          <c:showBubbleSize val="0"/>
        </c:dLbls>
        <c:axId val="529288008"/>
        <c:axId val="529286048"/>
      </c:radarChart>
      <c:catAx>
        <c:axId val="529288008"/>
        <c:scaling>
          <c:orientation val="minMax"/>
        </c:scaling>
        <c:delete val="0"/>
        <c:axPos val="b"/>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9286048"/>
        <c:crosses val="autoZero"/>
        <c:auto val="1"/>
        <c:lblAlgn val="ctr"/>
        <c:lblOffset val="100"/>
        <c:noMultiLvlLbl val="0"/>
      </c:catAx>
      <c:valAx>
        <c:axId val="529286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29288008"/>
        <c:crosses val="autoZero"/>
        <c:crossBetween val="between"/>
        <c:majorUnit val="1"/>
      </c:valAx>
    </c:plotArea>
    <c:plotVisOnly val="1"/>
    <c:dispBlanksAs val="gap"/>
    <c:showDLblsOverMax val="0"/>
    <c:extLst xmlns:c16r2="http://schemas.microsoft.com/office/drawing/2015/06/chart"/>
  </c:chart>
  <c:spPr>
    <a:ln>
      <a:noFill/>
    </a:ln>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baseline="0"/>
              <a:t>Severity Assessment</a:t>
            </a:r>
            <a:endParaRPr lang="en-GB" b="1"/>
          </a:p>
        </c:rich>
      </c:tx>
      <c:layout>
        <c:manualLayout>
          <c:xMode val="edge"/>
          <c:yMode val="edge"/>
          <c:x val="0.26468556624401862"/>
          <c:y val="3.2000000000000001E-2"/>
        </c:manualLayout>
      </c:layout>
      <c:overlay val="0"/>
      <c:spPr>
        <a:noFill/>
        <a:ln>
          <a:noFill/>
        </a:ln>
        <a:effectLst/>
      </c:spPr>
    </c:title>
    <c:autoTitleDeleted val="0"/>
    <c:plotArea>
      <c:layout/>
      <c:pieChart>
        <c:varyColors val="1"/>
        <c:ser>
          <c:idx val="1"/>
          <c:order val="0"/>
          <c:spPr>
            <a:ln w="25400">
              <a:noFill/>
            </a:ln>
          </c:spPr>
          <c:dPt>
            <c:idx val="1"/>
            <c:bubble3D val="0"/>
            <c:spPr>
              <a:solidFill>
                <a:schemeClr val="tx2">
                  <a:lumMod val="40000"/>
                  <a:lumOff val="60000"/>
                </a:schemeClr>
              </a:solidFill>
              <a:ln w="25400">
                <a:noFill/>
              </a:ln>
            </c:spPr>
            <c:extLst xmlns:c16r2="http://schemas.microsoft.com/office/drawing/2015/06/chart">
              <c:ext xmlns:c16="http://schemas.microsoft.com/office/drawing/2014/chart" uri="{C3380CC4-5D6E-409C-BE32-E72D297353CC}">
                <c16:uniqueId val="{00000001-A52C-47B1-96FF-39A1846992F5}"/>
              </c:ext>
            </c:extLst>
          </c:dPt>
          <c:dPt>
            <c:idx val="2"/>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3-A52C-47B1-96FF-39A1846992F5}"/>
              </c:ext>
            </c:extLst>
          </c:dPt>
          <c:dPt>
            <c:idx val="3"/>
            <c:bubble3D val="0"/>
            <c:spPr>
              <a:solidFill>
                <a:schemeClr val="tx2">
                  <a:lumMod val="60000"/>
                  <a:lumOff val="40000"/>
                </a:schemeClr>
              </a:solidFill>
              <a:ln w="25400">
                <a:noFill/>
              </a:ln>
            </c:spPr>
            <c:extLst xmlns:c16r2="http://schemas.microsoft.com/office/drawing/2015/06/chart">
              <c:ext xmlns:c16="http://schemas.microsoft.com/office/drawing/2014/chart" uri="{C3380CC4-5D6E-409C-BE32-E72D297353CC}">
                <c16:uniqueId val="{00000005-A52C-47B1-96FF-39A1846992F5}"/>
              </c:ext>
            </c:extLst>
          </c:dPt>
          <c:dPt>
            <c:idx val="4"/>
            <c:bubble3D val="0"/>
            <c:spPr>
              <a:solidFill>
                <a:schemeClr val="accent1">
                  <a:lumMod val="60000"/>
                  <a:lumOff val="40000"/>
                </a:schemeClr>
              </a:solidFill>
              <a:ln w="25400">
                <a:noFill/>
              </a:ln>
            </c:spPr>
            <c:extLst xmlns:c16r2="http://schemas.microsoft.com/office/drawing/2015/06/chart">
              <c:ext xmlns:c16="http://schemas.microsoft.com/office/drawing/2014/chart" uri="{C3380CC4-5D6E-409C-BE32-E72D297353CC}">
                <c16:uniqueId val="{00000007-A52C-47B1-96FF-39A1846992F5}"/>
              </c:ext>
            </c:extLst>
          </c:dPt>
          <c:dLbls>
            <c:dLbl>
              <c:idx val="0"/>
              <c:tx>
                <c:rich>
                  <a:bodyPr/>
                  <a:lstStyle/>
                  <a:p>
                    <a:fld id="{AB525C2E-6CA8-432F-A790-33D750135C81}" type="CELLRANGE">
                      <a:rPr lang="en-US"/>
                      <a:pPr/>
                      <a:t>[CELLRANGE]</a:t>
                    </a:fld>
                    <a:endParaRPr lang="en-GB"/>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8-A52C-47B1-96FF-39A1846992F5}"/>
                </c:ext>
                <c:ext xmlns:c15="http://schemas.microsoft.com/office/drawing/2012/chart" uri="{CE6537A1-D6FC-4f65-9D91-7224C49458BB}">
                  <c15:dlblFieldTable/>
                  <c15:showDataLabelsRange val="1"/>
                </c:ext>
              </c:extLst>
            </c:dLbl>
            <c:dLbl>
              <c:idx val="1"/>
              <c:tx>
                <c:rich>
                  <a:bodyPr/>
                  <a:lstStyle/>
                  <a:p>
                    <a:fld id="{9CF69B76-F0B6-4052-BA1B-73C6B15422B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tx>
                <c:rich>
                  <a:bodyPr/>
                  <a:lstStyle/>
                  <a:p>
                    <a:fld id="{36ECE5DC-D6CB-449D-80B1-3FC964583CD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tx>
                <c:rich>
                  <a:bodyPr/>
                  <a:lstStyle/>
                  <a:p>
                    <a:fld id="{5CD81A0B-9C84-4409-8FC5-A9CA7750D5D3}"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tx>
                <c:rich>
                  <a:bodyPr/>
                  <a:lstStyle/>
                  <a:p>
                    <a:fld id="{A0688381-2DAA-476C-A4FB-54CF872A8C23}"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0"/>
            <c:showCatName val="0"/>
            <c:showSerName val="0"/>
            <c:showPercent val="0"/>
            <c:showBubbleSize val="0"/>
            <c:showLeaderLines val="1"/>
            <c:extLst xmlns:c16r2="http://schemas.microsoft.com/office/drawing/2015/06/chart">
              <c:ext xmlns:c15="http://schemas.microsoft.com/office/drawing/2012/chart" uri="{CE6537A1-D6FC-4f65-9D91-7224C49458BB}">
                <c15:showDataLabelsRange val="1"/>
              </c:ext>
            </c:extLst>
          </c:dLbls>
          <c:cat>
            <c:strRef>
              <c:f>'NIST Summary (3)'!$B$34:$B$38</c:f>
              <c:strCache>
                <c:ptCount val="5"/>
                <c:pt idx="0">
                  <c:v>IDENTIFY (ID)</c:v>
                </c:pt>
                <c:pt idx="1">
                  <c:v>PROTECT (PR)</c:v>
                </c:pt>
                <c:pt idx="2">
                  <c:v>DETECT (DE)</c:v>
                </c:pt>
                <c:pt idx="3">
                  <c:v>RESPOND (RS)</c:v>
                </c:pt>
                <c:pt idx="4">
                  <c:v>RECOVER (RC)</c:v>
                </c:pt>
              </c:strCache>
            </c:strRef>
          </c:cat>
          <c:val>
            <c:numRef>
              <c:f>'NIST Summary (3)'!$C$34:$C$38</c:f>
              <c:numCache>
                <c:formatCode>General</c:formatCode>
                <c:ptCount val="5"/>
                <c:pt idx="0">
                  <c:v>5</c:v>
                </c:pt>
                <c:pt idx="1">
                  <c:v>6</c:v>
                </c:pt>
                <c:pt idx="2">
                  <c:v>3</c:v>
                </c:pt>
                <c:pt idx="3">
                  <c:v>5</c:v>
                </c:pt>
                <c:pt idx="4">
                  <c:v>3</c:v>
                </c:pt>
              </c:numCache>
            </c:numRef>
          </c:val>
          <c:extLst xmlns:c16r2="http://schemas.microsoft.com/office/drawing/2015/06/chart">
            <c:ext xmlns:c16="http://schemas.microsoft.com/office/drawing/2014/chart" uri="{C3380CC4-5D6E-409C-BE32-E72D297353CC}">
              <c16:uniqueId val="{00000009-A52C-47B1-96FF-39A1846992F5}"/>
            </c:ext>
            <c:ext xmlns:c15="http://schemas.microsoft.com/office/drawing/2012/chart" uri="{02D57815-91ED-43cb-92C2-25804820EDAC}">
              <c15:datalabelsRange>
                <c15:f>'NIST Summary (3)'!$D$34:$D$38</c15:f>
                <c15:dlblRangeCache>
                  <c:ptCount val="5"/>
                  <c:pt idx="0">
                    <c:v>IDENTIFY</c:v>
                  </c:pt>
                  <c:pt idx="1">
                    <c:v>PROTECT</c:v>
                  </c:pt>
                  <c:pt idx="2">
                    <c:v>DETECT</c:v>
                  </c:pt>
                  <c:pt idx="3">
                    <c:v>RESPOND</c:v>
                  </c:pt>
                  <c:pt idx="4">
                    <c:v>RECOVER</c:v>
                  </c:pt>
                </c15:dlblRangeCache>
              </c15:datalabelsRange>
            </c:ext>
          </c:extLst>
        </c:ser>
        <c:dLbls>
          <c:showLegendKey val="0"/>
          <c:showVal val="0"/>
          <c:showCatName val="0"/>
          <c:showSerName val="0"/>
          <c:showPercent val="0"/>
          <c:showBubbleSize val="0"/>
          <c:showLeaderLines val="1"/>
        </c:dLbls>
        <c:firstSliceAng val="0"/>
      </c:pieChart>
      <c:radarChart>
        <c:radarStyle val="filled"/>
        <c:varyColors val="0"/>
        <c:ser>
          <c:idx val="0"/>
          <c:order val="1"/>
          <c:tx>
            <c:strRef>
              <c:f>'NIST Summary (3)'!$H$7</c:f>
              <c:strCache>
                <c:ptCount val="1"/>
                <c:pt idx="0">
                  <c:v>Sev</c:v>
                </c:pt>
              </c:strCache>
            </c:strRef>
          </c:tx>
          <c:spPr>
            <a:solidFill>
              <a:schemeClr val="tx1"/>
            </a:solidFill>
            <a:ln>
              <a:noFill/>
            </a:ln>
            <a:effectLst/>
          </c:spPr>
          <c:val>
            <c:numRef>
              <c:f>'NIST Summary (3)'!$H$8:$H$29</c:f>
              <c:numCache>
                <c:formatCode>0</c:formatCode>
                <c:ptCount val="22"/>
                <c:pt idx="0">
                  <c:v>3</c:v>
                </c:pt>
                <c:pt idx="1">
                  <c:v>3</c:v>
                </c:pt>
                <c:pt idx="2">
                  <c:v>3</c:v>
                </c:pt>
                <c:pt idx="3">
                  <c:v>2</c:v>
                </c:pt>
                <c:pt idx="4">
                  <c:v>2</c:v>
                </c:pt>
                <c:pt idx="5">
                  <c:v>1</c:v>
                </c:pt>
                <c:pt idx="6">
                  <c:v>2</c:v>
                </c:pt>
                <c:pt idx="7">
                  <c:v>3</c:v>
                </c:pt>
                <c:pt idx="8">
                  <c:v>2</c:v>
                </c:pt>
                <c:pt idx="9">
                  <c:v>3</c:v>
                </c:pt>
                <c:pt idx="10">
                  <c:v>2</c:v>
                </c:pt>
                <c:pt idx="11">
                  <c:v>2</c:v>
                </c:pt>
                <c:pt idx="12">
                  <c:v>2</c:v>
                </c:pt>
                <c:pt idx="13">
                  <c:v>2</c:v>
                </c:pt>
                <c:pt idx="14">
                  <c:v>3</c:v>
                </c:pt>
                <c:pt idx="15">
                  <c:v>3</c:v>
                </c:pt>
                <c:pt idx="16">
                  <c:v>3</c:v>
                </c:pt>
                <c:pt idx="17">
                  <c:v>3</c:v>
                </c:pt>
                <c:pt idx="18">
                  <c:v>3</c:v>
                </c:pt>
                <c:pt idx="19">
                  <c:v>3</c:v>
                </c:pt>
                <c:pt idx="20">
                  <c:v>3</c:v>
                </c:pt>
                <c:pt idx="21">
                  <c:v>3</c:v>
                </c:pt>
              </c:numCache>
            </c:numRef>
          </c:val>
          <c:extLst xmlns:c16r2="http://schemas.microsoft.com/office/drawing/2015/06/chart">
            <c:ext xmlns:c16="http://schemas.microsoft.com/office/drawing/2014/chart" uri="{C3380CC4-5D6E-409C-BE32-E72D297353CC}">
              <c16:uniqueId val="{0000000A-A52C-47B1-96FF-39A1846992F5}"/>
            </c:ext>
          </c:extLst>
        </c:ser>
        <c:dLbls>
          <c:showLegendKey val="0"/>
          <c:showVal val="0"/>
          <c:showCatName val="0"/>
          <c:showSerName val="0"/>
          <c:showPercent val="0"/>
          <c:showBubbleSize val="0"/>
        </c:dLbls>
        <c:axId val="529286440"/>
        <c:axId val="529286832"/>
      </c:radarChart>
      <c:catAx>
        <c:axId val="529286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9286832"/>
        <c:crosses val="autoZero"/>
        <c:auto val="1"/>
        <c:lblAlgn val="ctr"/>
        <c:lblOffset val="100"/>
        <c:noMultiLvlLbl val="0"/>
      </c:catAx>
      <c:valAx>
        <c:axId val="529286832"/>
        <c:scaling>
          <c:orientation val="minMax"/>
        </c:scaling>
        <c:delete val="0"/>
        <c:axPos val="l"/>
        <c:numFmt formatCode="General" sourceLinked="0"/>
        <c:majorTickMark val="out"/>
        <c:minorTickMark val="none"/>
        <c:tickLblPos val="nextTo"/>
        <c:txPr>
          <a:bodyPr/>
          <a:lstStyle/>
          <a:p>
            <a:pPr>
              <a:defRPr b="1"/>
            </a:pPr>
            <a:endParaRPr lang="en-US"/>
          </a:p>
        </c:txPr>
        <c:crossAx val="529286440"/>
        <c:crosses val="autoZero"/>
        <c:crossBetween val="between"/>
        <c:majorUnit val="1"/>
      </c:valAx>
    </c:plotArea>
    <c:plotVisOnly val="1"/>
    <c:dispBlanksAs val="gap"/>
    <c:showDLblsOverMax val="0"/>
    <c:extLst xmlns:c16r2="http://schemas.microsoft.com/office/drawing/2015/06/chart"/>
  </c:chart>
  <c:spPr>
    <a:ln>
      <a:noFill/>
    </a:ln>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21</xdr:col>
      <xdr:colOff>0</xdr:colOff>
      <xdr:row>39</xdr:row>
      <xdr:rowOff>190500</xdr:rowOff>
    </xdr:to>
    <xdr:pic>
      <xdr:nvPicPr>
        <xdr:cNvPr id="2" name="Picture 1">
          <a:extLst>
            <a:ext uri="{FF2B5EF4-FFF2-40B4-BE49-F238E27FC236}">
              <a16:creationId xmlns:a16="http://schemas.microsoft.com/office/drawing/2014/main" xmlns="" id="{8EACCEFF-AEDE-46DF-9227-4577DD29DB75}"/>
            </a:ext>
          </a:extLst>
        </xdr:cNvPr>
        <xdr:cNvPicPr>
          <a:picLocks noChangeAspect="1"/>
        </xdr:cNvPicPr>
      </xdr:nvPicPr>
      <xdr:blipFill>
        <a:blip xmlns:r="http://schemas.openxmlformats.org/officeDocument/2006/relationships" r:embed="rId1"/>
        <a:stretch>
          <a:fillRect/>
        </a:stretch>
      </xdr:blipFill>
      <xdr:spPr>
        <a:xfrm>
          <a:off x="0" y="1"/>
          <a:ext cx="14173200" cy="7991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489858</xdr:colOff>
      <xdr:row>25</xdr:row>
      <xdr:rowOff>149678</xdr:rowOff>
    </xdr:from>
    <xdr:to>
      <xdr:col>16</xdr:col>
      <xdr:colOff>772389</xdr:colOff>
      <xdr:row>45</xdr:row>
      <xdr:rowOff>129846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11375572" y="3755571"/>
          <a:ext cx="7575960" cy="47290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660457</xdr:colOff>
      <xdr:row>12</xdr:row>
      <xdr:rowOff>0</xdr:rowOff>
    </xdr:from>
    <xdr:to>
      <xdr:col>20</xdr:col>
      <xdr:colOff>625288</xdr:colOff>
      <xdr:row>30</xdr:row>
      <xdr:rowOff>156883</xdr:rowOff>
    </xdr:to>
    <xdr:grpSp>
      <xdr:nvGrpSpPr>
        <xdr:cNvPr id="8" name="Group 7">
          <a:extLst>
            <a:ext uri="{FF2B5EF4-FFF2-40B4-BE49-F238E27FC236}">
              <a16:creationId xmlns:a16="http://schemas.microsoft.com/office/drawing/2014/main" xmlns="" id="{00000000-0008-0000-0500-000008000000}"/>
            </a:ext>
          </a:extLst>
        </xdr:cNvPr>
        <xdr:cNvGrpSpPr/>
      </xdr:nvGrpSpPr>
      <xdr:grpSpPr>
        <a:xfrm>
          <a:off x="8358898" y="2935941"/>
          <a:ext cx="8167537" cy="3810001"/>
          <a:chOff x="7558365" y="2143125"/>
          <a:chExt cx="7508631" cy="3969058"/>
        </a:xfrm>
      </xdr:grpSpPr>
      <xdr:graphicFrame macro="">
        <xdr:nvGraphicFramePr>
          <xdr:cNvPr id="4" name="Chart 3">
            <a:extLst>
              <a:ext uri="{FF2B5EF4-FFF2-40B4-BE49-F238E27FC236}">
                <a16:creationId xmlns:a16="http://schemas.microsoft.com/office/drawing/2014/main" xmlns="" id="{00000000-0008-0000-0500-000004000000}"/>
              </a:ext>
            </a:extLst>
          </xdr:cNvPr>
          <xdr:cNvGraphicFramePr/>
        </xdr:nvGraphicFramePr>
        <xdr:xfrm>
          <a:off x="7615236" y="2152649"/>
          <a:ext cx="4110039" cy="35718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a:extLst>
              <a:ext uri="{FF2B5EF4-FFF2-40B4-BE49-F238E27FC236}">
                <a16:creationId xmlns:a16="http://schemas.microsoft.com/office/drawing/2014/main" xmlns="" id="{00000000-0008-0000-0500-000005000000}"/>
              </a:ext>
            </a:extLst>
          </xdr:cNvPr>
          <xdr:cNvGraphicFramePr>
            <a:graphicFrameLocks/>
          </xdr:cNvGraphicFramePr>
        </xdr:nvGraphicFramePr>
        <xdr:xfrm>
          <a:off x="10925175" y="2143125"/>
          <a:ext cx="4110039" cy="357187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6">
            <a:extLst>
              <a:ext uri="{FF2B5EF4-FFF2-40B4-BE49-F238E27FC236}">
                <a16:creationId xmlns:a16="http://schemas.microsoft.com/office/drawing/2014/main" xmlns="" id="{00000000-0008-0000-0500-000007000000}"/>
              </a:ext>
            </a:extLst>
          </xdr:cNvPr>
          <xdr:cNvSpPr txBox="1"/>
        </xdr:nvSpPr>
        <xdr:spPr>
          <a:xfrm>
            <a:off x="7558365" y="5454942"/>
            <a:ext cx="7508631" cy="657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b="1"/>
              <a:t>Materiality:</a:t>
            </a:r>
          </a:p>
          <a:p>
            <a:r>
              <a:rPr lang="en-GB" sz="800"/>
              <a:t>1</a:t>
            </a:r>
            <a:r>
              <a:rPr lang="en-GB" sz="800" baseline="0"/>
              <a:t> = Low</a:t>
            </a:r>
          </a:p>
          <a:p>
            <a:r>
              <a:rPr lang="en-GB" sz="800" baseline="0"/>
              <a:t>2 = Medium</a:t>
            </a:r>
          </a:p>
          <a:p>
            <a:r>
              <a:rPr lang="en-GB" sz="800" baseline="0"/>
              <a:t>3 = High</a:t>
            </a:r>
            <a:endParaRPr lang="en-GB" sz="8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21</xdr:row>
      <xdr:rowOff>81642</xdr:rowOff>
    </xdr:from>
    <xdr:to>
      <xdr:col>19</xdr:col>
      <xdr:colOff>816428</xdr:colOff>
      <xdr:row>47</xdr:row>
      <xdr:rowOff>108075</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stretch>
          <a:fillRect/>
        </a:stretch>
      </xdr:blipFill>
      <xdr:spPr>
        <a:xfrm>
          <a:off x="13354050" y="2996292"/>
          <a:ext cx="9286875" cy="57210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660457</xdr:colOff>
      <xdr:row>12</xdr:row>
      <xdr:rowOff>0</xdr:rowOff>
    </xdr:from>
    <xdr:to>
      <xdr:col>20</xdr:col>
      <xdr:colOff>625288</xdr:colOff>
      <xdr:row>30</xdr:row>
      <xdr:rowOff>156883</xdr:rowOff>
    </xdr:to>
    <xdr:grpSp>
      <xdr:nvGrpSpPr>
        <xdr:cNvPr id="2" name="Group 1">
          <a:extLst>
            <a:ext uri="{FF2B5EF4-FFF2-40B4-BE49-F238E27FC236}">
              <a16:creationId xmlns:a16="http://schemas.microsoft.com/office/drawing/2014/main" xmlns="" id="{00000000-0008-0000-0C00-000002000000}"/>
            </a:ext>
          </a:extLst>
        </xdr:cNvPr>
        <xdr:cNvGrpSpPr/>
      </xdr:nvGrpSpPr>
      <xdr:grpSpPr>
        <a:xfrm>
          <a:off x="8358898" y="2947147"/>
          <a:ext cx="8167537" cy="3810001"/>
          <a:chOff x="7558365" y="2143125"/>
          <a:chExt cx="7508631" cy="3969058"/>
        </a:xfrm>
      </xdr:grpSpPr>
      <xdr:graphicFrame macro="">
        <xdr:nvGraphicFramePr>
          <xdr:cNvPr id="3" name="Chart 2">
            <a:extLst>
              <a:ext uri="{FF2B5EF4-FFF2-40B4-BE49-F238E27FC236}">
                <a16:creationId xmlns:a16="http://schemas.microsoft.com/office/drawing/2014/main" xmlns="" id="{00000000-0008-0000-0C00-000003000000}"/>
              </a:ext>
            </a:extLst>
          </xdr:cNvPr>
          <xdr:cNvGraphicFramePr/>
        </xdr:nvGraphicFramePr>
        <xdr:xfrm>
          <a:off x="7615236" y="2152649"/>
          <a:ext cx="4110039" cy="35718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xmlns="" id="{00000000-0008-0000-0C00-000004000000}"/>
              </a:ext>
            </a:extLst>
          </xdr:cNvPr>
          <xdr:cNvGraphicFramePr>
            <a:graphicFrameLocks/>
          </xdr:cNvGraphicFramePr>
        </xdr:nvGraphicFramePr>
        <xdr:xfrm>
          <a:off x="10925175" y="2143125"/>
          <a:ext cx="4110039" cy="357187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xmlns="" id="{00000000-0008-0000-0C00-000005000000}"/>
              </a:ext>
            </a:extLst>
          </xdr:cNvPr>
          <xdr:cNvSpPr txBox="1"/>
        </xdr:nvSpPr>
        <xdr:spPr>
          <a:xfrm>
            <a:off x="7558365" y="5454942"/>
            <a:ext cx="7508631" cy="657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b="1"/>
              <a:t>Materiality:</a:t>
            </a:r>
          </a:p>
          <a:p>
            <a:r>
              <a:rPr lang="en-GB" sz="800"/>
              <a:t>1</a:t>
            </a:r>
            <a:r>
              <a:rPr lang="en-GB" sz="800" baseline="0"/>
              <a:t> = Low</a:t>
            </a:r>
          </a:p>
          <a:p>
            <a:r>
              <a:rPr lang="en-GB" sz="800" baseline="0"/>
              <a:t>2 = Medium</a:t>
            </a:r>
          </a:p>
          <a:p>
            <a:r>
              <a:rPr lang="en-GB" sz="800" baseline="0"/>
              <a:t>3 = High</a:t>
            </a:r>
            <a:endParaRPr lang="en-GB" sz="800"/>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95250</xdr:colOff>
      <xdr:row>21</xdr:row>
      <xdr:rowOff>81642</xdr:rowOff>
    </xdr:from>
    <xdr:to>
      <xdr:col>19</xdr:col>
      <xdr:colOff>816428</xdr:colOff>
      <xdr:row>47</xdr:row>
      <xdr:rowOff>108075</xdr:rowOff>
    </xdr:to>
    <xdr:pic>
      <xdr:nvPicPr>
        <xdr:cNvPr id="2" name="Picture 1">
          <a:extLst>
            <a:ext uri="{FF2B5EF4-FFF2-40B4-BE49-F238E27FC236}">
              <a16:creationId xmlns:a16="http://schemas.microsoft.com/office/drawing/2014/main" xmlns="" id="{00000000-0008-0000-0F00-000002000000}"/>
            </a:ext>
          </a:extLst>
        </xdr:cNvPr>
        <xdr:cNvPicPr>
          <a:picLocks noChangeAspect="1"/>
        </xdr:cNvPicPr>
      </xdr:nvPicPr>
      <xdr:blipFill>
        <a:blip xmlns:r="http://schemas.openxmlformats.org/officeDocument/2006/relationships" r:embed="rId1"/>
        <a:stretch>
          <a:fillRect/>
        </a:stretch>
      </xdr:blipFill>
      <xdr:spPr>
        <a:xfrm>
          <a:off x="13354050" y="2996292"/>
          <a:ext cx="9286875" cy="57210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682869</xdr:colOff>
      <xdr:row>12</xdr:row>
      <xdr:rowOff>0</xdr:rowOff>
    </xdr:from>
    <xdr:to>
      <xdr:col>20</xdr:col>
      <xdr:colOff>647700</xdr:colOff>
      <xdr:row>30</xdr:row>
      <xdr:rowOff>104775</xdr:rowOff>
    </xdr:to>
    <xdr:grpSp>
      <xdr:nvGrpSpPr>
        <xdr:cNvPr id="2" name="Group 1">
          <a:extLst>
            <a:ext uri="{FF2B5EF4-FFF2-40B4-BE49-F238E27FC236}">
              <a16:creationId xmlns:a16="http://schemas.microsoft.com/office/drawing/2014/main" xmlns="" id="{00000000-0008-0000-1200-000002000000}"/>
            </a:ext>
          </a:extLst>
        </xdr:cNvPr>
        <xdr:cNvGrpSpPr/>
      </xdr:nvGrpSpPr>
      <xdr:grpSpPr>
        <a:xfrm>
          <a:off x="8381310" y="2947147"/>
          <a:ext cx="8167537" cy="3757893"/>
          <a:chOff x="7578969" y="2143125"/>
          <a:chExt cx="7508631" cy="3914775"/>
        </a:xfrm>
      </xdr:grpSpPr>
      <xdr:graphicFrame macro="">
        <xdr:nvGraphicFramePr>
          <xdr:cNvPr id="3" name="Chart 2">
            <a:extLst>
              <a:ext uri="{FF2B5EF4-FFF2-40B4-BE49-F238E27FC236}">
                <a16:creationId xmlns:a16="http://schemas.microsoft.com/office/drawing/2014/main" xmlns="" id="{00000000-0008-0000-1200-000003000000}"/>
              </a:ext>
            </a:extLst>
          </xdr:cNvPr>
          <xdr:cNvGraphicFramePr/>
        </xdr:nvGraphicFramePr>
        <xdr:xfrm>
          <a:off x="7615236" y="2152649"/>
          <a:ext cx="4110039" cy="35718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xmlns="" id="{00000000-0008-0000-1200-000004000000}"/>
              </a:ext>
            </a:extLst>
          </xdr:cNvPr>
          <xdr:cNvGraphicFramePr>
            <a:graphicFrameLocks/>
          </xdr:cNvGraphicFramePr>
        </xdr:nvGraphicFramePr>
        <xdr:xfrm>
          <a:off x="10925175" y="2143125"/>
          <a:ext cx="4110039" cy="357187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xmlns="" id="{00000000-0008-0000-1200-000005000000}"/>
              </a:ext>
            </a:extLst>
          </xdr:cNvPr>
          <xdr:cNvSpPr txBox="1"/>
        </xdr:nvSpPr>
        <xdr:spPr>
          <a:xfrm>
            <a:off x="7578969" y="5466616"/>
            <a:ext cx="7508631" cy="5912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b="1"/>
              <a:t>Materiality:</a:t>
            </a:r>
          </a:p>
          <a:p>
            <a:r>
              <a:rPr lang="en-GB" sz="800"/>
              <a:t>1</a:t>
            </a:r>
            <a:r>
              <a:rPr lang="en-GB" sz="800" baseline="0"/>
              <a:t> = Low</a:t>
            </a:r>
          </a:p>
          <a:p>
            <a:r>
              <a:rPr lang="en-GB" sz="800" baseline="0"/>
              <a:t>2 = Medium</a:t>
            </a:r>
          </a:p>
          <a:p>
            <a:r>
              <a:rPr lang="en-GB" sz="800" baseline="0"/>
              <a:t>3 = High</a:t>
            </a:r>
            <a:endParaRPr lang="en-GB" sz="8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hyperlink" Target="https://www.thecroforum.org/wp-content/uploads/2016/06/ZRH-16-09033-P1_CRO_Forum_Cyber-Risk_web.pdf" TargetMode="Externa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tecapi.com/public/relative-vulnerability-rating-application.jsp?antiCsrfToken=nul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U40"/>
  <sheetViews>
    <sheetView tabSelected="1" topLeftCell="A19" workbookViewId="0"/>
  </sheetViews>
  <sheetFormatPr defaultColWidth="0" defaultRowHeight="15.75" zeroHeight="1" x14ac:dyDescent="0.25"/>
  <cols>
    <col min="1" max="20" width="9" customWidth="1"/>
    <col min="21" max="21" width="6" customWidth="1"/>
    <col min="22" max="16384" width="9"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04"/>
  <sheetViews>
    <sheetView showGridLines="0" zoomScale="55" zoomScaleNormal="55" zoomScalePageLayoutView="150" workbookViewId="0">
      <pane xSplit="4" ySplit="6" topLeftCell="E7" activePane="bottomRight" state="frozen"/>
      <selection activeCell="E3" sqref="E3"/>
      <selection pane="topRight" activeCell="E3" sqref="E3"/>
      <selection pane="bottomLeft" activeCell="E3" sqref="E3"/>
      <selection pane="bottomRight" activeCell="B3" sqref="B3"/>
    </sheetView>
  </sheetViews>
  <sheetFormatPr defaultColWidth="11" defaultRowHeight="15.75" outlineLevelRow="1" outlineLevelCol="1" x14ac:dyDescent="0.25"/>
  <cols>
    <col min="1" max="1" width="12.5" style="14" customWidth="1"/>
    <col min="2" max="2" width="5.25" style="14" customWidth="1"/>
    <col min="3" max="3" width="53" style="107" customWidth="1"/>
    <col min="4" max="4" width="59.625" style="14" customWidth="1"/>
    <col min="5" max="5" width="38.875" style="52" customWidth="1" outlineLevel="1"/>
    <col min="6" max="6" width="73.125" style="52" customWidth="1" outlineLevel="1"/>
    <col min="7" max="7" width="17.375" style="57" customWidth="1"/>
    <col min="8" max="8" width="18.875" style="80" customWidth="1"/>
    <col min="9" max="9" width="14.625" style="80" bestFit="1" customWidth="1"/>
    <col min="10" max="10" width="31.75" style="55" customWidth="1"/>
    <col min="11" max="11" width="14.5" style="80" customWidth="1"/>
    <col min="12" max="12" width="33" style="55" customWidth="1"/>
    <col min="13" max="16384" width="11" style="14"/>
  </cols>
  <sheetData>
    <row r="1" spans="1:12" ht="16.5" thickBot="1" x14ac:dyDescent="0.3"/>
    <row r="2" spans="1:12" ht="33.75" x14ac:dyDescent="0.25">
      <c r="B2" s="160" t="str">
        <f ca="1">MID(CELL("filename",A1),FIND("]",CELL("filename",A1))+1,256)</f>
        <v>NIST Scenario Assessment (2)</v>
      </c>
      <c r="G2" s="314" t="s">
        <v>1437</v>
      </c>
      <c r="H2" s="315"/>
      <c r="I2" s="315"/>
      <c r="J2" s="315"/>
      <c r="K2" s="315"/>
      <c r="L2" s="316"/>
    </row>
    <row r="3" spans="1:12" ht="21.75" thickBot="1" x14ac:dyDescent="0.4">
      <c r="B3" s="162" t="str">
        <f ca="1">INDEX(TOC_Index!D:D,MATCH(B2,TOC_Index!C:C,0))</f>
        <v>Assessment of scenario 2 against the NIST framework to assess key controls</v>
      </c>
      <c r="G3" s="338" t="s">
        <v>1519</v>
      </c>
      <c r="H3" s="339"/>
      <c r="I3" s="339"/>
      <c r="J3" s="339"/>
      <c r="K3" s="339"/>
      <c r="L3" s="340"/>
    </row>
    <row r="4" spans="1:12" ht="67.5" customHeight="1" thickBot="1" x14ac:dyDescent="0.3">
      <c r="E4" s="118"/>
      <c r="G4" s="406" t="str">
        <f>'CRO Forum Taxonomy (2)'!B6</f>
        <v xml:space="preserve">A life insurer is subject to a ransomware attack following a successful targeted spear-phishing campaign by hackers. </v>
      </c>
      <c r="H4" s="407"/>
      <c r="I4" s="407"/>
      <c r="J4" s="407"/>
      <c r="K4" s="407"/>
      <c r="L4" s="408"/>
    </row>
    <row r="5" spans="1:12" ht="31.5" customHeight="1" x14ac:dyDescent="0.25">
      <c r="A5" s="248"/>
      <c r="B5" s="249"/>
      <c r="C5" s="250"/>
      <c r="D5" s="249"/>
      <c r="E5" s="409" t="s">
        <v>1552</v>
      </c>
      <c r="F5" s="404"/>
      <c r="G5" s="381" t="s">
        <v>933</v>
      </c>
      <c r="H5" s="409" t="s">
        <v>1458</v>
      </c>
      <c r="I5" s="402" t="s">
        <v>1425</v>
      </c>
      <c r="J5" s="403"/>
      <c r="K5" s="404" t="s">
        <v>1426</v>
      </c>
      <c r="L5" s="405"/>
    </row>
    <row r="6" spans="1:12" s="53" customFormat="1" ht="32.25" thickBot="1" x14ac:dyDescent="0.3">
      <c r="A6" s="251" t="s">
        <v>0</v>
      </c>
      <c r="B6" s="56" t="s">
        <v>1447</v>
      </c>
      <c r="C6" s="61" t="s">
        <v>1422</v>
      </c>
      <c r="D6" s="61" t="s">
        <v>1423</v>
      </c>
      <c r="E6" s="62" t="s">
        <v>12</v>
      </c>
      <c r="F6" s="64" t="s">
        <v>1436</v>
      </c>
      <c r="G6" s="382"/>
      <c r="H6" s="410"/>
      <c r="I6" s="76" t="s">
        <v>1424</v>
      </c>
      <c r="J6" s="77" t="s">
        <v>934</v>
      </c>
      <c r="K6" s="68" t="s">
        <v>1424</v>
      </c>
      <c r="L6" s="67" t="s">
        <v>1520</v>
      </c>
    </row>
    <row r="7" spans="1:12" ht="47.25" customHeight="1" x14ac:dyDescent="0.25">
      <c r="A7" s="411" t="s">
        <v>8</v>
      </c>
      <c r="B7" s="265">
        <v>1</v>
      </c>
      <c r="C7" s="368" t="s">
        <v>953</v>
      </c>
      <c r="D7" s="65" t="s">
        <v>954</v>
      </c>
      <c r="E7" s="312" t="s">
        <v>939</v>
      </c>
      <c r="F7" s="312" t="s">
        <v>940</v>
      </c>
      <c r="G7" s="335" t="s">
        <v>11</v>
      </c>
      <c r="H7" s="292" t="s">
        <v>1595</v>
      </c>
      <c r="I7" s="305" t="s">
        <v>103</v>
      </c>
      <c r="J7" s="328" t="s">
        <v>1521</v>
      </c>
      <c r="K7" s="305" t="s">
        <v>103</v>
      </c>
      <c r="L7" s="329" t="s">
        <v>1522</v>
      </c>
    </row>
    <row r="8" spans="1:12" ht="47.25" customHeight="1" x14ac:dyDescent="0.25">
      <c r="A8" s="412"/>
      <c r="B8" s="263"/>
      <c r="C8" s="273"/>
      <c r="D8" s="59" t="s">
        <v>961</v>
      </c>
      <c r="E8" s="290"/>
      <c r="F8" s="290"/>
      <c r="G8" s="336"/>
      <c r="H8" s="293"/>
      <c r="I8" s="287"/>
      <c r="J8" s="324"/>
      <c r="K8" s="287"/>
      <c r="L8" s="330"/>
    </row>
    <row r="9" spans="1:12" ht="47.25" customHeight="1" x14ac:dyDescent="0.25">
      <c r="A9" s="412"/>
      <c r="B9" s="263"/>
      <c r="C9" s="273"/>
      <c r="D9" s="59" t="s">
        <v>964</v>
      </c>
      <c r="E9" s="290"/>
      <c r="F9" s="290"/>
      <c r="G9" s="336"/>
      <c r="H9" s="293"/>
      <c r="I9" s="287"/>
      <c r="J9" s="324"/>
      <c r="K9" s="287"/>
      <c r="L9" s="330"/>
    </row>
    <row r="10" spans="1:12" ht="47.25" customHeight="1" x14ac:dyDescent="0.25">
      <c r="A10" s="412"/>
      <c r="B10" s="263"/>
      <c r="C10" s="273"/>
      <c r="D10" s="59" t="s">
        <v>970</v>
      </c>
      <c r="E10" s="290"/>
      <c r="F10" s="290"/>
      <c r="G10" s="336"/>
      <c r="H10" s="293"/>
      <c r="I10" s="287"/>
      <c r="J10" s="324"/>
      <c r="K10" s="287"/>
      <c r="L10" s="330"/>
    </row>
    <row r="11" spans="1:12" ht="47.25" customHeight="1" x14ac:dyDescent="0.25">
      <c r="A11" s="412"/>
      <c r="B11" s="263"/>
      <c r="C11" s="273"/>
      <c r="D11" s="59" t="s">
        <v>974</v>
      </c>
      <c r="E11" s="290"/>
      <c r="F11" s="290"/>
      <c r="G11" s="336"/>
      <c r="H11" s="293"/>
      <c r="I11" s="287"/>
      <c r="J11" s="324"/>
      <c r="K11" s="287"/>
      <c r="L11" s="330"/>
    </row>
    <row r="12" spans="1:12" ht="47.25" customHeight="1" x14ac:dyDescent="0.25">
      <c r="A12" s="412"/>
      <c r="B12" s="266"/>
      <c r="C12" s="369"/>
      <c r="D12" s="60" t="s">
        <v>979</v>
      </c>
      <c r="E12" s="291"/>
      <c r="F12" s="291"/>
      <c r="G12" s="337"/>
      <c r="H12" s="294"/>
      <c r="I12" s="288"/>
      <c r="J12" s="325"/>
      <c r="K12" s="288"/>
      <c r="L12" s="331"/>
    </row>
    <row r="13" spans="1:12" ht="31.5" customHeight="1" x14ac:dyDescent="0.25">
      <c r="A13" s="412"/>
      <c r="B13" s="267">
        <f>B7+1</f>
        <v>2</v>
      </c>
      <c r="C13" s="275" t="s">
        <v>984</v>
      </c>
      <c r="D13" s="58" t="s">
        <v>985</v>
      </c>
      <c r="E13" s="309" t="s">
        <v>941</v>
      </c>
      <c r="F13" s="309" t="s">
        <v>941</v>
      </c>
      <c r="G13" s="300" t="s">
        <v>11</v>
      </c>
      <c r="H13" s="295" t="s">
        <v>1660</v>
      </c>
      <c r="I13" s="283" t="s">
        <v>118</v>
      </c>
      <c r="J13" s="323" t="s">
        <v>1523</v>
      </c>
      <c r="K13" s="280" t="s">
        <v>118</v>
      </c>
      <c r="L13" s="332" t="s">
        <v>1524</v>
      </c>
    </row>
    <row r="14" spans="1:12" ht="31.5" x14ac:dyDescent="0.25">
      <c r="A14" s="412"/>
      <c r="B14" s="263"/>
      <c r="C14" s="273"/>
      <c r="D14" s="59" t="s">
        <v>989</v>
      </c>
      <c r="E14" s="310"/>
      <c r="F14" s="310"/>
      <c r="G14" s="301"/>
      <c r="H14" s="293"/>
      <c r="I14" s="284"/>
      <c r="J14" s="324"/>
      <c r="K14" s="281"/>
      <c r="L14" s="330"/>
    </row>
    <row r="15" spans="1:12" ht="31.5" x14ac:dyDescent="0.25">
      <c r="A15" s="412"/>
      <c r="B15" s="263"/>
      <c r="C15" s="273"/>
      <c r="D15" s="59" t="s">
        <v>992</v>
      </c>
      <c r="E15" s="310"/>
      <c r="F15" s="310"/>
      <c r="G15" s="301"/>
      <c r="H15" s="293"/>
      <c r="I15" s="284"/>
      <c r="J15" s="324"/>
      <c r="K15" s="281"/>
      <c r="L15" s="330"/>
    </row>
    <row r="16" spans="1:12" ht="31.5" x14ac:dyDescent="0.25">
      <c r="A16" s="412"/>
      <c r="B16" s="263"/>
      <c r="C16" s="273"/>
      <c r="D16" s="59" t="s">
        <v>996</v>
      </c>
      <c r="E16" s="310"/>
      <c r="F16" s="310"/>
      <c r="G16" s="301"/>
      <c r="H16" s="293"/>
      <c r="I16" s="284"/>
      <c r="J16" s="324"/>
      <c r="K16" s="281"/>
      <c r="L16" s="330"/>
    </row>
    <row r="17" spans="1:12" ht="31.5" x14ac:dyDescent="0.25">
      <c r="A17" s="412"/>
      <c r="B17" s="266"/>
      <c r="C17" s="369"/>
      <c r="D17" s="60" t="s">
        <v>999</v>
      </c>
      <c r="E17" s="311"/>
      <c r="F17" s="311"/>
      <c r="G17" s="302"/>
      <c r="H17" s="294"/>
      <c r="I17" s="285"/>
      <c r="J17" s="325"/>
      <c r="K17" s="282"/>
      <c r="L17" s="331"/>
    </row>
    <row r="18" spans="1:12" ht="48" customHeight="1" x14ac:dyDescent="0.25">
      <c r="A18" s="412"/>
      <c r="B18" s="267">
        <v>3</v>
      </c>
      <c r="C18" s="275" t="s">
        <v>1003</v>
      </c>
      <c r="D18" s="58" t="s">
        <v>1004</v>
      </c>
      <c r="E18" s="289" t="s">
        <v>942</v>
      </c>
      <c r="F18" s="289" t="s">
        <v>943</v>
      </c>
      <c r="G18" s="300" t="s">
        <v>11</v>
      </c>
      <c r="H18" s="295" t="s">
        <v>1463</v>
      </c>
      <c r="I18" s="283" t="s">
        <v>118</v>
      </c>
      <c r="J18" s="323" t="s">
        <v>1525</v>
      </c>
      <c r="K18" s="280" t="s">
        <v>115</v>
      </c>
      <c r="L18" s="332" t="s">
        <v>1526</v>
      </c>
    </row>
    <row r="19" spans="1:12" ht="48" customHeight="1" x14ac:dyDescent="0.25">
      <c r="A19" s="412"/>
      <c r="B19" s="263"/>
      <c r="C19" s="273"/>
      <c r="D19" s="59" t="s">
        <v>1009</v>
      </c>
      <c r="E19" s="290"/>
      <c r="F19" s="290"/>
      <c r="G19" s="301"/>
      <c r="H19" s="293"/>
      <c r="I19" s="284"/>
      <c r="J19" s="324"/>
      <c r="K19" s="281"/>
      <c r="L19" s="330"/>
    </row>
    <row r="20" spans="1:12" ht="48" customHeight="1" x14ac:dyDescent="0.25">
      <c r="A20" s="412"/>
      <c r="B20" s="263"/>
      <c r="C20" s="273"/>
      <c r="D20" s="59" t="s">
        <v>1014</v>
      </c>
      <c r="E20" s="290"/>
      <c r="F20" s="290"/>
      <c r="G20" s="301"/>
      <c r="H20" s="293"/>
      <c r="I20" s="284"/>
      <c r="J20" s="324"/>
      <c r="K20" s="281"/>
      <c r="L20" s="330"/>
    </row>
    <row r="21" spans="1:12" ht="48" customHeight="1" x14ac:dyDescent="0.25">
      <c r="A21" s="412"/>
      <c r="B21" s="266"/>
      <c r="C21" s="369"/>
      <c r="D21" s="60" t="s">
        <v>1019</v>
      </c>
      <c r="E21" s="291"/>
      <c r="F21" s="291"/>
      <c r="G21" s="302"/>
      <c r="H21" s="294"/>
      <c r="I21" s="285"/>
      <c r="J21" s="325"/>
      <c r="K21" s="282"/>
      <c r="L21" s="331"/>
    </row>
    <row r="22" spans="1:12" ht="31.5" customHeight="1" x14ac:dyDescent="0.25">
      <c r="A22" s="412"/>
      <c r="B22" s="267">
        <v>4</v>
      </c>
      <c r="C22" s="275" t="s">
        <v>1023</v>
      </c>
      <c r="D22" s="58" t="s">
        <v>1024</v>
      </c>
      <c r="E22" s="289" t="s">
        <v>944</v>
      </c>
      <c r="F22" s="289" t="s">
        <v>945</v>
      </c>
      <c r="G22" s="300" t="s">
        <v>11</v>
      </c>
      <c r="H22" s="295" t="s">
        <v>1661</v>
      </c>
      <c r="I22" s="283" t="s">
        <v>118</v>
      </c>
      <c r="J22" s="323" t="s">
        <v>1527</v>
      </c>
      <c r="K22" s="280" t="s">
        <v>115</v>
      </c>
      <c r="L22" s="332" t="s">
        <v>1528</v>
      </c>
    </row>
    <row r="23" spans="1:12" ht="31.5" customHeight="1" x14ac:dyDescent="0.25">
      <c r="A23" s="412"/>
      <c r="B23" s="268"/>
      <c r="C23" s="276"/>
      <c r="D23" s="59" t="s">
        <v>1030</v>
      </c>
      <c r="E23" s="290"/>
      <c r="F23" s="290"/>
      <c r="G23" s="301"/>
      <c r="H23" s="293"/>
      <c r="I23" s="284"/>
      <c r="J23" s="324"/>
      <c r="K23" s="281"/>
      <c r="L23" s="330"/>
    </row>
    <row r="24" spans="1:12" ht="31.5" customHeight="1" x14ac:dyDescent="0.25">
      <c r="A24" s="412"/>
      <c r="B24" s="268"/>
      <c r="C24" s="276"/>
      <c r="D24" s="59" t="s">
        <v>1034</v>
      </c>
      <c r="E24" s="290"/>
      <c r="F24" s="290"/>
      <c r="G24" s="301"/>
      <c r="H24" s="293"/>
      <c r="I24" s="284"/>
      <c r="J24" s="324"/>
      <c r="K24" s="281"/>
      <c r="L24" s="330"/>
    </row>
    <row r="25" spans="1:12" ht="31.5" customHeight="1" x14ac:dyDescent="0.25">
      <c r="A25" s="412"/>
      <c r="B25" s="268"/>
      <c r="C25" s="276"/>
      <c r="D25" s="59" t="s">
        <v>1036</v>
      </c>
      <c r="E25" s="290"/>
      <c r="F25" s="290"/>
      <c r="G25" s="301"/>
      <c r="H25" s="293"/>
      <c r="I25" s="284"/>
      <c r="J25" s="324"/>
      <c r="K25" s="281"/>
      <c r="L25" s="330"/>
    </row>
    <row r="26" spans="1:12" ht="31.5" customHeight="1" x14ac:dyDescent="0.25">
      <c r="A26" s="412"/>
      <c r="B26" s="268"/>
      <c r="C26" s="276"/>
      <c r="D26" s="59" t="s">
        <v>1039</v>
      </c>
      <c r="E26" s="290"/>
      <c r="F26" s="290"/>
      <c r="G26" s="301"/>
      <c r="H26" s="293"/>
      <c r="I26" s="284"/>
      <c r="J26" s="324"/>
      <c r="K26" s="281"/>
      <c r="L26" s="330"/>
    </row>
    <row r="27" spans="1:12" ht="31.5" customHeight="1" x14ac:dyDescent="0.25">
      <c r="A27" s="412"/>
      <c r="B27" s="269"/>
      <c r="C27" s="277"/>
      <c r="D27" s="60" t="s">
        <v>1043</v>
      </c>
      <c r="E27" s="291"/>
      <c r="F27" s="291"/>
      <c r="G27" s="302"/>
      <c r="H27" s="294"/>
      <c r="I27" s="285"/>
      <c r="J27" s="325"/>
      <c r="K27" s="282"/>
      <c r="L27" s="331"/>
    </row>
    <row r="28" spans="1:12" ht="31.5" customHeight="1" x14ac:dyDescent="0.25">
      <c r="A28" s="412"/>
      <c r="B28" s="262">
        <v>5</v>
      </c>
      <c r="C28" s="272" t="s">
        <v>1046</v>
      </c>
      <c r="D28" s="69" t="s">
        <v>1047</v>
      </c>
      <c r="E28" s="298" t="s">
        <v>1397</v>
      </c>
      <c r="F28" s="298" t="s">
        <v>952</v>
      </c>
      <c r="G28" s="341" t="s">
        <v>11</v>
      </c>
      <c r="H28" s="296" t="s">
        <v>9</v>
      </c>
      <c r="I28" s="320" t="s">
        <v>115</v>
      </c>
      <c r="J28" s="326" t="s">
        <v>1529</v>
      </c>
      <c r="K28" s="306" t="s">
        <v>103</v>
      </c>
      <c r="L28" s="333" t="s">
        <v>1530</v>
      </c>
    </row>
    <row r="29" spans="1:12" ht="31.5" x14ac:dyDescent="0.25">
      <c r="A29" s="412"/>
      <c r="B29" s="263"/>
      <c r="C29" s="273"/>
      <c r="D29" s="59" t="s">
        <v>1051</v>
      </c>
      <c r="E29" s="290"/>
      <c r="F29" s="290"/>
      <c r="G29" s="301"/>
      <c r="H29" s="293"/>
      <c r="I29" s="284"/>
      <c r="J29" s="324"/>
      <c r="K29" s="281"/>
      <c r="L29" s="330"/>
    </row>
    <row r="30" spans="1:12" ht="48" thickBot="1" x14ac:dyDescent="0.3">
      <c r="A30" s="413"/>
      <c r="B30" s="264"/>
      <c r="C30" s="274"/>
      <c r="D30" s="66" t="s">
        <v>1055</v>
      </c>
      <c r="E30" s="299"/>
      <c r="F30" s="299"/>
      <c r="G30" s="342"/>
      <c r="H30" s="297"/>
      <c r="I30" s="321"/>
      <c r="J30" s="327"/>
      <c r="K30" s="307"/>
      <c r="L30" s="334"/>
    </row>
    <row r="31" spans="1:12" ht="31.5" customHeight="1" x14ac:dyDescent="0.25">
      <c r="A31" s="378" t="s">
        <v>4</v>
      </c>
      <c r="B31" s="265">
        <v>6</v>
      </c>
      <c r="C31" s="374" t="s">
        <v>1057</v>
      </c>
      <c r="D31" s="65" t="s">
        <v>1058</v>
      </c>
      <c r="E31" s="312" t="s">
        <v>916</v>
      </c>
      <c r="F31" s="312" t="s">
        <v>917</v>
      </c>
      <c r="G31" s="300" t="s">
        <v>11</v>
      </c>
      <c r="H31" s="292" t="s">
        <v>1465</v>
      </c>
      <c r="I31" s="322" t="s">
        <v>118</v>
      </c>
      <c r="J31" s="328" t="s">
        <v>1531</v>
      </c>
      <c r="K31" s="308" t="s">
        <v>118</v>
      </c>
      <c r="L31" s="329" t="s">
        <v>1651</v>
      </c>
    </row>
    <row r="32" spans="1:12" x14ac:dyDescent="0.25">
      <c r="A32" s="379"/>
      <c r="B32" s="263"/>
      <c r="C32" s="375"/>
      <c r="D32" s="59" t="s">
        <v>1065</v>
      </c>
      <c r="E32" s="290"/>
      <c r="F32" s="290"/>
      <c r="G32" s="301"/>
      <c r="H32" s="293"/>
      <c r="I32" s="284"/>
      <c r="J32" s="324"/>
      <c r="K32" s="281"/>
      <c r="L32" s="330"/>
    </row>
    <row r="33" spans="1:12" x14ac:dyDescent="0.25">
      <c r="A33" s="379"/>
      <c r="B33" s="263"/>
      <c r="C33" s="375"/>
      <c r="D33" s="59" t="s">
        <v>1070</v>
      </c>
      <c r="E33" s="290"/>
      <c r="F33" s="290"/>
      <c r="G33" s="301"/>
      <c r="H33" s="293"/>
      <c r="I33" s="284"/>
      <c r="J33" s="324"/>
      <c r="K33" s="281"/>
      <c r="L33" s="330"/>
    </row>
    <row r="34" spans="1:12" ht="31.5" x14ac:dyDescent="0.25">
      <c r="A34" s="379"/>
      <c r="B34" s="263"/>
      <c r="C34" s="375"/>
      <c r="D34" s="59" t="s">
        <v>1076</v>
      </c>
      <c r="E34" s="290"/>
      <c r="F34" s="290"/>
      <c r="G34" s="301"/>
      <c r="H34" s="293"/>
      <c r="I34" s="284"/>
      <c r="J34" s="324"/>
      <c r="K34" s="281"/>
      <c r="L34" s="330"/>
    </row>
    <row r="35" spans="1:12" ht="31.5" x14ac:dyDescent="0.25">
      <c r="A35" s="379"/>
      <c r="B35" s="266"/>
      <c r="C35" s="376"/>
      <c r="D35" s="60" t="s">
        <v>1082</v>
      </c>
      <c r="E35" s="291"/>
      <c r="F35" s="291"/>
      <c r="G35" s="301"/>
      <c r="H35" s="294"/>
      <c r="I35" s="285"/>
      <c r="J35" s="325"/>
      <c r="K35" s="282"/>
      <c r="L35" s="331"/>
    </row>
    <row r="36" spans="1:12" ht="15.75" customHeight="1" x14ac:dyDescent="0.25">
      <c r="A36" s="379"/>
      <c r="B36" s="267">
        <v>7</v>
      </c>
      <c r="C36" s="377" t="s">
        <v>1087</v>
      </c>
      <c r="D36" s="58" t="s">
        <v>1088</v>
      </c>
      <c r="E36" s="289" t="s">
        <v>918</v>
      </c>
      <c r="F36" s="289" t="s">
        <v>919</v>
      </c>
      <c r="G36" s="343" t="s">
        <v>11</v>
      </c>
      <c r="H36" s="295" t="s">
        <v>1661</v>
      </c>
      <c r="I36" s="351" t="s">
        <v>103</v>
      </c>
      <c r="J36" s="323" t="s">
        <v>1531</v>
      </c>
      <c r="K36" s="286" t="s">
        <v>115</v>
      </c>
      <c r="L36" s="332" t="s">
        <v>1652</v>
      </c>
    </row>
    <row r="37" spans="1:12" x14ac:dyDescent="0.25">
      <c r="A37" s="379"/>
      <c r="B37" s="263"/>
      <c r="C37" s="375"/>
      <c r="D37" s="59" t="s">
        <v>1094</v>
      </c>
      <c r="E37" s="290"/>
      <c r="F37" s="290"/>
      <c r="G37" s="336"/>
      <c r="H37" s="293"/>
      <c r="I37" s="318"/>
      <c r="J37" s="324"/>
      <c r="K37" s="287"/>
      <c r="L37" s="330"/>
    </row>
    <row r="38" spans="1:12" ht="31.5" x14ac:dyDescent="0.25">
      <c r="A38" s="379"/>
      <c r="B38" s="263"/>
      <c r="C38" s="375"/>
      <c r="D38" s="59" t="s">
        <v>1100</v>
      </c>
      <c r="E38" s="290"/>
      <c r="F38" s="290"/>
      <c r="G38" s="336"/>
      <c r="H38" s="293"/>
      <c r="I38" s="318"/>
      <c r="J38" s="324"/>
      <c r="K38" s="287"/>
      <c r="L38" s="330"/>
    </row>
    <row r="39" spans="1:12" x14ac:dyDescent="0.25">
      <c r="A39" s="379"/>
      <c r="B39" s="263"/>
      <c r="C39" s="375"/>
      <c r="D39" s="59" t="s">
        <v>1105</v>
      </c>
      <c r="E39" s="290"/>
      <c r="F39" s="290"/>
      <c r="G39" s="336"/>
      <c r="H39" s="293"/>
      <c r="I39" s="318"/>
      <c r="J39" s="324"/>
      <c r="K39" s="287"/>
      <c r="L39" s="330"/>
    </row>
    <row r="40" spans="1:12" ht="31.5" x14ac:dyDescent="0.25">
      <c r="A40" s="379"/>
      <c r="B40" s="266"/>
      <c r="C40" s="376"/>
      <c r="D40" s="60" t="s">
        <v>1111</v>
      </c>
      <c r="E40" s="291"/>
      <c r="F40" s="291"/>
      <c r="G40" s="336"/>
      <c r="H40" s="294"/>
      <c r="I40" s="319"/>
      <c r="J40" s="325"/>
      <c r="K40" s="288"/>
      <c r="L40" s="331"/>
    </row>
    <row r="41" spans="1:12" ht="15.75" customHeight="1" x14ac:dyDescent="0.25">
      <c r="A41" s="379"/>
      <c r="B41" s="267">
        <v>8</v>
      </c>
      <c r="C41" s="377" t="s">
        <v>1113</v>
      </c>
      <c r="D41" s="58" t="s">
        <v>1114</v>
      </c>
      <c r="E41" s="289" t="s">
        <v>921</v>
      </c>
      <c r="F41" s="289" t="s">
        <v>920</v>
      </c>
      <c r="G41" s="343" t="s">
        <v>11</v>
      </c>
      <c r="H41" s="295" t="s">
        <v>1662</v>
      </c>
      <c r="I41" s="351" t="s">
        <v>115</v>
      </c>
      <c r="J41" s="323" t="s">
        <v>1532</v>
      </c>
      <c r="K41" s="286" t="s">
        <v>103</v>
      </c>
      <c r="L41" s="332" t="s">
        <v>1533</v>
      </c>
    </row>
    <row r="42" spans="1:12" x14ac:dyDescent="0.25">
      <c r="A42" s="379"/>
      <c r="B42" s="263"/>
      <c r="C42" s="375"/>
      <c r="D42" s="59" t="s">
        <v>1120</v>
      </c>
      <c r="E42" s="290"/>
      <c r="F42" s="290"/>
      <c r="G42" s="336"/>
      <c r="H42" s="293"/>
      <c r="I42" s="318"/>
      <c r="J42" s="324"/>
      <c r="K42" s="287"/>
      <c r="L42" s="330"/>
    </row>
    <row r="43" spans="1:12" ht="31.5" x14ac:dyDescent="0.25">
      <c r="A43" s="379"/>
      <c r="B43" s="263"/>
      <c r="C43" s="375"/>
      <c r="D43" s="59" t="s">
        <v>1126</v>
      </c>
      <c r="E43" s="290"/>
      <c r="F43" s="290"/>
      <c r="G43" s="336"/>
      <c r="H43" s="293"/>
      <c r="I43" s="318"/>
      <c r="J43" s="324"/>
      <c r="K43" s="287"/>
      <c r="L43" s="330"/>
    </row>
    <row r="44" spans="1:12" x14ac:dyDescent="0.25">
      <c r="A44" s="379"/>
      <c r="B44" s="263"/>
      <c r="C44" s="375"/>
      <c r="D44" s="59" t="s">
        <v>1132</v>
      </c>
      <c r="E44" s="290"/>
      <c r="F44" s="290"/>
      <c r="G44" s="336"/>
      <c r="H44" s="293"/>
      <c r="I44" s="318"/>
      <c r="J44" s="324"/>
      <c r="K44" s="287"/>
      <c r="L44" s="330"/>
    </row>
    <row r="45" spans="1:12" x14ac:dyDescent="0.25">
      <c r="A45" s="379"/>
      <c r="B45" s="263"/>
      <c r="C45" s="375"/>
      <c r="D45" s="59" t="s">
        <v>1137</v>
      </c>
      <c r="E45" s="290"/>
      <c r="F45" s="290"/>
      <c r="G45" s="336"/>
      <c r="H45" s="293"/>
      <c r="I45" s="318"/>
      <c r="J45" s="324"/>
      <c r="K45" s="287"/>
      <c r="L45" s="330"/>
    </row>
    <row r="46" spans="1:12" ht="31.5" x14ac:dyDescent="0.25">
      <c r="A46" s="379"/>
      <c r="B46" s="263"/>
      <c r="C46" s="375"/>
      <c r="D46" s="59" t="s">
        <v>1143</v>
      </c>
      <c r="E46" s="290"/>
      <c r="F46" s="290"/>
      <c r="G46" s="336"/>
      <c r="H46" s="293"/>
      <c r="I46" s="318"/>
      <c r="J46" s="324"/>
      <c r="K46" s="287"/>
      <c r="L46" s="330"/>
    </row>
    <row r="47" spans="1:12" ht="31.5" x14ac:dyDescent="0.25">
      <c r="A47" s="379"/>
      <c r="B47" s="266"/>
      <c r="C47" s="376"/>
      <c r="D47" s="60" t="s">
        <v>1147</v>
      </c>
      <c r="E47" s="291"/>
      <c r="F47" s="291"/>
      <c r="G47" s="337"/>
      <c r="H47" s="294"/>
      <c r="I47" s="319"/>
      <c r="J47" s="325"/>
      <c r="K47" s="288"/>
      <c r="L47" s="331"/>
    </row>
    <row r="48" spans="1:12" ht="31.5" customHeight="1" x14ac:dyDescent="0.25">
      <c r="A48" s="379"/>
      <c r="B48" s="267">
        <v>9</v>
      </c>
      <c r="C48" s="377" t="s">
        <v>1151</v>
      </c>
      <c r="D48" s="58" t="s">
        <v>1152</v>
      </c>
      <c r="E48" s="289" t="s">
        <v>926</v>
      </c>
      <c r="F48" s="289" t="s">
        <v>925</v>
      </c>
      <c r="G48" s="343" t="s">
        <v>11</v>
      </c>
      <c r="H48" s="295" t="s">
        <v>1596</v>
      </c>
      <c r="I48" s="351" t="s">
        <v>118</v>
      </c>
      <c r="J48" s="354" t="s">
        <v>1534</v>
      </c>
      <c r="K48" s="286" t="s">
        <v>103</v>
      </c>
      <c r="L48" s="332" t="s">
        <v>1535</v>
      </c>
    </row>
    <row r="49" spans="1:12" ht="31.5" x14ac:dyDescent="0.25">
      <c r="A49" s="379"/>
      <c r="B49" s="263"/>
      <c r="C49" s="375"/>
      <c r="D49" s="59" t="s">
        <v>1159</v>
      </c>
      <c r="E49" s="290"/>
      <c r="F49" s="290"/>
      <c r="G49" s="336"/>
      <c r="H49" s="293"/>
      <c r="I49" s="318"/>
      <c r="J49" s="355"/>
      <c r="K49" s="287"/>
      <c r="L49" s="330"/>
    </row>
    <row r="50" spans="1:12" x14ac:dyDescent="0.25">
      <c r="A50" s="379"/>
      <c r="B50" s="263"/>
      <c r="C50" s="375"/>
      <c r="D50" s="59" t="s">
        <v>1163</v>
      </c>
      <c r="E50" s="290"/>
      <c r="F50" s="290"/>
      <c r="G50" s="336"/>
      <c r="H50" s="293"/>
      <c r="I50" s="318"/>
      <c r="J50" s="355"/>
      <c r="K50" s="287"/>
      <c r="L50" s="330"/>
    </row>
    <row r="51" spans="1:12" ht="31.5" x14ac:dyDescent="0.25">
      <c r="A51" s="379"/>
      <c r="B51" s="263"/>
      <c r="C51" s="375"/>
      <c r="D51" s="59" t="s">
        <v>1166</v>
      </c>
      <c r="E51" s="290"/>
      <c r="F51" s="290"/>
      <c r="G51" s="336"/>
      <c r="H51" s="293"/>
      <c r="I51" s="318"/>
      <c r="J51" s="355"/>
      <c r="K51" s="287"/>
      <c r="L51" s="330"/>
    </row>
    <row r="52" spans="1:12" ht="31.5" x14ac:dyDescent="0.25">
      <c r="A52" s="379"/>
      <c r="B52" s="263"/>
      <c r="C52" s="375"/>
      <c r="D52" s="59" t="s">
        <v>1172</v>
      </c>
      <c r="E52" s="290"/>
      <c r="F52" s="290"/>
      <c r="G52" s="336"/>
      <c r="H52" s="293"/>
      <c r="I52" s="318"/>
      <c r="J52" s="355"/>
      <c r="K52" s="287"/>
      <c r="L52" s="330"/>
    </row>
    <row r="53" spans="1:12" x14ac:dyDescent="0.25">
      <c r="A53" s="379"/>
      <c r="B53" s="263"/>
      <c r="C53" s="375"/>
      <c r="D53" s="59" t="s">
        <v>1177</v>
      </c>
      <c r="E53" s="290"/>
      <c r="F53" s="290"/>
      <c r="G53" s="336"/>
      <c r="H53" s="293"/>
      <c r="I53" s="318"/>
      <c r="J53" s="355"/>
      <c r="K53" s="287"/>
      <c r="L53" s="330"/>
    </row>
    <row r="54" spans="1:12" x14ac:dyDescent="0.25">
      <c r="A54" s="379"/>
      <c r="B54" s="263"/>
      <c r="C54" s="375"/>
      <c r="D54" s="59" t="s">
        <v>1183</v>
      </c>
      <c r="E54" s="290"/>
      <c r="F54" s="290"/>
      <c r="G54" s="336"/>
      <c r="H54" s="293"/>
      <c r="I54" s="318"/>
      <c r="J54" s="355"/>
      <c r="K54" s="287"/>
      <c r="L54" s="330"/>
    </row>
    <row r="55" spans="1:12" ht="31.5" x14ac:dyDescent="0.25">
      <c r="A55" s="379"/>
      <c r="B55" s="263"/>
      <c r="C55" s="375"/>
      <c r="D55" s="59" t="s">
        <v>1187</v>
      </c>
      <c r="E55" s="290"/>
      <c r="F55" s="290"/>
      <c r="G55" s="336"/>
      <c r="H55" s="293"/>
      <c r="I55" s="318"/>
      <c r="J55" s="355"/>
      <c r="K55" s="287"/>
      <c r="L55" s="330"/>
    </row>
    <row r="56" spans="1:12" ht="47.25" x14ac:dyDescent="0.25">
      <c r="A56" s="379"/>
      <c r="B56" s="263"/>
      <c r="C56" s="375"/>
      <c r="D56" s="59" t="s">
        <v>1190</v>
      </c>
      <c r="E56" s="290"/>
      <c r="F56" s="290"/>
      <c r="G56" s="336"/>
      <c r="H56" s="293"/>
      <c r="I56" s="318"/>
      <c r="J56" s="355"/>
      <c r="K56" s="287"/>
      <c r="L56" s="330"/>
    </row>
    <row r="57" spans="1:12" x14ac:dyDescent="0.25">
      <c r="A57" s="379"/>
      <c r="B57" s="263"/>
      <c r="C57" s="375"/>
      <c r="D57" s="59" t="s">
        <v>1195</v>
      </c>
      <c r="E57" s="290"/>
      <c r="F57" s="290"/>
      <c r="G57" s="336"/>
      <c r="H57" s="293"/>
      <c r="I57" s="318"/>
      <c r="J57" s="355"/>
      <c r="K57" s="287"/>
      <c r="L57" s="330"/>
    </row>
    <row r="58" spans="1:12" ht="31.5" x14ac:dyDescent="0.25">
      <c r="A58" s="379"/>
      <c r="B58" s="263"/>
      <c r="C58" s="375"/>
      <c r="D58" s="59" t="s">
        <v>1200</v>
      </c>
      <c r="E58" s="290"/>
      <c r="F58" s="290"/>
      <c r="G58" s="336"/>
      <c r="H58" s="293"/>
      <c r="I58" s="318"/>
      <c r="J58" s="355"/>
      <c r="K58" s="287"/>
      <c r="L58" s="330"/>
    </row>
    <row r="59" spans="1:12" ht="31.5" x14ac:dyDescent="0.25">
      <c r="A59" s="379"/>
      <c r="B59" s="266"/>
      <c r="C59" s="376"/>
      <c r="D59" s="60" t="s">
        <v>1205</v>
      </c>
      <c r="E59" s="291"/>
      <c r="F59" s="291"/>
      <c r="G59" s="337"/>
      <c r="H59" s="294"/>
      <c r="I59" s="319"/>
      <c r="J59" s="356"/>
      <c r="K59" s="288"/>
      <c r="L59" s="331"/>
    </row>
    <row r="60" spans="1:12" ht="47.25" x14ac:dyDescent="0.25">
      <c r="A60" s="379"/>
      <c r="B60" s="267">
        <v>10</v>
      </c>
      <c r="C60" s="377" t="s">
        <v>1208</v>
      </c>
      <c r="D60" s="58" t="s">
        <v>1209</v>
      </c>
      <c r="E60" s="289" t="s">
        <v>1553</v>
      </c>
      <c r="F60" s="289" t="s">
        <v>922</v>
      </c>
      <c r="G60" s="343" t="s">
        <v>11</v>
      </c>
      <c r="H60" s="295" t="s">
        <v>47</v>
      </c>
      <c r="I60" s="351" t="s">
        <v>115</v>
      </c>
      <c r="J60" s="323" t="s">
        <v>1536</v>
      </c>
      <c r="K60" s="286" t="s">
        <v>115</v>
      </c>
      <c r="L60" s="332" t="s">
        <v>1536</v>
      </c>
    </row>
    <row r="61" spans="1:12" ht="47.25" customHeight="1" x14ac:dyDescent="0.25">
      <c r="A61" s="379"/>
      <c r="B61" s="266"/>
      <c r="C61" s="376"/>
      <c r="D61" s="60" t="s">
        <v>1213</v>
      </c>
      <c r="E61" s="291"/>
      <c r="F61" s="291"/>
      <c r="G61" s="337"/>
      <c r="H61" s="294"/>
      <c r="I61" s="319"/>
      <c r="J61" s="325"/>
      <c r="K61" s="288"/>
      <c r="L61" s="331"/>
    </row>
    <row r="62" spans="1:12" ht="31.5" customHeight="1" x14ac:dyDescent="0.25">
      <c r="A62" s="379"/>
      <c r="B62" s="262">
        <v>11</v>
      </c>
      <c r="C62" s="392" t="s">
        <v>1218</v>
      </c>
      <c r="D62" s="69" t="s">
        <v>1219</v>
      </c>
      <c r="E62" s="298" t="s">
        <v>923</v>
      </c>
      <c r="F62" s="298" t="s">
        <v>924</v>
      </c>
      <c r="G62" s="349" t="s">
        <v>11</v>
      </c>
      <c r="H62" s="296" t="s">
        <v>47</v>
      </c>
      <c r="I62" s="352" t="s">
        <v>9</v>
      </c>
      <c r="J62" s="326" t="s">
        <v>1405</v>
      </c>
      <c r="K62" s="344" t="s">
        <v>118</v>
      </c>
      <c r="L62" s="333" t="s">
        <v>1537</v>
      </c>
    </row>
    <row r="63" spans="1:12" ht="31.5" x14ac:dyDescent="0.25">
      <c r="A63" s="379"/>
      <c r="B63" s="263"/>
      <c r="C63" s="375"/>
      <c r="D63" s="59" t="s">
        <v>1226</v>
      </c>
      <c r="E63" s="290"/>
      <c r="F63" s="290"/>
      <c r="G63" s="336"/>
      <c r="H63" s="293"/>
      <c r="I63" s="318"/>
      <c r="J63" s="324"/>
      <c r="K63" s="287"/>
      <c r="L63" s="330"/>
    </row>
    <row r="64" spans="1:12" ht="31.5" x14ac:dyDescent="0.25">
      <c r="A64" s="379"/>
      <c r="B64" s="263"/>
      <c r="C64" s="375"/>
      <c r="D64" s="59" t="s">
        <v>1231</v>
      </c>
      <c r="E64" s="290"/>
      <c r="F64" s="290"/>
      <c r="G64" s="336"/>
      <c r="H64" s="293"/>
      <c r="I64" s="318"/>
      <c r="J64" s="324"/>
      <c r="K64" s="287"/>
      <c r="L64" s="330"/>
    </row>
    <row r="65" spans="1:12" ht="16.5" thickBot="1" x14ac:dyDescent="0.3">
      <c r="A65" s="380"/>
      <c r="B65" s="264"/>
      <c r="C65" s="393"/>
      <c r="D65" s="66" t="s">
        <v>1237</v>
      </c>
      <c r="E65" s="299"/>
      <c r="F65" s="299"/>
      <c r="G65" s="350"/>
      <c r="H65" s="297"/>
      <c r="I65" s="353"/>
      <c r="J65" s="327"/>
      <c r="K65" s="345"/>
      <c r="L65" s="334"/>
    </row>
    <row r="66" spans="1:12" ht="31.5" customHeight="1" outlineLevel="1" x14ac:dyDescent="0.25">
      <c r="A66" s="399" t="s">
        <v>5</v>
      </c>
      <c r="B66" s="265">
        <v>12</v>
      </c>
      <c r="C66" s="368" t="s">
        <v>1242</v>
      </c>
      <c r="D66" s="65" t="s">
        <v>1243</v>
      </c>
      <c r="E66" s="312" t="s">
        <v>946</v>
      </c>
      <c r="F66" s="312" t="s">
        <v>947</v>
      </c>
      <c r="G66" s="313" t="s">
        <v>11</v>
      </c>
      <c r="H66" s="292" t="str">
        <f>H71</f>
        <v>Incident response costs/ Business Interruption</v>
      </c>
      <c r="I66" s="420" t="s">
        <v>9</v>
      </c>
      <c r="J66" s="423" t="s">
        <v>1405</v>
      </c>
      <c r="K66" s="414" t="s">
        <v>103</v>
      </c>
      <c r="L66" s="417" t="s">
        <v>1538</v>
      </c>
    </row>
    <row r="67" spans="1:12" ht="31.5" outlineLevel="1" x14ac:dyDescent="0.25">
      <c r="A67" s="400"/>
      <c r="B67" s="278"/>
      <c r="C67" s="276"/>
      <c r="D67" s="59" t="s">
        <v>1247</v>
      </c>
      <c r="E67" s="290"/>
      <c r="F67" s="290"/>
      <c r="G67" s="301"/>
      <c r="H67" s="293"/>
      <c r="I67" s="421"/>
      <c r="J67" s="424"/>
      <c r="K67" s="415"/>
      <c r="L67" s="418"/>
    </row>
    <row r="68" spans="1:12" ht="31.5" outlineLevel="1" x14ac:dyDescent="0.25">
      <c r="A68" s="400"/>
      <c r="B68" s="278"/>
      <c r="C68" s="276"/>
      <c r="D68" s="59" t="s">
        <v>1252</v>
      </c>
      <c r="E68" s="290"/>
      <c r="F68" s="290"/>
      <c r="G68" s="301"/>
      <c r="H68" s="293"/>
      <c r="I68" s="421"/>
      <c r="J68" s="424"/>
      <c r="K68" s="415"/>
      <c r="L68" s="418"/>
    </row>
    <row r="69" spans="1:12" outlineLevel="1" x14ac:dyDescent="0.25">
      <c r="A69" s="400"/>
      <c r="B69" s="278"/>
      <c r="C69" s="276"/>
      <c r="D69" s="59" t="s">
        <v>1255</v>
      </c>
      <c r="E69" s="290"/>
      <c r="F69" s="290"/>
      <c r="G69" s="301"/>
      <c r="H69" s="293"/>
      <c r="I69" s="421"/>
      <c r="J69" s="424"/>
      <c r="K69" s="415"/>
      <c r="L69" s="418"/>
    </row>
    <row r="70" spans="1:12" outlineLevel="1" x14ac:dyDescent="0.25">
      <c r="A70" s="400"/>
      <c r="B70" s="279"/>
      <c r="C70" s="277"/>
      <c r="D70" s="60" t="s">
        <v>1258</v>
      </c>
      <c r="E70" s="291"/>
      <c r="F70" s="291"/>
      <c r="G70" s="302"/>
      <c r="H70" s="294"/>
      <c r="I70" s="422"/>
      <c r="J70" s="425"/>
      <c r="K70" s="416"/>
      <c r="L70" s="419"/>
    </row>
    <row r="71" spans="1:12" ht="31.5" customHeight="1" outlineLevel="1" x14ac:dyDescent="0.25">
      <c r="A71" s="400"/>
      <c r="B71" s="267">
        <v>13</v>
      </c>
      <c r="C71" s="275" t="s">
        <v>1262</v>
      </c>
      <c r="D71" s="58" t="s">
        <v>1263</v>
      </c>
      <c r="E71" s="289" t="s">
        <v>949</v>
      </c>
      <c r="F71" s="289" t="s">
        <v>948</v>
      </c>
      <c r="G71" s="300" t="s">
        <v>11</v>
      </c>
      <c r="H71" s="295" t="str">
        <f>H79</f>
        <v>Incident response costs/ Business Interruption</v>
      </c>
      <c r="I71" s="427" t="s">
        <v>118</v>
      </c>
      <c r="J71" s="428" t="s">
        <v>1539</v>
      </c>
      <c r="K71" s="429" t="s">
        <v>103</v>
      </c>
      <c r="L71" s="426" t="s">
        <v>1540</v>
      </c>
    </row>
    <row r="72" spans="1:12" ht="31.5" outlineLevel="1" x14ac:dyDescent="0.25">
      <c r="A72" s="400"/>
      <c r="B72" s="263"/>
      <c r="C72" s="273"/>
      <c r="D72" s="59" t="s">
        <v>1268</v>
      </c>
      <c r="E72" s="290"/>
      <c r="F72" s="290"/>
      <c r="G72" s="301"/>
      <c r="H72" s="293"/>
      <c r="I72" s="421"/>
      <c r="J72" s="424"/>
      <c r="K72" s="415"/>
      <c r="L72" s="418"/>
    </row>
    <row r="73" spans="1:12" ht="31.5" outlineLevel="1" x14ac:dyDescent="0.25">
      <c r="A73" s="400"/>
      <c r="B73" s="263"/>
      <c r="C73" s="273"/>
      <c r="D73" s="59" t="s">
        <v>1271</v>
      </c>
      <c r="E73" s="290"/>
      <c r="F73" s="290"/>
      <c r="G73" s="301"/>
      <c r="H73" s="293"/>
      <c r="I73" s="421"/>
      <c r="J73" s="424"/>
      <c r="K73" s="415"/>
      <c r="L73" s="418"/>
    </row>
    <row r="74" spans="1:12" outlineLevel="1" x14ac:dyDescent="0.25">
      <c r="A74" s="400"/>
      <c r="B74" s="263"/>
      <c r="C74" s="273"/>
      <c r="D74" s="59" t="s">
        <v>1274</v>
      </c>
      <c r="E74" s="290"/>
      <c r="F74" s="290"/>
      <c r="G74" s="301"/>
      <c r="H74" s="293"/>
      <c r="I74" s="421"/>
      <c r="J74" s="424"/>
      <c r="K74" s="415"/>
      <c r="L74" s="418"/>
    </row>
    <row r="75" spans="1:12" outlineLevel="1" x14ac:dyDescent="0.25">
      <c r="A75" s="400"/>
      <c r="B75" s="263"/>
      <c r="C75" s="273"/>
      <c r="D75" s="59" t="s">
        <v>1281</v>
      </c>
      <c r="E75" s="290"/>
      <c r="F75" s="290"/>
      <c r="G75" s="301"/>
      <c r="H75" s="293"/>
      <c r="I75" s="421"/>
      <c r="J75" s="424"/>
      <c r="K75" s="415"/>
      <c r="L75" s="418"/>
    </row>
    <row r="76" spans="1:12" ht="31.5" outlineLevel="1" x14ac:dyDescent="0.25">
      <c r="A76" s="400"/>
      <c r="B76" s="263"/>
      <c r="C76" s="273"/>
      <c r="D76" s="59" t="s">
        <v>1285</v>
      </c>
      <c r="E76" s="290"/>
      <c r="F76" s="290"/>
      <c r="G76" s="301"/>
      <c r="H76" s="293"/>
      <c r="I76" s="421"/>
      <c r="J76" s="424"/>
      <c r="K76" s="415"/>
      <c r="L76" s="418"/>
    </row>
    <row r="77" spans="1:12" ht="31.5" outlineLevel="1" x14ac:dyDescent="0.25">
      <c r="A77" s="400"/>
      <c r="B77" s="263"/>
      <c r="C77" s="273"/>
      <c r="D77" s="59" t="s">
        <v>1289</v>
      </c>
      <c r="E77" s="290"/>
      <c r="F77" s="290"/>
      <c r="G77" s="301"/>
      <c r="H77" s="293"/>
      <c r="I77" s="421"/>
      <c r="J77" s="424"/>
      <c r="K77" s="415"/>
      <c r="L77" s="418"/>
    </row>
    <row r="78" spans="1:12" outlineLevel="1" x14ac:dyDescent="0.25">
      <c r="A78" s="400"/>
      <c r="B78" s="266"/>
      <c r="C78" s="369"/>
      <c r="D78" s="60" t="s">
        <v>1291</v>
      </c>
      <c r="E78" s="291"/>
      <c r="F78" s="291"/>
      <c r="G78" s="302"/>
      <c r="H78" s="294"/>
      <c r="I78" s="422"/>
      <c r="J78" s="425"/>
      <c r="K78" s="416"/>
      <c r="L78" s="419"/>
    </row>
    <row r="79" spans="1:12" ht="31.5" customHeight="1" outlineLevel="1" x14ac:dyDescent="0.25">
      <c r="A79" s="400"/>
      <c r="B79" s="262">
        <v>14</v>
      </c>
      <c r="C79" s="272" t="s">
        <v>1295</v>
      </c>
      <c r="D79" s="69" t="s">
        <v>1296</v>
      </c>
      <c r="E79" s="298" t="s">
        <v>950</v>
      </c>
      <c r="F79" s="298" t="s">
        <v>951</v>
      </c>
      <c r="G79" s="341" t="s">
        <v>11</v>
      </c>
      <c r="H79" s="296" t="s">
        <v>1597</v>
      </c>
      <c r="I79" s="430" t="s">
        <v>118</v>
      </c>
      <c r="J79" s="432" t="s">
        <v>1541</v>
      </c>
      <c r="K79" s="434" t="s">
        <v>118</v>
      </c>
      <c r="L79" s="436" t="s">
        <v>1542</v>
      </c>
    </row>
    <row r="80" spans="1:12" ht="31.5" customHeight="1" outlineLevel="1" x14ac:dyDescent="0.25">
      <c r="A80" s="400"/>
      <c r="B80" s="263"/>
      <c r="C80" s="273"/>
      <c r="D80" s="59" t="s">
        <v>1300</v>
      </c>
      <c r="E80" s="290"/>
      <c r="F80" s="290"/>
      <c r="G80" s="301"/>
      <c r="H80" s="293"/>
      <c r="I80" s="421"/>
      <c r="J80" s="424"/>
      <c r="K80" s="415"/>
      <c r="L80" s="418"/>
    </row>
    <row r="81" spans="1:12" outlineLevel="1" x14ac:dyDescent="0.25">
      <c r="A81" s="400"/>
      <c r="B81" s="263"/>
      <c r="C81" s="273"/>
      <c r="D81" s="59" t="s">
        <v>1304</v>
      </c>
      <c r="E81" s="290"/>
      <c r="F81" s="290"/>
      <c r="G81" s="301"/>
      <c r="H81" s="293"/>
      <c r="I81" s="421"/>
      <c r="J81" s="424"/>
      <c r="K81" s="415"/>
      <c r="L81" s="418"/>
    </row>
    <row r="82" spans="1:12" ht="31.5" outlineLevel="1" x14ac:dyDescent="0.25">
      <c r="A82" s="400"/>
      <c r="B82" s="263"/>
      <c r="C82" s="273"/>
      <c r="D82" s="59" t="s">
        <v>1309</v>
      </c>
      <c r="E82" s="290"/>
      <c r="F82" s="290"/>
      <c r="G82" s="301"/>
      <c r="H82" s="293"/>
      <c r="I82" s="421"/>
      <c r="J82" s="424"/>
      <c r="K82" s="415"/>
      <c r="L82" s="418"/>
    </row>
    <row r="83" spans="1:12" ht="16.5" outlineLevel="1" thickBot="1" x14ac:dyDescent="0.3">
      <c r="A83" s="401"/>
      <c r="B83" s="264"/>
      <c r="C83" s="274"/>
      <c r="D83" s="66" t="s">
        <v>1313</v>
      </c>
      <c r="E83" s="299"/>
      <c r="F83" s="299"/>
      <c r="G83" s="342"/>
      <c r="H83" s="297"/>
      <c r="I83" s="431"/>
      <c r="J83" s="433"/>
      <c r="K83" s="435"/>
      <c r="L83" s="437"/>
    </row>
    <row r="84" spans="1:12" ht="47.25" outlineLevel="1" x14ac:dyDescent="0.25">
      <c r="A84" s="389" t="s">
        <v>6</v>
      </c>
      <c r="B84" s="93">
        <v>15</v>
      </c>
      <c r="C84" s="119" t="s">
        <v>1317</v>
      </c>
      <c r="D84" s="71" t="s">
        <v>1318</v>
      </c>
      <c r="E84" s="72" t="s">
        <v>1429</v>
      </c>
      <c r="F84" s="72" t="s">
        <v>1430</v>
      </c>
      <c r="G84" s="79" t="s">
        <v>11</v>
      </c>
      <c r="H84" s="70" t="str">
        <f>H85</f>
        <v>Incident response costs/ Business Interuption</v>
      </c>
      <c r="I84" s="81" t="s">
        <v>9</v>
      </c>
      <c r="J84" s="78" t="s">
        <v>1405</v>
      </c>
      <c r="K84" s="82" t="s">
        <v>103</v>
      </c>
      <c r="L84" s="73" t="s">
        <v>1543</v>
      </c>
    </row>
    <row r="85" spans="1:12" ht="31.5" customHeight="1" outlineLevel="1" x14ac:dyDescent="0.25">
      <c r="A85" s="390"/>
      <c r="B85" s="267">
        <v>16</v>
      </c>
      <c r="C85" s="275" t="s">
        <v>1324</v>
      </c>
      <c r="D85" s="58" t="s">
        <v>1325</v>
      </c>
      <c r="E85" s="289" t="str">
        <f>E84</f>
        <v>There is no response plan to execute</v>
      </c>
      <c r="F85" s="289" t="s">
        <v>1431</v>
      </c>
      <c r="G85" s="300" t="s">
        <v>11</v>
      </c>
      <c r="H85" s="295" t="str">
        <f>H90</f>
        <v>Incident response costs/ Business Interuption</v>
      </c>
      <c r="I85" s="283" t="s">
        <v>9</v>
      </c>
      <c r="J85" s="323" t="s">
        <v>1405</v>
      </c>
      <c r="K85" s="280" t="s">
        <v>103</v>
      </c>
      <c r="L85" s="332" t="s">
        <v>1544</v>
      </c>
    </row>
    <row r="86" spans="1:12" outlineLevel="1" x14ac:dyDescent="0.25">
      <c r="A86" s="390"/>
      <c r="B86" s="278"/>
      <c r="C86" s="276"/>
      <c r="D86" s="59" t="s">
        <v>1329</v>
      </c>
      <c r="E86" s="290"/>
      <c r="F86" s="290"/>
      <c r="G86" s="301"/>
      <c r="H86" s="293"/>
      <c r="I86" s="284"/>
      <c r="J86" s="324"/>
      <c r="K86" s="281"/>
      <c r="L86" s="330"/>
    </row>
    <row r="87" spans="1:12" outlineLevel="1" x14ac:dyDescent="0.25">
      <c r="A87" s="390"/>
      <c r="B87" s="278"/>
      <c r="C87" s="276"/>
      <c r="D87" s="59" t="s">
        <v>1333</v>
      </c>
      <c r="E87" s="290"/>
      <c r="F87" s="290"/>
      <c r="G87" s="301"/>
      <c r="H87" s="293"/>
      <c r="I87" s="284"/>
      <c r="J87" s="324"/>
      <c r="K87" s="281"/>
      <c r="L87" s="330"/>
    </row>
    <row r="88" spans="1:12" ht="31.5" outlineLevel="1" x14ac:dyDescent="0.25">
      <c r="A88" s="390"/>
      <c r="B88" s="278"/>
      <c r="C88" s="276"/>
      <c r="D88" s="59" t="s">
        <v>1337</v>
      </c>
      <c r="E88" s="290"/>
      <c r="F88" s="290"/>
      <c r="G88" s="301"/>
      <c r="H88" s="293"/>
      <c r="I88" s="284"/>
      <c r="J88" s="324"/>
      <c r="K88" s="281"/>
      <c r="L88" s="330"/>
    </row>
    <row r="89" spans="1:12" ht="31.5" outlineLevel="1" x14ac:dyDescent="0.25">
      <c r="A89" s="390"/>
      <c r="B89" s="279"/>
      <c r="C89" s="277"/>
      <c r="D89" s="60" t="s">
        <v>1340</v>
      </c>
      <c r="E89" s="291"/>
      <c r="F89" s="291"/>
      <c r="G89" s="302"/>
      <c r="H89" s="294"/>
      <c r="I89" s="285"/>
      <c r="J89" s="325"/>
      <c r="K89" s="282"/>
      <c r="L89" s="331"/>
    </row>
    <row r="90" spans="1:12" ht="15.75" customHeight="1" outlineLevel="1" x14ac:dyDescent="0.25">
      <c r="A90" s="390"/>
      <c r="B90" s="267">
        <v>17</v>
      </c>
      <c r="C90" s="275" t="s">
        <v>1342</v>
      </c>
      <c r="D90" s="58" t="s">
        <v>1343</v>
      </c>
      <c r="E90" s="289" t="str">
        <f>E85</f>
        <v>There is no response plan to execute</v>
      </c>
      <c r="F90" s="289" t="s">
        <v>1435</v>
      </c>
      <c r="G90" s="300" t="s">
        <v>11</v>
      </c>
      <c r="H90" s="295" t="str">
        <f>H94</f>
        <v>Incident response costs/ Business Interuption</v>
      </c>
      <c r="I90" s="283" t="s">
        <v>9</v>
      </c>
      <c r="J90" s="323" t="s">
        <v>1405</v>
      </c>
      <c r="K90" s="280" t="s">
        <v>103</v>
      </c>
      <c r="L90" s="332" t="s">
        <v>1514</v>
      </c>
    </row>
    <row r="91" spans="1:12" outlineLevel="1" x14ac:dyDescent="0.25">
      <c r="A91" s="390"/>
      <c r="B91" s="263"/>
      <c r="C91" s="273"/>
      <c r="D91" s="59" t="s">
        <v>1349</v>
      </c>
      <c r="E91" s="290"/>
      <c r="F91" s="290"/>
      <c r="G91" s="301"/>
      <c r="H91" s="293"/>
      <c r="I91" s="284"/>
      <c r="J91" s="324"/>
      <c r="K91" s="281"/>
      <c r="L91" s="330"/>
    </row>
    <row r="92" spans="1:12" outlineLevel="1" x14ac:dyDescent="0.25">
      <c r="A92" s="390"/>
      <c r="B92" s="263"/>
      <c r="C92" s="273"/>
      <c r="D92" s="59" t="s">
        <v>1353</v>
      </c>
      <c r="E92" s="290"/>
      <c r="F92" s="290"/>
      <c r="G92" s="301"/>
      <c r="H92" s="293"/>
      <c r="I92" s="284"/>
      <c r="J92" s="324"/>
      <c r="K92" s="281"/>
      <c r="L92" s="330"/>
    </row>
    <row r="93" spans="1:12" outlineLevel="1" x14ac:dyDescent="0.25">
      <c r="A93" s="390"/>
      <c r="B93" s="266"/>
      <c r="C93" s="369"/>
      <c r="D93" s="60" t="s">
        <v>1357</v>
      </c>
      <c r="E93" s="291"/>
      <c r="F93" s="291"/>
      <c r="G93" s="302"/>
      <c r="H93" s="294"/>
      <c r="I93" s="285"/>
      <c r="J93" s="325"/>
      <c r="K93" s="282"/>
      <c r="L93" s="331"/>
    </row>
    <row r="94" spans="1:12" ht="15.75" customHeight="1" outlineLevel="1" x14ac:dyDescent="0.25">
      <c r="A94" s="390"/>
      <c r="B94" s="267">
        <v>18</v>
      </c>
      <c r="C94" s="275" t="s">
        <v>1433</v>
      </c>
      <c r="D94" s="58" t="s">
        <v>1362</v>
      </c>
      <c r="E94" s="289" t="str">
        <f>E90</f>
        <v>There is no response plan to execute</v>
      </c>
      <c r="F94" s="289" t="s">
        <v>1432</v>
      </c>
      <c r="G94" s="300" t="s">
        <v>11</v>
      </c>
      <c r="H94" s="295" t="s">
        <v>1466</v>
      </c>
      <c r="I94" s="283" t="s">
        <v>118</v>
      </c>
      <c r="J94" s="323" t="s">
        <v>1545</v>
      </c>
      <c r="K94" s="280" t="s">
        <v>103</v>
      </c>
      <c r="L94" s="332" t="s">
        <v>1516</v>
      </c>
    </row>
    <row r="95" spans="1:12" outlineLevel="1" x14ac:dyDescent="0.25">
      <c r="A95" s="390"/>
      <c r="B95" s="268"/>
      <c r="C95" s="276"/>
      <c r="D95" s="59" t="s">
        <v>1366</v>
      </c>
      <c r="E95" s="290"/>
      <c r="F95" s="290"/>
      <c r="G95" s="301"/>
      <c r="H95" s="293"/>
      <c r="I95" s="284"/>
      <c r="J95" s="324"/>
      <c r="K95" s="281"/>
      <c r="L95" s="330"/>
    </row>
    <row r="96" spans="1:12" ht="31.5" outlineLevel="1" x14ac:dyDescent="0.25">
      <c r="A96" s="390"/>
      <c r="B96" s="269"/>
      <c r="C96" s="277"/>
      <c r="D96" s="60" t="s">
        <v>1369</v>
      </c>
      <c r="E96" s="291"/>
      <c r="F96" s="291"/>
      <c r="G96" s="302"/>
      <c r="H96" s="294"/>
      <c r="I96" s="285"/>
      <c r="J96" s="325"/>
      <c r="K96" s="282"/>
      <c r="L96" s="331"/>
    </row>
    <row r="97" spans="1:12" ht="15.75" customHeight="1" outlineLevel="1" x14ac:dyDescent="0.25">
      <c r="A97" s="390"/>
      <c r="B97" s="262">
        <v>19</v>
      </c>
      <c r="C97" s="272" t="s">
        <v>1372</v>
      </c>
      <c r="D97" s="69" t="s">
        <v>1373</v>
      </c>
      <c r="E97" s="298" t="str">
        <f>E94</f>
        <v>There is no response plan to execute</v>
      </c>
      <c r="F97" s="298" t="s">
        <v>1434</v>
      </c>
      <c r="G97" s="341" t="s">
        <v>11</v>
      </c>
      <c r="H97" s="296" t="s">
        <v>47</v>
      </c>
      <c r="I97" s="320" t="s">
        <v>118</v>
      </c>
      <c r="J97" s="326" t="s">
        <v>1546</v>
      </c>
      <c r="K97" s="306" t="s">
        <v>118</v>
      </c>
      <c r="L97" s="333" t="s">
        <v>1547</v>
      </c>
    </row>
    <row r="98" spans="1:12" ht="16.5" outlineLevel="1" thickBot="1" x14ac:dyDescent="0.3">
      <c r="A98" s="391"/>
      <c r="B98" s="264"/>
      <c r="C98" s="274"/>
      <c r="D98" s="66" t="s">
        <v>1376</v>
      </c>
      <c r="E98" s="299"/>
      <c r="F98" s="299"/>
      <c r="G98" s="342"/>
      <c r="H98" s="297"/>
      <c r="I98" s="321"/>
      <c r="J98" s="327"/>
      <c r="K98" s="307"/>
      <c r="L98" s="334"/>
    </row>
    <row r="99" spans="1:12" ht="63" outlineLevel="1" x14ac:dyDescent="0.25">
      <c r="A99" s="394" t="s">
        <v>7</v>
      </c>
      <c r="B99" s="93">
        <v>20</v>
      </c>
      <c r="C99" s="119" t="s">
        <v>1378</v>
      </c>
      <c r="D99" s="71" t="s">
        <v>1379</v>
      </c>
      <c r="E99" s="72" t="s">
        <v>927</v>
      </c>
      <c r="F99" s="72" t="s">
        <v>928</v>
      </c>
      <c r="G99" s="79" t="s">
        <v>11</v>
      </c>
      <c r="H99" s="70" t="str">
        <f>H97</f>
        <v>Incident response costs</v>
      </c>
      <c r="I99" s="81" t="s">
        <v>9</v>
      </c>
      <c r="J99" s="78" t="s">
        <v>1405</v>
      </c>
      <c r="K99" s="82" t="s">
        <v>103</v>
      </c>
      <c r="L99" s="73" t="s">
        <v>1548</v>
      </c>
    </row>
    <row r="100" spans="1:12" ht="15.75" customHeight="1" outlineLevel="1" x14ac:dyDescent="0.25">
      <c r="A100" s="395"/>
      <c r="B100" s="260">
        <v>21</v>
      </c>
      <c r="C100" s="397" t="s">
        <v>1383</v>
      </c>
      <c r="D100" s="74" t="s">
        <v>1384</v>
      </c>
      <c r="E100" s="366" t="s">
        <v>927</v>
      </c>
      <c r="F100" s="366" t="s">
        <v>930</v>
      </c>
      <c r="G100" s="372" t="s">
        <v>11</v>
      </c>
      <c r="H100" s="360" t="str">
        <f>H99</f>
        <v>Incident response costs</v>
      </c>
      <c r="I100" s="364" t="s">
        <v>9</v>
      </c>
      <c r="J100" s="362" t="s">
        <v>1405</v>
      </c>
      <c r="K100" s="270" t="s">
        <v>103</v>
      </c>
      <c r="L100" s="370" t="s">
        <v>1549</v>
      </c>
    </row>
    <row r="101" spans="1:12" outlineLevel="1" x14ac:dyDescent="0.25">
      <c r="A101" s="395"/>
      <c r="B101" s="261"/>
      <c r="C101" s="398"/>
      <c r="D101" s="75" t="s">
        <v>1387</v>
      </c>
      <c r="E101" s="367"/>
      <c r="F101" s="367"/>
      <c r="G101" s="373"/>
      <c r="H101" s="361"/>
      <c r="I101" s="365"/>
      <c r="J101" s="363"/>
      <c r="K101" s="271"/>
      <c r="L101" s="371"/>
    </row>
    <row r="102" spans="1:12" ht="32.25" customHeight="1" outlineLevel="1" x14ac:dyDescent="0.25">
      <c r="A102" s="395"/>
      <c r="B102" s="262">
        <v>22</v>
      </c>
      <c r="C102" s="272" t="s">
        <v>1390</v>
      </c>
      <c r="D102" s="69" t="s">
        <v>1391</v>
      </c>
      <c r="E102" s="298" t="s">
        <v>927</v>
      </c>
      <c r="F102" s="298" t="s">
        <v>931</v>
      </c>
      <c r="G102" s="341" t="s">
        <v>11</v>
      </c>
      <c r="H102" s="296" t="str">
        <f>H100</f>
        <v>Incident response costs</v>
      </c>
      <c r="I102" s="320" t="s">
        <v>9</v>
      </c>
      <c r="J102" s="326" t="s">
        <v>1405</v>
      </c>
      <c r="K102" s="306" t="s">
        <v>103</v>
      </c>
      <c r="L102" s="333" t="s">
        <v>1550</v>
      </c>
    </row>
    <row r="103" spans="1:12" ht="32.25" customHeight="1" outlineLevel="1" x14ac:dyDescent="0.25">
      <c r="A103" s="395"/>
      <c r="B103" s="263"/>
      <c r="C103" s="273"/>
      <c r="D103" s="59" t="s">
        <v>1393</v>
      </c>
      <c r="E103" s="290"/>
      <c r="F103" s="290"/>
      <c r="G103" s="301"/>
      <c r="H103" s="293"/>
      <c r="I103" s="284"/>
      <c r="J103" s="324"/>
      <c r="K103" s="281"/>
      <c r="L103" s="330"/>
    </row>
    <row r="104" spans="1:12" ht="32.25" customHeight="1" outlineLevel="1" thickBot="1" x14ac:dyDescent="0.3">
      <c r="A104" s="396"/>
      <c r="B104" s="264"/>
      <c r="C104" s="274"/>
      <c r="D104" s="66" t="s">
        <v>1395</v>
      </c>
      <c r="E104" s="299"/>
      <c r="F104" s="299"/>
      <c r="G104" s="342"/>
      <c r="H104" s="297"/>
      <c r="I104" s="321"/>
      <c r="J104" s="327"/>
      <c r="K104" s="307"/>
      <c r="L104" s="334"/>
    </row>
  </sheetData>
  <mergeCells count="213">
    <mergeCell ref="L102:L104"/>
    <mergeCell ref="B102:B104"/>
    <mergeCell ref="C102:C104"/>
    <mergeCell ref="E102:E104"/>
    <mergeCell ref="F102:F104"/>
    <mergeCell ref="A99:A104"/>
    <mergeCell ref="B100:B101"/>
    <mergeCell ref="C100:C101"/>
    <mergeCell ref="E100:E101"/>
    <mergeCell ref="F100:F101"/>
    <mergeCell ref="G102:G104"/>
    <mergeCell ref="I102:I104"/>
    <mergeCell ref="J102:J104"/>
    <mergeCell ref="K102:K104"/>
    <mergeCell ref="H102:H104"/>
    <mergeCell ref="G97:G98"/>
    <mergeCell ref="I97:I98"/>
    <mergeCell ref="J97:J98"/>
    <mergeCell ref="K97:K98"/>
    <mergeCell ref="B97:B98"/>
    <mergeCell ref="C97:C98"/>
    <mergeCell ref="E97:E98"/>
    <mergeCell ref="F97:F98"/>
    <mergeCell ref="L100:L101"/>
    <mergeCell ref="G100:G101"/>
    <mergeCell ref="I100:I101"/>
    <mergeCell ref="J100:J101"/>
    <mergeCell ref="K100:K101"/>
    <mergeCell ref="H97:H98"/>
    <mergeCell ref="H100:H101"/>
    <mergeCell ref="A84:A98"/>
    <mergeCell ref="B85:B89"/>
    <mergeCell ref="C85:C89"/>
    <mergeCell ref="E85:E89"/>
    <mergeCell ref="F85:F89"/>
    <mergeCell ref="J90:J93"/>
    <mergeCell ref="K90:K93"/>
    <mergeCell ref="L90:L93"/>
    <mergeCell ref="G90:G93"/>
    <mergeCell ref="I90:I93"/>
    <mergeCell ref="B90:B93"/>
    <mergeCell ref="C90:C93"/>
    <mergeCell ref="E90:E93"/>
    <mergeCell ref="F90:F93"/>
    <mergeCell ref="K94:K96"/>
    <mergeCell ref="L94:L96"/>
    <mergeCell ref="G94:G96"/>
    <mergeCell ref="I94:I96"/>
    <mergeCell ref="J94:J96"/>
    <mergeCell ref="B94:B96"/>
    <mergeCell ref="C94:C96"/>
    <mergeCell ref="E94:E96"/>
    <mergeCell ref="F94:F96"/>
    <mergeCell ref="L97:L98"/>
    <mergeCell ref="B79:B83"/>
    <mergeCell ref="C79:C83"/>
    <mergeCell ref="E79:E83"/>
    <mergeCell ref="F79:F83"/>
    <mergeCell ref="I85:I89"/>
    <mergeCell ref="J85:J89"/>
    <mergeCell ref="K85:K89"/>
    <mergeCell ref="L85:L89"/>
    <mergeCell ref="G85:G89"/>
    <mergeCell ref="K66:K70"/>
    <mergeCell ref="L66:L70"/>
    <mergeCell ref="G66:G70"/>
    <mergeCell ref="I66:I70"/>
    <mergeCell ref="J66:J70"/>
    <mergeCell ref="A66:A83"/>
    <mergeCell ref="B66:B70"/>
    <mergeCell ref="C66:C70"/>
    <mergeCell ref="E66:E70"/>
    <mergeCell ref="F66:F70"/>
    <mergeCell ref="L71:L78"/>
    <mergeCell ref="G71:G78"/>
    <mergeCell ref="I71:I78"/>
    <mergeCell ref="J71:J78"/>
    <mergeCell ref="K71:K78"/>
    <mergeCell ref="B71:B78"/>
    <mergeCell ref="C71:C78"/>
    <mergeCell ref="E71:E78"/>
    <mergeCell ref="F71:F78"/>
    <mergeCell ref="G79:G83"/>
    <mergeCell ref="I79:I83"/>
    <mergeCell ref="J79:J83"/>
    <mergeCell ref="K79:K83"/>
    <mergeCell ref="L79:L83"/>
    <mergeCell ref="K62:K65"/>
    <mergeCell ref="L62:L65"/>
    <mergeCell ref="G62:G65"/>
    <mergeCell ref="I62:I65"/>
    <mergeCell ref="J62:J65"/>
    <mergeCell ref="B62:B65"/>
    <mergeCell ref="C62:C65"/>
    <mergeCell ref="E62:E65"/>
    <mergeCell ref="F62:F65"/>
    <mergeCell ref="H62:H65"/>
    <mergeCell ref="J60:J61"/>
    <mergeCell ref="K60:K61"/>
    <mergeCell ref="L60:L61"/>
    <mergeCell ref="G60:G61"/>
    <mergeCell ref="I60:I61"/>
    <mergeCell ref="B60:B61"/>
    <mergeCell ref="C60:C61"/>
    <mergeCell ref="E60:E61"/>
    <mergeCell ref="F60:F61"/>
    <mergeCell ref="H60:H61"/>
    <mergeCell ref="A31:A65"/>
    <mergeCell ref="B31:B35"/>
    <mergeCell ref="C31:C35"/>
    <mergeCell ref="E31:E35"/>
    <mergeCell ref="F31:F35"/>
    <mergeCell ref="K36:K40"/>
    <mergeCell ref="L36:L40"/>
    <mergeCell ref="G36:G40"/>
    <mergeCell ref="I36:I40"/>
    <mergeCell ref="J36:J40"/>
    <mergeCell ref="B36:B40"/>
    <mergeCell ref="C36:C40"/>
    <mergeCell ref="E36:E40"/>
    <mergeCell ref="F36:F40"/>
    <mergeCell ref="L41:L47"/>
    <mergeCell ref="G41:G47"/>
    <mergeCell ref="I41:I47"/>
    <mergeCell ref="J41:J47"/>
    <mergeCell ref="K41:K47"/>
    <mergeCell ref="B41:B47"/>
    <mergeCell ref="C41:C47"/>
    <mergeCell ref="E41:E47"/>
    <mergeCell ref="F41:F47"/>
    <mergeCell ref="G48:G59"/>
    <mergeCell ref="I48:I59"/>
    <mergeCell ref="B22:B27"/>
    <mergeCell ref="C22:C27"/>
    <mergeCell ref="E22:E27"/>
    <mergeCell ref="F22:F27"/>
    <mergeCell ref="J28:J30"/>
    <mergeCell ref="K28:K30"/>
    <mergeCell ref="L28:L30"/>
    <mergeCell ref="G28:G30"/>
    <mergeCell ref="I28:I30"/>
    <mergeCell ref="B28:B30"/>
    <mergeCell ref="C28:C30"/>
    <mergeCell ref="E28:E30"/>
    <mergeCell ref="F28:F30"/>
    <mergeCell ref="J48:J59"/>
    <mergeCell ref="K48:K59"/>
    <mergeCell ref="L48:L59"/>
    <mergeCell ref="B48:B59"/>
    <mergeCell ref="C48:C59"/>
    <mergeCell ref="E48:E59"/>
    <mergeCell ref="F48:F59"/>
    <mergeCell ref="I22:I27"/>
    <mergeCell ref="J22:J27"/>
    <mergeCell ref="K22:K27"/>
    <mergeCell ref="L22:L27"/>
    <mergeCell ref="G22:G27"/>
    <mergeCell ref="J31:J35"/>
    <mergeCell ref="K31:K35"/>
    <mergeCell ref="L31:L35"/>
    <mergeCell ref="G31:G35"/>
    <mergeCell ref="I31:I35"/>
    <mergeCell ref="C13:C17"/>
    <mergeCell ref="E13:E17"/>
    <mergeCell ref="F13:F17"/>
    <mergeCell ref="H18:H21"/>
    <mergeCell ref="H22:H27"/>
    <mergeCell ref="H28:H30"/>
    <mergeCell ref="H31:H35"/>
    <mergeCell ref="I7:I12"/>
    <mergeCell ref="J7:J12"/>
    <mergeCell ref="K7:K12"/>
    <mergeCell ref="L7:L12"/>
    <mergeCell ref="I13:I17"/>
    <mergeCell ref="J13:J17"/>
    <mergeCell ref="K13:K17"/>
    <mergeCell ref="L13:L17"/>
    <mergeCell ref="G7:G12"/>
    <mergeCell ref="H7:H12"/>
    <mergeCell ref="H13:H17"/>
    <mergeCell ref="I5:J5"/>
    <mergeCell ref="K5:L5"/>
    <mergeCell ref="G4:L4"/>
    <mergeCell ref="E5:F5"/>
    <mergeCell ref="G5:G6"/>
    <mergeCell ref="H5:H6"/>
    <mergeCell ref="G2:L2"/>
    <mergeCell ref="G3:L3"/>
    <mergeCell ref="A7:A30"/>
    <mergeCell ref="B7:B12"/>
    <mergeCell ref="C7:C12"/>
    <mergeCell ref="E7:E12"/>
    <mergeCell ref="F7:F12"/>
    <mergeCell ref="B18:B21"/>
    <mergeCell ref="C18:C21"/>
    <mergeCell ref="E18:E21"/>
    <mergeCell ref="F18:F21"/>
    <mergeCell ref="G18:G21"/>
    <mergeCell ref="I18:I21"/>
    <mergeCell ref="J18:J21"/>
    <mergeCell ref="K18:K21"/>
    <mergeCell ref="L18:L21"/>
    <mergeCell ref="G13:G17"/>
    <mergeCell ref="B13:B17"/>
    <mergeCell ref="H36:H40"/>
    <mergeCell ref="H41:H47"/>
    <mergeCell ref="H48:H59"/>
    <mergeCell ref="H66:H70"/>
    <mergeCell ref="H71:H78"/>
    <mergeCell ref="H79:H83"/>
    <mergeCell ref="H85:H89"/>
    <mergeCell ref="H90:H93"/>
    <mergeCell ref="H94:H96"/>
  </mergeCells>
  <conditionalFormatting sqref="G13 G18 G22 G28 G71 G79 G90 G94 G97 G102 G7 G84:G85 G99:G100 G36:G66">
    <cfRule type="cellIs" dxfId="58" priority="62" operator="equal">
      <formula>"Y"</formula>
    </cfRule>
  </conditionalFormatting>
  <conditionalFormatting sqref="I84:I85 I99:I100 I31:I61">
    <cfRule type="cellIs" dxfId="57" priority="59" operator="equal">
      <formula>"M"</formula>
    </cfRule>
  </conditionalFormatting>
  <conditionalFormatting sqref="I84:I85 I99:I100 I31:I61">
    <cfRule type="cellIs" dxfId="56" priority="60" operator="equal">
      <formula>"L"</formula>
    </cfRule>
    <cfRule type="cellIs" dxfId="55" priority="61" operator="equal">
      <formula>"H"</formula>
    </cfRule>
  </conditionalFormatting>
  <conditionalFormatting sqref="I13 I18 I22 I28 I79 I90 I94 I97 I102">
    <cfRule type="cellIs" dxfId="54" priority="57" operator="equal">
      <formula>"L"</formula>
    </cfRule>
    <cfRule type="cellIs" dxfId="53" priority="58" operator="equal">
      <formula>"H"</formula>
    </cfRule>
  </conditionalFormatting>
  <conditionalFormatting sqref="I13 I18 I22 I28 I79 I90 I94 I97 I102">
    <cfRule type="cellIs" dxfId="52" priority="56" operator="equal">
      <formula>"M"</formula>
    </cfRule>
  </conditionalFormatting>
  <conditionalFormatting sqref="K84:K85 K99:K100 K31:K65">
    <cfRule type="cellIs" dxfId="51" priority="53" operator="equal">
      <formula>"M"</formula>
    </cfRule>
  </conditionalFormatting>
  <conditionalFormatting sqref="K84:K85 K99:K100 K31:K65">
    <cfRule type="cellIs" dxfId="50" priority="54" operator="equal">
      <formula>"L"</formula>
    </cfRule>
    <cfRule type="cellIs" dxfId="49" priority="55" operator="equal">
      <formula>"H"</formula>
    </cfRule>
  </conditionalFormatting>
  <conditionalFormatting sqref="K7 K13 K18 K22 K28 K79 K90 K94 K97 K102">
    <cfRule type="cellIs" dxfId="48" priority="51" operator="equal">
      <formula>"L"</formula>
    </cfRule>
    <cfRule type="cellIs" dxfId="47" priority="52" operator="equal">
      <formula>"H"</formula>
    </cfRule>
  </conditionalFormatting>
  <conditionalFormatting sqref="K13 K18 K22 K28 K79 K90 K94 K97 K102 K7">
    <cfRule type="cellIs" dxfId="46" priority="50" operator="equal">
      <formula>"M"</formula>
    </cfRule>
  </conditionalFormatting>
  <conditionalFormatting sqref="I7">
    <cfRule type="cellIs" dxfId="45" priority="45" operator="equal">
      <formula>"L"</formula>
    </cfRule>
    <cfRule type="cellIs" dxfId="44" priority="46" operator="equal">
      <formula>"H"</formula>
    </cfRule>
  </conditionalFormatting>
  <conditionalFormatting sqref="I7">
    <cfRule type="cellIs" dxfId="43" priority="44" operator="equal">
      <formula>"M"</formula>
    </cfRule>
  </conditionalFormatting>
  <conditionalFormatting sqref="I62:I65">
    <cfRule type="cellIs" dxfId="42" priority="41" operator="equal">
      <formula>"M"</formula>
    </cfRule>
  </conditionalFormatting>
  <conditionalFormatting sqref="I62:I65">
    <cfRule type="cellIs" dxfId="41" priority="42" operator="equal">
      <formula>"L"</formula>
    </cfRule>
    <cfRule type="cellIs" dxfId="40" priority="43" operator="equal">
      <formula>"H"</formula>
    </cfRule>
  </conditionalFormatting>
  <conditionalFormatting sqref="K71">
    <cfRule type="cellIs" dxfId="39" priority="29" operator="equal">
      <formula>"M"</formula>
    </cfRule>
  </conditionalFormatting>
  <conditionalFormatting sqref="I66">
    <cfRule type="cellIs" dxfId="38" priority="38" operator="equal">
      <formula>"M"</formula>
    </cfRule>
  </conditionalFormatting>
  <conditionalFormatting sqref="I66">
    <cfRule type="cellIs" dxfId="37" priority="39" operator="equal">
      <formula>"L"</formula>
    </cfRule>
    <cfRule type="cellIs" dxfId="36" priority="40" operator="equal">
      <formula>"H"</formula>
    </cfRule>
  </conditionalFormatting>
  <conditionalFormatting sqref="K66">
    <cfRule type="cellIs" dxfId="35" priority="35" operator="equal">
      <formula>"M"</formula>
    </cfRule>
  </conditionalFormatting>
  <conditionalFormatting sqref="K66">
    <cfRule type="cellIs" dxfId="34" priority="36" operator="equal">
      <formula>"L"</formula>
    </cfRule>
    <cfRule type="cellIs" dxfId="33" priority="37" operator="equal">
      <formula>"H"</formula>
    </cfRule>
  </conditionalFormatting>
  <conditionalFormatting sqref="I71">
    <cfRule type="cellIs" dxfId="32" priority="33" operator="equal">
      <formula>"L"</formula>
    </cfRule>
    <cfRule type="cellIs" dxfId="31" priority="34" operator="equal">
      <formula>"H"</formula>
    </cfRule>
  </conditionalFormatting>
  <conditionalFormatting sqref="I71">
    <cfRule type="cellIs" dxfId="30" priority="32" operator="equal">
      <formula>"M"</formula>
    </cfRule>
  </conditionalFormatting>
  <conditionalFormatting sqref="K71">
    <cfRule type="cellIs" dxfId="29" priority="30" operator="equal">
      <formula>"L"</formula>
    </cfRule>
    <cfRule type="cellIs" dxfId="28" priority="31" operator="equal">
      <formula>"H"</formula>
    </cfRule>
  </conditionalFormatting>
  <conditionalFormatting sqref="G5">
    <cfRule type="cellIs" dxfId="27" priority="28" operator="equal">
      <formula>"Y"</formula>
    </cfRule>
  </conditionalFormatting>
  <conditionalFormatting sqref="H84:H85 H99:H100 H31:H66">
    <cfRule type="cellIs" dxfId="26" priority="5" operator="equal">
      <formula>"M"</formula>
    </cfRule>
  </conditionalFormatting>
  <conditionalFormatting sqref="H84:H85 H99:H100 H31:H66">
    <cfRule type="cellIs" dxfId="25" priority="6" operator="equal">
      <formula>"L"</formula>
    </cfRule>
    <cfRule type="cellIs" dxfId="24" priority="7" operator="equal">
      <formula>"H"</formula>
    </cfRule>
  </conditionalFormatting>
  <conditionalFormatting sqref="H7 H13 H18 H22 H28 H71 H79 H90 H94 H97 H102">
    <cfRule type="cellIs" dxfId="23" priority="3" operator="equal">
      <formula>"L"</formula>
    </cfRule>
    <cfRule type="cellIs" dxfId="22" priority="4" operator="equal">
      <formula>"H"</formula>
    </cfRule>
  </conditionalFormatting>
  <conditionalFormatting sqref="H13 H18 H22 H28 H71 H79 H90 H94 H97 H102 H7">
    <cfRule type="cellIs" dxfId="21" priority="2" operator="equal">
      <formula>"M"</formula>
    </cfRule>
  </conditionalFormatting>
  <conditionalFormatting sqref="G31">
    <cfRule type="cellIs" dxfId="20" priority="1" operator="equal">
      <formula>"Y"</formula>
    </cfRule>
  </conditionalFormatting>
  <pageMargins left="0.75" right="0.75" top="1" bottom="1" header="0.5" footer="0.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65"/>
  <sheetViews>
    <sheetView showGridLines="0" zoomScale="70" zoomScaleNormal="70" workbookViewId="0">
      <selection activeCell="B3" sqref="B3"/>
    </sheetView>
  </sheetViews>
  <sheetFormatPr defaultColWidth="9" defaultRowHeight="15.75" x14ac:dyDescent="0.25"/>
  <cols>
    <col min="1" max="1" width="2.875" customWidth="1"/>
    <col min="2" max="2" width="4.125" customWidth="1"/>
    <col min="3" max="3" width="25.625" bestFit="1" customWidth="1"/>
    <col min="4" max="4" width="34" customWidth="1"/>
    <col min="5" max="5" width="19.75" customWidth="1"/>
    <col min="6" max="6" width="17.125" customWidth="1"/>
    <col min="7" max="7" width="79.5" customWidth="1"/>
    <col min="9" max="9" width="9.25" bestFit="1" customWidth="1"/>
  </cols>
  <sheetData>
    <row r="1" spans="2:7" s="102" customFormat="1" ht="15" x14ac:dyDescent="0.25">
      <c r="B1" s="100"/>
      <c r="C1" s="105"/>
      <c r="D1" s="101"/>
      <c r="E1" s="101"/>
      <c r="F1" s="101"/>
    </row>
    <row r="2" spans="2:7" s="102" customFormat="1" ht="33.75" x14ac:dyDescent="0.25">
      <c r="B2" s="160" t="str">
        <f ca="1">MID(CELL("filename",A1),FIND("]",CELL("filename",A1))+1,256)</f>
        <v>Cost Summary (2)</v>
      </c>
      <c r="C2" s="105"/>
      <c r="D2" s="101"/>
      <c r="E2" s="101"/>
      <c r="F2" s="101"/>
    </row>
    <row r="3" spans="2:7" s="102" customFormat="1" ht="21" x14ac:dyDescent="0.35">
      <c r="B3" s="162" t="str">
        <f ca="1">INDEX(TOC_Index!D:D,MATCH(B2,TOC_Index!C:C,0))</f>
        <v>Summary of the derived costs from the scenario 2 assessment</v>
      </c>
      <c r="C3" s="105"/>
      <c r="D3" s="101"/>
      <c r="E3" s="101"/>
      <c r="F3" s="101"/>
    </row>
    <row r="4" spans="2:7" s="102" customFormat="1" ht="15" x14ac:dyDescent="0.25">
      <c r="B4" s="100"/>
      <c r="C4" s="105"/>
      <c r="D4" s="101"/>
      <c r="E4" s="101"/>
      <c r="F4" s="101"/>
    </row>
    <row r="5" spans="2:7" s="209" customFormat="1" ht="15" x14ac:dyDescent="0.25">
      <c r="B5" s="210" t="s">
        <v>1554</v>
      </c>
      <c r="C5" s="211"/>
      <c r="D5" s="212"/>
      <c r="E5" s="212"/>
      <c r="F5" s="212"/>
    </row>
    <row r="6" spans="2:7" s="102" customFormat="1" ht="15" x14ac:dyDescent="0.25">
      <c r="B6" s="100"/>
      <c r="C6" s="105"/>
      <c r="D6" s="101"/>
      <c r="E6" s="101"/>
      <c r="F6" s="101"/>
      <c r="G6" s="101"/>
    </row>
    <row r="7" spans="2:7" s="102" customFormat="1" ht="15" x14ac:dyDescent="0.25">
      <c r="B7" s="200"/>
      <c r="C7" s="201" t="s">
        <v>1448</v>
      </c>
      <c r="D7" s="202" t="s">
        <v>1468</v>
      </c>
      <c r="E7" s="200" t="s">
        <v>1439</v>
      </c>
      <c r="F7" s="200" t="s">
        <v>1555</v>
      </c>
      <c r="G7" s="200" t="s">
        <v>1440</v>
      </c>
    </row>
    <row r="8" spans="2:7" s="102" customFormat="1" ht="15" x14ac:dyDescent="0.25">
      <c r="B8" s="203">
        <v>1</v>
      </c>
      <c r="C8" s="214" t="s">
        <v>1556</v>
      </c>
      <c r="D8" s="215" t="s">
        <v>1557</v>
      </c>
      <c r="E8" s="216">
        <v>7500000</v>
      </c>
      <c r="F8" s="225" t="s">
        <v>1640</v>
      </c>
      <c r="G8" s="215" t="s">
        <v>1569</v>
      </c>
    </row>
    <row r="9" spans="2:7" s="102" customFormat="1" ht="30" x14ac:dyDescent="0.25">
      <c r="B9" s="203">
        <f>B8+1</f>
        <v>2</v>
      </c>
      <c r="C9" s="214" t="s">
        <v>47</v>
      </c>
      <c r="D9" s="218" t="s">
        <v>1558</v>
      </c>
      <c r="E9" s="216">
        <v>1500000</v>
      </c>
      <c r="F9" s="225" t="s">
        <v>1640</v>
      </c>
      <c r="G9" s="215" t="s">
        <v>1559</v>
      </c>
    </row>
    <row r="10" spans="2:7" s="102" customFormat="1" ht="45" x14ac:dyDescent="0.25">
      <c r="B10" s="203">
        <f t="shared" ref="B10:B12" si="0">B9+1</f>
        <v>3</v>
      </c>
      <c r="C10" s="214" t="s">
        <v>1457</v>
      </c>
      <c r="D10" s="215" t="s">
        <v>1560</v>
      </c>
      <c r="E10" s="216">
        <v>10000000</v>
      </c>
      <c r="F10" s="225" t="s">
        <v>1640</v>
      </c>
      <c r="G10" s="215" t="s">
        <v>1561</v>
      </c>
    </row>
    <row r="11" spans="2:7" s="102" customFormat="1" ht="90" x14ac:dyDescent="0.25">
      <c r="B11" s="203">
        <f t="shared" si="0"/>
        <v>4</v>
      </c>
      <c r="C11" s="214" t="s">
        <v>1598</v>
      </c>
      <c r="D11" s="215" t="s">
        <v>1562</v>
      </c>
      <c r="E11" s="216">
        <v>32600000</v>
      </c>
      <c r="F11" s="225" t="s">
        <v>1640</v>
      </c>
      <c r="G11" s="215" t="s">
        <v>1603</v>
      </c>
    </row>
    <row r="12" spans="2:7" s="102" customFormat="1" ht="30" x14ac:dyDescent="0.25">
      <c r="B12" s="203">
        <f t="shared" si="0"/>
        <v>5</v>
      </c>
      <c r="C12" s="214" t="s">
        <v>1598</v>
      </c>
      <c r="D12" s="215" t="s">
        <v>1563</v>
      </c>
      <c r="E12" s="216">
        <v>1500000</v>
      </c>
      <c r="F12" s="225" t="s">
        <v>1640</v>
      </c>
      <c r="G12" s="215" t="s">
        <v>1567</v>
      </c>
    </row>
    <row r="13" spans="2:7" s="102" customFormat="1" ht="45" x14ac:dyDescent="0.25">
      <c r="B13" s="203">
        <v>6</v>
      </c>
      <c r="C13" s="214" t="s">
        <v>1449</v>
      </c>
      <c r="D13" s="215" t="s">
        <v>1599</v>
      </c>
      <c r="E13" s="216">
        <v>5000000</v>
      </c>
      <c r="F13" s="225" t="s">
        <v>1640</v>
      </c>
      <c r="G13" s="215" t="s">
        <v>1600</v>
      </c>
    </row>
    <row r="14" spans="2:7" s="102" customFormat="1" ht="60" x14ac:dyDescent="0.25">
      <c r="B14" s="203">
        <v>7</v>
      </c>
      <c r="C14" s="214" t="s">
        <v>1605</v>
      </c>
      <c r="D14" s="215" t="s">
        <v>1642</v>
      </c>
      <c r="E14" s="216">
        <v>1000000</v>
      </c>
      <c r="F14" s="225" t="s">
        <v>1640</v>
      </c>
      <c r="G14" s="233" t="s">
        <v>1643</v>
      </c>
    </row>
    <row r="15" spans="2:7" s="128" customFormat="1" ht="45" x14ac:dyDescent="0.25">
      <c r="B15" s="203">
        <v>8</v>
      </c>
      <c r="C15" s="219" t="s">
        <v>1598</v>
      </c>
      <c r="D15" s="220" t="s">
        <v>1602</v>
      </c>
      <c r="E15" s="221">
        <v>120000000</v>
      </c>
      <c r="F15" s="226" t="s">
        <v>1641</v>
      </c>
      <c r="G15" s="220" t="s">
        <v>1601</v>
      </c>
    </row>
    <row r="16" spans="2:7" s="102" customFormat="1" x14ac:dyDescent="0.25">
      <c r="B16"/>
      <c r="C16"/>
      <c r="D16" s="202" t="s">
        <v>13</v>
      </c>
      <c r="E16" s="208">
        <f>SUM(E7:E15)</f>
        <v>179100000</v>
      </c>
      <c r="F16"/>
      <c r="G16" s="125"/>
    </row>
    <row r="17" spans="2:7" s="102" customFormat="1" x14ac:dyDescent="0.25">
      <c r="B17"/>
      <c r="C17"/>
      <c r="D17" s="223"/>
      <c r="E17" s="129"/>
      <c r="F17"/>
      <c r="G17" s="125"/>
    </row>
    <row r="18" spans="2:7" s="102" customFormat="1" x14ac:dyDescent="0.25">
      <c r="B18"/>
      <c r="C18"/>
      <c r="D18" s="213" t="s">
        <v>1476</v>
      </c>
      <c r="E18" s="199">
        <f>E16/$E$19</f>
        <v>5.9700000000000003E-2</v>
      </c>
      <c r="F18"/>
      <c r="G18" s="125"/>
    </row>
    <row r="19" spans="2:7" s="122" customFormat="1" x14ac:dyDescent="0.25">
      <c r="B19" s="25"/>
      <c r="C19"/>
      <c r="D19" s="213" t="s">
        <v>1477</v>
      </c>
      <c r="E19" s="208">
        <v>3000000000</v>
      </c>
      <c r="F19"/>
      <c r="G19" s="125"/>
    </row>
    <row r="21" spans="2:7" s="122" customFormat="1" x14ac:dyDescent="0.25">
      <c r="B21" s="126" t="s">
        <v>1568</v>
      </c>
      <c r="C21"/>
      <c r="D21" s="103"/>
      <c r="E21" s="129"/>
      <c r="F21"/>
      <c r="G21" s="125"/>
    </row>
    <row r="22" spans="2:7" s="102" customFormat="1" ht="15" x14ac:dyDescent="0.25">
      <c r="B22" s="200"/>
      <c r="C22" s="201" t="s">
        <v>1448</v>
      </c>
      <c r="D22" s="202" t="s">
        <v>1468</v>
      </c>
      <c r="E22" s="200" t="s">
        <v>1439</v>
      </c>
      <c r="F22" s="200" t="s">
        <v>1555</v>
      </c>
      <c r="G22" s="200" t="s">
        <v>1440</v>
      </c>
    </row>
    <row r="23" spans="2:7" s="102" customFormat="1" ht="22.5" customHeight="1" x14ac:dyDescent="0.25">
      <c r="B23" s="203">
        <v>1</v>
      </c>
      <c r="C23" s="214" t="s">
        <v>1564</v>
      </c>
      <c r="D23" s="215" t="s">
        <v>1565</v>
      </c>
      <c r="E23" s="216">
        <v>150000000</v>
      </c>
      <c r="F23" s="225" t="s">
        <v>1641</v>
      </c>
      <c r="G23" s="215" t="s">
        <v>1566</v>
      </c>
    </row>
    <row r="24" spans="2:7" s="102" customFormat="1" ht="22.5" customHeight="1" x14ac:dyDescent="0.25">
      <c r="B24" s="123"/>
      <c r="C24" s="124"/>
      <c r="D24" s="125"/>
      <c r="E24" s="224"/>
      <c r="F24" s="120"/>
      <c r="G24" s="125"/>
    </row>
    <row r="25" spans="2:7" s="102" customFormat="1" ht="15" x14ac:dyDescent="0.25">
      <c r="B25" s="100"/>
      <c r="C25" s="105"/>
      <c r="D25" s="213" t="s">
        <v>1476</v>
      </c>
      <c r="E25" s="199">
        <f>E23/$E$19</f>
        <v>0.05</v>
      </c>
      <c r="F25" s="121"/>
      <c r="G25" s="101"/>
    </row>
    <row r="26" spans="2:7" s="102" customFormat="1" ht="15" x14ac:dyDescent="0.25">
      <c r="B26" s="100"/>
      <c r="C26" s="105"/>
      <c r="D26" s="103"/>
      <c r="E26" s="104"/>
      <c r="F26" s="121"/>
      <c r="G26" s="101"/>
    </row>
    <row r="27" spans="2:7" s="209" customFormat="1" ht="15" x14ac:dyDescent="0.25">
      <c r="B27" s="210" t="s">
        <v>1499</v>
      </c>
      <c r="C27" s="211"/>
      <c r="D27" s="212"/>
      <c r="E27" s="212"/>
      <c r="F27" s="212"/>
    </row>
    <row r="28" spans="2:7" s="102" customFormat="1" ht="15" x14ac:dyDescent="0.25">
      <c r="B28" s="100"/>
      <c r="C28" s="105"/>
      <c r="D28" s="101"/>
      <c r="E28" s="101"/>
      <c r="F28" s="101"/>
      <c r="G28" s="101"/>
    </row>
    <row r="29" spans="2:7" s="102" customFormat="1" x14ac:dyDescent="0.25">
      <c r="B29" s="200"/>
      <c r="C29" s="201" t="s">
        <v>1448</v>
      </c>
      <c r="D29" s="202" t="s">
        <v>1468</v>
      </c>
      <c r="E29" s="200" t="s">
        <v>1439</v>
      </c>
      <c r="F29"/>
      <c r="G29"/>
    </row>
    <row r="30" spans="2:7" s="102" customFormat="1" x14ac:dyDescent="0.25">
      <c r="B30" s="203">
        <v>1</v>
      </c>
      <c r="C30" s="214" t="s">
        <v>1556</v>
      </c>
      <c r="D30" s="215" t="s">
        <v>1557</v>
      </c>
      <c r="E30" s="217">
        <f>E8/10^6</f>
        <v>7.5</v>
      </c>
      <c r="F30"/>
      <c r="G30"/>
    </row>
    <row r="31" spans="2:7" s="102" customFormat="1" ht="30" x14ac:dyDescent="0.25">
      <c r="B31" s="203">
        <f>B30+1</f>
        <v>2</v>
      </c>
      <c r="C31" s="214" t="s">
        <v>47</v>
      </c>
      <c r="D31" s="218" t="s">
        <v>1558</v>
      </c>
      <c r="E31" s="217">
        <f t="shared" ref="E31:E37" si="1">E9/10^6</f>
        <v>1.5</v>
      </c>
      <c r="F31"/>
      <c r="G31"/>
    </row>
    <row r="32" spans="2:7" s="102" customFormat="1" ht="45" x14ac:dyDescent="0.25">
      <c r="B32" s="203">
        <f t="shared" ref="B32:B34" si="2">B31+1</f>
        <v>3</v>
      </c>
      <c r="C32" s="214" t="s">
        <v>1457</v>
      </c>
      <c r="D32" s="215" t="s">
        <v>1560</v>
      </c>
      <c r="E32" s="217">
        <f t="shared" si="1"/>
        <v>10</v>
      </c>
      <c r="F32"/>
      <c r="G32"/>
    </row>
    <row r="33" spans="2:7" s="102" customFormat="1" ht="60" x14ac:dyDescent="0.25">
      <c r="B33" s="203">
        <f t="shared" si="2"/>
        <v>4</v>
      </c>
      <c r="C33" s="214" t="s">
        <v>1598</v>
      </c>
      <c r="D33" s="215" t="s">
        <v>1562</v>
      </c>
      <c r="E33" s="217">
        <v>33</v>
      </c>
      <c r="F33"/>
      <c r="G33"/>
    </row>
    <row r="34" spans="2:7" s="102" customFormat="1" ht="30" x14ac:dyDescent="0.25">
      <c r="B34" s="203">
        <f t="shared" si="2"/>
        <v>5</v>
      </c>
      <c r="C34" s="214" t="s">
        <v>1598</v>
      </c>
      <c r="D34" s="215" t="s">
        <v>1563</v>
      </c>
      <c r="E34" s="217">
        <f t="shared" si="1"/>
        <v>1.5</v>
      </c>
      <c r="F34"/>
      <c r="G34"/>
    </row>
    <row r="35" spans="2:7" s="102" customFormat="1" ht="30" x14ac:dyDescent="0.25">
      <c r="B35" s="203">
        <v>6</v>
      </c>
      <c r="C35" s="214" t="s">
        <v>1449</v>
      </c>
      <c r="D35" s="215" t="s">
        <v>1599</v>
      </c>
      <c r="E35" s="217">
        <f t="shared" si="1"/>
        <v>5</v>
      </c>
      <c r="F35"/>
      <c r="G35"/>
    </row>
    <row r="36" spans="2:7" s="102" customFormat="1" ht="30" x14ac:dyDescent="0.25">
      <c r="B36" s="203">
        <v>7</v>
      </c>
      <c r="C36" s="214" t="s">
        <v>1449</v>
      </c>
      <c r="D36" s="215" t="s">
        <v>1599</v>
      </c>
      <c r="E36" s="217">
        <f t="shared" si="1"/>
        <v>1</v>
      </c>
      <c r="F36"/>
      <c r="G36"/>
    </row>
    <row r="37" spans="2:7" s="128" customFormat="1" ht="45" x14ac:dyDescent="0.25">
      <c r="B37" s="203">
        <v>7</v>
      </c>
      <c r="C37" s="219" t="s">
        <v>1598</v>
      </c>
      <c r="D37" s="220" t="s">
        <v>1602</v>
      </c>
      <c r="E37" s="222">
        <f t="shared" si="1"/>
        <v>120</v>
      </c>
      <c r="F37"/>
      <c r="G37"/>
    </row>
    <row r="38" spans="2:7" s="102" customFormat="1" x14ac:dyDescent="0.25">
      <c r="B38"/>
      <c r="C38"/>
      <c r="D38" s="202" t="s">
        <v>13</v>
      </c>
      <c r="E38" s="234">
        <f>SUM(E30:E37)</f>
        <v>179.5</v>
      </c>
      <c r="F38" s="120"/>
      <c r="G38" s="125"/>
    </row>
    <row r="40" spans="2:7" s="102" customFormat="1" ht="15" x14ac:dyDescent="0.25">
      <c r="B40" s="123"/>
      <c r="C40" s="124"/>
      <c r="D40" s="213" t="s">
        <v>1476</v>
      </c>
      <c r="E40" s="199">
        <f>E38/($E$19/10^6)</f>
        <v>5.9833333333333336E-2</v>
      </c>
      <c r="F40" s="120"/>
      <c r="G40" s="125"/>
    </row>
    <row r="41" spans="2:7" s="102" customFormat="1" ht="15" x14ac:dyDescent="0.25">
      <c r="B41" s="123"/>
      <c r="C41" s="124"/>
      <c r="D41" s="103"/>
      <c r="E41" s="104"/>
      <c r="F41" s="120"/>
      <c r="G41" s="125"/>
    </row>
    <row r="42" spans="2:7" s="122" customFormat="1" ht="15" x14ac:dyDescent="0.25">
      <c r="B42" s="126" t="s">
        <v>1568</v>
      </c>
      <c r="C42" s="124"/>
      <c r="F42" s="120"/>
      <c r="G42" s="125"/>
    </row>
    <row r="43" spans="2:7" s="102" customFormat="1" x14ac:dyDescent="0.25">
      <c r="B43" s="200"/>
      <c r="C43" s="201" t="s">
        <v>1448</v>
      </c>
      <c r="D43" s="202" t="s">
        <v>1468</v>
      </c>
      <c r="E43" s="200" t="s">
        <v>1439</v>
      </c>
      <c r="F43"/>
      <c r="G43"/>
    </row>
    <row r="44" spans="2:7" s="102" customFormat="1" ht="22.5" customHeight="1" x14ac:dyDescent="0.25">
      <c r="B44" s="203">
        <f>B37+1</f>
        <v>8</v>
      </c>
      <c r="C44" s="214" t="s">
        <v>1564</v>
      </c>
      <c r="D44" s="215" t="s">
        <v>1565</v>
      </c>
      <c r="E44" s="228">
        <f>E23</f>
        <v>150000000</v>
      </c>
      <c r="F44"/>
      <c r="G44"/>
    </row>
    <row r="45" spans="2:7" s="102" customFormat="1" ht="22.5" customHeight="1" x14ac:dyDescent="0.25">
      <c r="B45" s="123"/>
      <c r="C45" s="124"/>
      <c r="D45" s="125"/>
      <c r="E45" s="227"/>
      <c r="F45"/>
      <c r="G45"/>
    </row>
    <row r="46" spans="2:7" s="102" customFormat="1" ht="15" x14ac:dyDescent="0.25">
      <c r="B46" s="100"/>
      <c r="C46" s="105"/>
      <c r="D46" s="213" t="s">
        <v>1476</v>
      </c>
      <c r="E46" s="199">
        <f>E25</f>
        <v>0.05</v>
      </c>
      <c r="F46" s="121"/>
      <c r="G46" s="101"/>
    </row>
    <row r="47" spans="2:7" s="102" customFormat="1" ht="15" x14ac:dyDescent="0.25">
      <c r="B47" s="100"/>
      <c r="C47" s="105"/>
      <c r="D47" s="103"/>
      <c r="E47" s="104"/>
      <c r="F47" s="121"/>
      <c r="G47" s="101"/>
    </row>
    <row r="48" spans="2:7" s="209" customFormat="1" ht="15" x14ac:dyDescent="0.25">
      <c r="B48" s="210" t="s">
        <v>1500</v>
      </c>
      <c r="C48" s="211"/>
      <c r="D48" s="212"/>
      <c r="E48" s="212"/>
      <c r="F48" s="212"/>
    </row>
    <row r="49" spans="2:7" s="102" customFormat="1" ht="15" x14ac:dyDescent="0.25">
      <c r="B49" s="100"/>
      <c r="C49" s="105"/>
      <c r="D49" s="101"/>
      <c r="E49" s="101"/>
      <c r="F49" s="101"/>
      <c r="G49" s="101"/>
    </row>
    <row r="50" spans="2:7" s="102" customFormat="1" x14ac:dyDescent="0.25">
      <c r="B50" s="200"/>
      <c r="C50" s="201" t="s">
        <v>1448</v>
      </c>
      <c r="D50" s="202" t="s">
        <v>1468</v>
      </c>
      <c r="E50" s="200" t="s">
        <v>1592</v>
      </c>
      <c r="F50"/>
      <c r="G50"/>
    </row>
    <row r="51" spans="2:7" s="102" customFormat="1" x14ac:dyDescent="0.25">
      <c r="B51" s="203">
        <v>1</v>
      </c>
      <c r="C51" s="214" t="s">
        <v>1556</v>
      </c>
      <c r="D51" s="215" t="s">
        <v>1557</v>
      </c>
      <c r="E51" s="231">
        <f t="shared" ref="E51:E56" si="3">E8/($E$16+$E$23)</f>
        <v>2.2789425706472195E-2</v>
      </c>
      <c r="F51"/>
      <c r="G51"/>
    </row>
    <row r="52" spans="2:7" s="102" customFormat="1" ht="30" x14ac:dyDescent="0.25">
      <c r="B52" s="203">
        <f>B51+1</f>
        <v>2</v>
      </c>
      <c r="C52" s="214" t="s">
        <v>47</v>
      </c>
      <c r="D52" s="218" t="s">
        <v>1558</v>
      </c>
      <c r="E52" s="231">
        <f t="shared" si="3"/>
        <v>4.5578851412944391E-3</v>
      </c>
      <c r="F52"/>
      <c r="G52"/>
    </row>
    <row r="53" spans="2:7" s="102" customFormat="1" ht="45" x14ac:dyDescent="0.25">
      <c r="B53" s="203">
        <f t="shared" ref="B53:B55" si="4">B52+1</f>
        <v>3</v>
      </c>
      <c r="C53" s="214" t="s">
        <v>1457</v>
      </c>
      <c r="D53" s="215" t="s">
        <v>1560</v>
      </c>
      <c r="E53" s="231">
        <f t="shared" si="3"/>
        <v>3.0385900941962928E-2</v>
      </c>
      <c r="F53"/>
      <c r="G53"/>
    </row>
    <row r="54" spans="2:7" s="102" customFormat="1" ht="60" x14ac:dyDescent="0.25">
      <c r="B54" s="203">
        <f t="shared" si="4"/>
        <v>4</v>
      </c>
      <c r="C54" s="214" t="s">
        <v>1598</v>
      </c>
      <c r="D54" s="215" t="s">
        <v>1562</v>
      </c>
      <c r="E54" s="231">
        <f t="shared" si="3"/>
        <v>9.9058037070799146E-2</v>
      </c>
      <c r="F54"/>
      <c r="G54"/>
    </row>
    <row r="55" spans="2:7" s="102" customFormat="1" ht="30" x14ac:dyDescent="0.25">
      <c r="B55" s="203">
        <f t="shared" si="4"/>
        <v>5</v>
      </c>
      <c r="C55" s="214" t="s">
        <v>1598</v>
      </c>
      <c r="D55" s="215" t="s">
        <v>1563</v>
      </c>
      <c r="E55" s="231">
        <f t="shared" si="3"/>
        <v>4.5578851412944391E-3</v>
      </c>
      <c r="F55"/>
      <c r="G55"/>
    </row>
    <row r="56" spans="2:7" s="102" customFormat="1" ht="30" x14ac:dyDescent="0.25">
      <c r="B56" s="203">
        <v>6</v>
      </c>
      <c r="C56" s="214" t="s">
        <v>1449</v>
      </c>
      <c r="D56" s="215" t="s">
        <v>1599</v>
      </c>
      <c r="E56" s="231">
        <f t="shared" si="3"/>
        <v>1.5192950470981464E-2</v>
      </c>
      <c r="F56"/>
      <c r="G56"/>
    </row>
    <row r="57" spans="2:7" s="128" customFormat="1" ht="45" x14ac:dyDescent="0.25">
      <c r="B57" s="203">
        <v>7</v>
      </c>
      <c r="C57" s="219" t="s">
        <v>1598</v>
      </c>
      <c r="D57" s="220" t="s">
        <v>1602</v>
      </c>
      <c r="E57" s="232">
        <f>E15/($E$16+$E$23)</f>
        <v>0.36463081130355512</v>
      </c>
      <c r="F57"/>
      <c r="G57"/>
    </row>
    <row r="58" spans="2:7" s="102" customFormat="1" x14ac:dyDescent="0.25">
      <c r="B58"/>
      <c r="C58"/>
      <c r="D58" s="202" t="s">
        <v>13</v>
      </c>
      <c r="E58" s="208">
        <f>E38</f>
        <v>179.5</v>
      </c>
      <c r="F58"/>
      <c r="G58"/>
    </row>
    <row r="59" spans="2:7" s="102" customFormat="1" x14ac:dyDescent="0.25">
      <c r="B59"/>
      <c r="C59"/>
      <c r="D59"/>
      <c r="E59"/>
      <c r="F59"/>
      <c r="G59"/>
    </row>
    <row r="60" spans="2:7" s="102" customFormat="1" x14ac:dyDescent="0.25">
      <c r="B60" s="123"/>
      <c r="C60" s="124"/>
      <c r="D60" s="213" t="s">
        <v>1476</v>
      </c>
      <c r="E60" s="199">
        <f>E58/($E$19/10^6)</f>
        <v>5.9833333333333336E-2</v>
      </c>
      <c r="F60"/>
      <c r="G60"/>
    </row>
    <row r="61" spans="2:7" s="122" customFormat="1" x14ac:dyDescent="0.25">
      <c r="B61" s="126" t="s">
        <v>1568</v>
      </c>
      <c r="C61" s="124"/>
      <c r="F61"/>
      <c r="G61"/>
    </row>
    <row r="62" spans="2:7" s="102" customFormat="1" x14ac:dyDescent="0.25">
      <c r="B62" s="200"/>
      <c r="C62" s="201" t="s">
        <v>1448</v>
      </c>
      <c r="D62" s="202" t="s">
        <v>1468</v>
      </c>
      <c r="E62" s="200" t="s">
        <v>1592</v>
      </c>
      <c r="F62"/>
      <c r="G62"/>
    </row>
    <row r="63" spans="2:7" s="102" customFormat="1" ht="22.5" customHeight="1" x14ac:dyDescent="0.25">
      <c r="B63" s="203">
        <f>B57+1</f>
        <v>8</v>
      </c>
      <c r="C63" s="214" t="s">
        <v>1564</v>
      </c>
      <c r="D63" s="215" t="s">
        <v>1565</v>
      </c>
      <c r="E63" s="230">
        <f>E23/($E$16+$E$23)</f>
        <v>0.45578851412944393</v>
      </c>
      <c r="F63"/>
      <c r="G63"/>
    </row>
    <row r="64" spans="2:7" s="102" customFormat="1" ht="22.5" customHeight="1" x14ac:dyDescent="0.25">
      <c r="B64" s="123"/>
      <c r="C64" s="124"/>
      <c r="D64" s="125"/>
      <c r="E64" s="229"/>
      <c r="F64"/>
      <c r="G64"/>
    </row>
    <row r="65" spans="2:7" s="102" customFormat="1" ht="15" x14ac:dyDescent="0.25">
      <c r="B65" s="100"/>
      <c r="C65" s="105"/>
      <c r="D65" s="213" t="s">
        <v>1476</v>
      </c>
      <c r="E65" s="199">
        <f>E25</f>
        <v>0.05</v>
      </c>
      <c r="F65" s="121"/>
      <c r="G65" s="101"/>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38"/>
  <sheetViews>
    <sheetView showGridLines="0" zoomScale="85" zoomScaleNormal="85" workbookViewId="0">
      <selection activeCell="B3" sqref="B3"/>
    </sheetView>
  </sheetViews>
  <sheetFormatPr defaultRowHeight="15.75" x14ac:dyDescent="0.25"/>
  <cols>
    <col min="1" max="1" width="4" customWidth="1"/>
    <col min="2" max="2" width="14.25" customWidth="1"/>
    <col min="3" max="3" width="12.125" customWidth="1"/>
    <col min="4" max="4" width="15" customWidth="1"/>
    <col min="5" max="5" width="18.25" customWidth="1"/>
    <col min="6" max="6" width="18.375" customWidth="1"/>
    <col min="7" max="7" width="10" bestFit="1" customWidth="1"/>
    <col min="8" max="8" width="9.125" bestFit="1" customWidth="1"/>
  </cols>
  <sheetData>
    <row r="2" spans="2:13" ht="33.75" x14ac:dyDescent="0.25">
      <c r="B2" s="160" t="str">
        <f ca="1">MID(CELL("filename",A1),FIND("]",CELL("filename",A1))+1,256)</f>
        <v>NIST Summary (2)</v>
      </c>
    </row>
    <row r="3" spans="2:13" ht="21" x14ac:dyDescent="0.35">
      <c r="B3" s="162" t="str">
        <f ca="1">INDEX(TOC_Index!D:D,MATCH(B2,TOC_Index!C:C,0))</f>
        <v>Summary of the NIST assessment for scenario 2</v>
      </c>
    </row>
    <row r="5" spans="2:13" x14ac:dyDescent="0.25">
      <c r="B5" s="57" t="s">
        <v>1684</v>
      </c>
    </row>
    <row r="6" spans="2:13" ht="16.5" thickBot="1" x14ac:dyDescent="0.3"/>
    <row r="7" spans="2:13" ht="32.25" thickBot="1" x14ac:dyDescent="0.3">
      <c r="B7" s="110" t="s">
        <v>1495</v>
      </c>
      <c r="C7" s="165" t="s">
        <v>1496</v>
      </c>
      <c r="D7" s="131" t="s">
        <v>1447</v>
      </c>
      <c r="E7" s="109" t="s">
        <v>1425</v>
      </c>
      <c r="F7" s="165" t="s">
        <v>1426</v>
      </c>
      <c r="G7" s="181" t="s">
        <v>1480</v>
      </c>
      <c r="H7" s="182" t="s">
        <v>1481</v>
      </c>
      <c r="J7" s="193" t="s">
        <v>1493</v>
      </c>
      <c r="K7" s="112" t="s">
        <v>1494</v>
      </c>
      <c r="L7" s="112" t="s">
        <v>1480</v>
      </c>
      <c r="M7" s="113" t="s">
        <v>1481</v>
      </c>
    </row>
    <row r="8" spans="2:13" x14ac:dyDescent="0.25">
      <c r="B8" s="171" t="str">
        <f ca="1">INDEX('NIST Scenario Assessment (2)'!$A:$A,MATCH($D8,'NIST Scenario Assessment (2)'!$B:$B,0))</f>
        <v>IDENTIFY (ID)</v>
      </c>
      <c r="C8" s="166">
        <v>1</v>
      </c>
      <c r="D8" s="163">
        <v>1</v>
      </c>
      <c r="E8" s="163" t="str">
        <f ca="1">INDEX('NIST Scenario Assessment (2)'!$I:$I,MATCH($D8,'NIST Scenario Assessment (2)'!$B:$B,0))</f>
        <v>H</v>
      </c>
      <c r="F8" s="166" t="str">
        <f ca="1">INDEX('NIST Scenario Assessment (2)'!$K:$K,MATCH($D8,'NIST Scenario Assessment (2)'!$B:$B,0))</f>
        <v>H</v>
      </c>
      <c r="G8" s="183">
        <f t="shared" ref="G8:G29" ca="1" si="0">INDEX(K:K,MATCH(E8,J:J,0))</f>
        <v>3</v>
      </c>
      <c r="H8" s="184">
        <f t="shared" ref="H8:H29" ca="1" si="1">INDEX(K:K,MATCH(F8,J:J,0))</f>
        <v>3</v>
      </c>
      <c r="J8" s="114" t="s">
        <v>9</v>
      </c>
      <c r="K8" s="115">
        <v>0.1</v>
      </c>
      <c r="L8" s="115">
        <v>0</v>
      </c>
      <c r="M8" s="194" t="s">
        <v>1492</v>
      </c>
    </row>
    <row r="9" spans="2:13" x14ac:dyDescent="0.25">
      <c r="B9" s="171" t="str">
        <f ca="1">B8</f>
        <v>IDENTIFY (ID)</v>
      </c>
      <c r="C9" s="166">
        <f>C8</f>
        <v>1</v>
      </c>
      <c r="D9" s="163">
        <v>2</v>
      </c>
      <c r="E9" s="163" t="str">
        <f ca="1">INDEX('NIST Scenario Assessment (2)'!I:I,MATCH(D9,'NIST Scenario Assessment (2)'!B:B,0))</f>
        <v>M</v>
      </c>
      <c r="F9" s="166" t="str">
        <f ca="1">INDEX('NIST Scenario Assessment (2)'!$K:$K,MATCH($D9,'NIST Scenario Assessment (2)'!$B:$B,0))</f>
        <v>M</v>
      </c>
      <c r="G9" s="183">
        <f t="shared" ca="1" si="0"/>
        <v>2</v>
      </c>
      <c r="H9" s="184">
        <f t="shared" ca="1" si="1"/>
        <v>2</v>
      </c>
      <c r="J9" s="114" t="s">
        <v>115</v>
      </c>
      <c r="K9" s="115">
        <v>1</v>
      </c>
      <c r="L9" s="115">
        <v>1</v>
      </c>
      <c r="M9" s="194" t="s">
        <v>1490</v>
      </c>
    </row>
    <row r="10" spans="2:13" x14ac:dyDescent="0.25">
      <c r="B10" s="171" t="str">
        <f t="shared" ref="B10:C25" ca="1" si="2">B9</f>
        <v>IDENTIFY (ID)</v>
      </c>
      <c r="C10" s="166">
        <f t="shared" si="2"/>
        <v>1</v>
      </c>
      <c r="D10" s="163">
        <v>3</v>
      </c>
      <c r="E10" s="163" t="str">
        <f ca="1">INDEX('NIST Scenario Assessment (2)'!I:I,MATCH(D10,'NIST Scenario Assessment (2)'!B:B,0))</f>
        <v>M</v>
      </c>
      <c r="F10" s="166" t="str">
        <f ca="1">INDEX('NIST Scenario Assessment (2)'!$K:$K,MATCH($D10,'NIST Scenario Assessment (2)'!$B:$B,0))</f>
        <v>L</v>
      </c>
      <c r="G10" s="183">
        <f t="shared" ca="1" si="0"/>
        <v>2</v>
      </c>
      <c r="H10" s="184">
        <f t="shared" ca="1" si="1"/>
        <v>1</v>
      </c>
      <c r="J10" s="114" t="s">
        <v>118</v>
      </c>
      <c r="K10" s="115">
        <v>2</v>
      </c>
      <c r="L10" s="115">
        <v>2</v>
      </c>
      <c r="M10" s="194" t="s">
        <v>165</v>
      </c>
    </row>
    <row r="11" spans="2:13" ht="16.5" thickBot="1" x14ac:dyDescent="0.3">
      <c r="B11" s="171" t="str">
        <f t="shared" ca="1" si="2"/>
        <v>IDENTIFY (ID)</v>
      </c>
      <c r="C11" s="166">
        <f t="shared" si="2"/>
        <v>1</v>
      </c>
      <c r="D11" s="163">
        <v>4</v>
      </c>
      <c r="E11" s="163" t="str">
        <f ca="1">INDEX('NIST Scenario Assessment (2)'!I:I,MATCH(D11,'NIST Scenario Assessment (2)'!B:B,0))</f>
        <v>M</v>
      </c>
      <c r="F11" s="166" t="str">
        <f ca="1">INDEX('NIST Scenario Assessment (2)'!$K:$K,MATCH($D11,'NIST Scenario Assessment (2)'!$B:$B,0))</f>
        <v>L</v>
      </c>
      <c r="G11" s="183">
        <f t="shared" ca="1" si="0"/>
        <v>2</v>
      </c>
      <c r="H11" s="184">
        <f t="shared" ca="1" si="1"/>
        <v>1</v>
      </c>
      <c r="J11" s="111" t="s">
        <v>103</v>
      </c>
      <c r="K11" s="116">
        <v>3</v>
      </c>
      <c r="L11" s="116">
        <v>3</v>
      </c>
      <c r="M11" s="195" t="s">
        <v>1491</v>
      </c>
    </row>
    <row r="12" spans="2:13" x14ac:dyDescent="0.25">
      <c r="B12" s="171" t="str">
        <f t="shared" ca="1" si="2"/>
        <v>IDENTIFY (ID)</v>
      </c>
      <c r="C12" s="166">
        <f t="shared" si="2"/>
        <v>1</v>
      </c>
      <c r="D12" s="163">
        <v>5</v>
      </c>
      <c r="E12" s="163" t="str">
        <f ca="1">INDEX('NIST Scenario Assessment (2)'!I:I,MATCH(D12,'NIST Scenario Assessment (2)'!B:B,0))</f>
        <v>L</v>
      </c>
      <c r="F12" s="166" t="str">
        <f ca="1">INDEX('NIST Scenario Assessment (2)'!$K:$K,MATCH($D12,'NIST Scenario Assessment (2)'!$B:$B,0))</f>
        <v>H</v>
      </c>
      <c r="G12" s="183">
        <f t="shared" ca="1" si="0"/>
        <v>1</v>
      </c>
      <c r="H12" s="184">
        <f t="shared" ca="1" si="1"/>
        <v>3</v>
      </c>
    </row>
    <row r="13" spans="2:13" x14ac:dyDescent="0.25">
      <c r="B13" s="173" t="str">
        <f ca="1">INDEX('NIST Scenario Assessment (2)'!$A:$A,MATCH($D13,'NIST Scenario Assessment (2)'!$B:$B,0))</f>
        <v>PROTECT (PR)</v>
      </c>
      <c r="C13" s="175">
        <f t="shared" si="2"/>
        <v>1</v>
      </c>
      <c r="D13" s="174">
        <v>6</v>
      </c>
      <c r="E13" s="174" t="str">
        <f ca="1">INDEX('NIST Scenario Assessment (2)'!I:I,MATCH(D13,'NIST Scenario Assessment (2)'!B:B,0))</f>
        <v>M</v>
      </c>
      <c r="F13" s="175" t="str">
        <f ca="1">INDEX('NIST Scenario Assessment (2)'!$K:$K,MATCH($D13,'NIST Scenario Assessment (2)'!$B:$B,0))</f>
        <v>M</v>
      </c>
      <c r="G13" s="185">
        <f t="shared" ca="1" si="0"/>
        <v>2</v>
      </c>
      <c r="H13" s="186">
        <f t="shared" ca="1" si="1"/>
        <v>2</v>
      </c>
    </row>
    <row r="14" spans="2:13" x14ac:dyDescent="0.25">
      <c r="B14" s="171" t="str">
        <f ca="1">B13</f>
        <v>PROTECT (PR)</v>
      </c>
      <c r="C14" s="166">
        <f t="shared" si="2"/>
        <v>1</v>
      </c>
      <c r="D14" s="163">
        <v>7</v>
      </c>
      <c r="E14" s="163" t="str">
        <f ca="1">INDEX('NIST Scenario Assessment (2)'!I:I,MATCH(D14,'NIST Scenario Assessment (2)'!B:B,0))</f>
        <v>H</v>
      </c>
      <c r="F14" s="166" t="str">
        <f ca="1">INDEX('NIST Scenario Assessment (2)'!$K:$K,MATCH($D14,'NIST Scenario Assessment (2)'!$B:$B,0))</f>
        <v>L</v>
      </c>
      <c r="G14" s="183">
        <f t="shared" ca="1" si="0"/>
        <v>3</v>
      </c>
      <c r="H14" s="184">
        <f t="shared" ca="1" si="1"/>
        <v>1</v>
      </c>
    </row>
    <row r="15" spans="2:13" x14ac:dyDescent="0.25">
      <c r="B15" s="171" t="str">
        <f t="shared" ref="B15:B18" ca="1" si="3">B14</f>
        <v>PROTECT (PR)</v>
      </c>
      <c r="C15" s="166">
        <f t="shared" si="2"/>
        <v>1</v>
      </c>
      <c r="D15" s="163">
        <v>8</v>
      </c>
      <c r="E15" s="163" t="str">
        <f ca="1">INDEX('NIST Scenario Assessment (2)'!I:I,MATCH(D15,'NIST Scenario Assessment (2)'!B:B,0))</f>
        <v>L</v>
      </c>
      <c r="F15" s="166" t="str">
        <f ca="1">INDEX('NIST Scenario Assessment (2)'!$K:$K,MATCH($D15,'NIST Scenario Assessment (2)'!$B:$B,0))</f>
        <v>H</v>
      </c>
      <c r="G15" s="183">
        <f t="shared" ca="1" si="0"/>
        <v>1</v>
      </c>
      <c r="H15" s="184">
        <f t="shared" ca="1" si="1"/>
        <v>3</v>
      </c>
    </row>
    <row r="16" spans="2:13" x14ac:dyDescent="0.25">
      <c r="B16" s="171" t="str">
        <f t="shared" ca="1" si="3"/>
        <v>PROTECT (PR)</v>
      </c>
      <c r="C16" s="166">
        <f t="shared" si="2"/>
        <v>1</v>
      </c>
      <c r="D16" s="163">
        <v>9</v>
      </c>
      <c r="E16" s="163" t="str">
        <f ca="1">INDEX('NIST Scenario Assessment (2)'!I:I,MATCH(D16,'NIST Scenario Assessment (2)'!B:B,0))</f>
        <v>M</v>
      </c>
      <c r="F16" s="166" t="str">
        <f ca="1">INDEX('NIST Scenario Assessment (2)'!$K:$K,MATCH($D16,'NIST Scenario Assessment (2)'!$B:$B,0))</f>
        <v>H</v>
      </c>
      <c r="G16" s="183">
        <f t="shared" ca="1" si="0"/>
        <v>2</v>
      </c>
      <c r="H16" s="184">
        <f t="shared" ca="1" si="1"/>
        <v>3</v>
      </c>
    </row>
    <row r="17" spans="2:8" x14ac:dyDescent="0.25">
      <c r="B17" s="171" t="str">
        <f t="shared" ca="1" si="3"/>
        <v>PROTECT (PR)</v>
      </c>
      <c r="C17" s="166">
        <f t="shared" si="2"/>
        <v>1</v>
      </c>
      <c r="D17" s="163">
        <v>10</v>
      </c>
      <c r="E17" s="163" t="str">
        <f ca="1">INDEX('NIST Scenario Assessment (2)'!I:I,MATCH(D17,'NIST Scenario Assessment (2)'!B:B,0))</f>
        <v>L</v>
      </c>
      <c r="F17" s="166" t="str">
        <f ca="1">INDEX('NIST Scenario Assessment (2)'!$K:$K,MATCH($D17,'NIST Scenario Assessment (2)'!$B:$B,0))</f>
        <v>L</v>
      </c>
      <c r="G17" s="183">
        <f t="shared" ca="1" si="0"/>
        <v>1</v>
      </c>
      <c r="H17" s="184">
        <f t="shared" ca="1" si="1"/>
        <v>1</v>
      </c>
    </row>
    <row r="18" spans="2:8" x14ac:dyDescent="0.25">
      <c r="B18" s="176" t="str">
        <f t="shared" ca="1" si="3"/>
        <v>PROTECT (PR)</v>
      </c>
      <c r="C18" s="178">
        <f t="shared" si="2"/>
        <v>1</v>
      </c>
      <c r="D18" s="177">
        <v>11</v>
      </c>
      <c r="E18" s="177" t="str">
        <f ca="1">INDEX('NIST Scenario Assessment (2)'!I:I,MATCH(D18,'NIST Scenario Assessment (2)'!B:B,0))</f>
        <v>N/A</v>
      </c>
      <c r="F18" s="178" t="str">
        <f ca="1">INDEX('NIST Scenario Assessment (2)'!$K:$K,MATCH($D18,'NIST Scenario Assessment (2)'!$B:$B,0))</f>
        <v>M</v>
      </c>
      <c r="G18" s="187">
        <f t="shared" ca="1" si="0"/>
        <v>0.1</v>
      </c>
      <c r="H18" s="188">
        <f t="shared" ca="1" si="1"/>
        <v>2</v>
      </c>
    </row>
    <row r="19" spans="2:8" x14ac:dyDescent="0.25">
      <c r="B19" s="173" t="str">
        <f ca="1">INDEX('NIST Scenario Assessment (2)'!$A:$A,MATCH($D19,'NIST Scenario Assessment (2)'!$B:$B,0))</f>
        <v>DETECT (DE)</v>
      </c>
      <c r="C19" s="175">
        <f t="shared" si="2"/>
        <v>1</v>
      </c>
      <c r="D19" s="174">
        <v>12</v>
      </c>
      <c r="E19" s="174" t="str">
        <f ca="1">INDEX('NIST Scenario Assessment (2)'!I:I,MATCH(D19,'NIST Scenario Assessment (2)'!B:B,0))</f>
        <v>N/A</v>
      </c>
      <c r="F19" s="175" t="str">
        <f ca="1">INDEX('NIST Scenario Assessment (2)'!$K:$K,MATCH($D19,'NIST Scenario Assessment (2)'!$B:$B,0))</f>
        <v>H</v>
      </c>
      <c r="G19" s="185">
        <f t="shared" ca="1" si="0"/>
        <v>0.1</v>
      </c>
      <c r="H19" s="186">
        <f t="shared" ca="1" si="1"/>
        <v>3</v>
      </c>
    </row>
    <row r="20" spans="2:8" x14ac:dyDescent="0.25">
      <c r="B20" s="171" t="str">
        <f ca="1">B19</f>
        <v>DETECT (DE)</v>
      </c>
      <c r="C20" s="166">
        <f t="shared" si="2"/>
        <v>1</v>
      </c>
      <c r="D20" s="163">
        <v>13</v>
      </c>
      <c r="E20" s="163" t="str">
        <f ca="1">INDEX('NIST Scenario Assessment (2)'!I:I,MATCH(D20,'NIST Scenario Assessment (2)'!B:B,0))</f>
        <v>M</v>
      </c>
      <c r="F20" s="166" t="str">
        <f ca="1">INDEX('NIST Scenario Assessment (2)'!$K:$K,MATCH($D20,'NIST Scenario Assessment (2)'!$B:$B,0))</f>
        <v>H</v>
      </c>
      <c r="G20" s="183">
        <f t="shared" ca="1" si="0"/>
        <v>2</v>
      </c>
      <c r="H20" s="184">
        <f t="shared" ca="1" si="1"/>
        <v>3</v>
      </c>
    </row>
    <row r="21" spans="2:8" x14ac:dyDescent="0.25">
      <c r="B21" s="176" t="str">
        <f ca="1">B20</f>
        <v>DETECT (DE)</v>
      </c>
      <c r="C21" s="178">
        <f t="shared" si="2"/>
        <v>1</v>
      </c>
      <c r="D21" s="177">
        <v>14</v>
      </c>
      <c r="E21" s="177" t="str">
        <f ca="1">INDEX('NIST Scenario Assessment (2)'!I:I,MATCH(D21,'NIST Scenario Assessment (2)'!B:B,0))</f>
        <v>M</v>
      </c>
      <c r="F21" s="178" t="str">
        <f ca="1">INDEX('NIST Scenario Assessment (2)'!$K:$K,MATCH($D21,'NIST Scenario Assessment (2)'!$B:$B,0))</f>
        <v>M</v>
      </c>
      <c r="G21" s="187">
        <f t="shared" ca="1" si="0"/>
        <v>2</v>
      </c>
      <c r="H21" s="188">
        <f t="shared" ca="1" si="1"/>
        <v>2</v>
      </c>
    </row>
    <row r="22" spans="2:8" x14ac:dyDescent="0.25">
      <c r="B22" s="173" t="str">
        <f ca="1">INDEX('NIST Scenario Assessment (2)'!$A:$A,MATCH($D22,'NIST Scenario Assessment (2)'!$B:$B,0))</f>
        <v>RESPOND (RS)</v>
      </c>
      <c r="C22" s="175">
        <f t="shared" si="2"/>
        <v>1</v>
      </c>
      <c r="D22" s="174">
        <v>15</v>
      </c>
      <c r="E22" s="174" t="str">
        <f ca="1">INDEX('NIST Scenario Assessment (2)'!I:I,MATCH(D22,'NIST Scenario Assessment (2)'!B:B,0))</f>
        <v>N/A</v>
      </c>
      <c r="F22" s="175" t="str">
        <f ca="1">INDEX('NIST Scenario Assessment (2)'!$K:$K,MATCH($D22,'NIST Scenario Assessment (2)'!$B:$B,0))</f>
        <v>H</v>
      </c>
      <c r="G22" s="185">
        <f t="shared" ca="1" si="0"/>
        <v>0.1</v>
      </c>
      <c r="H22" s="186">
        <f t="shared" ca="1" si="1"/>
        <v>3</v>
      </c>
    </row>
    <row r="23" spans="2:8" x14ac:dyDescent="0.25">
      <c r="B23" s="171" t="str">
        <f ca="1">B22</f>
        <v>RESPOND (RS)</v>
      </c>
      <c r="C23" s="166">
        <f t="shared" si="2"/>
        <v>1</v>
      </c>
      <c r="D23" s="163">
        <v>16</v>
      </c>
      <c r="E23" s="163" t="str">
        <f ca="1">INDEX('NIST Scenario Assessment (2)'!I:I,MATCH(D23,'NIST Scenario Assessment (2)'!B:B,0))</f>
        <v>N/A</v>
      </c>
      <c r="F23" s="166" t="str">
        <f ca="1">INDEX('NIST Scenario Assessment (2)'!$K:$K,MATCH($D23,'NIST Scenario Assessment (2)'!$B:$B,0))</f>
        <v>H</v>
      </c>
      <c r="G23" s="183">
        <f t="shared" ca="1" si="0"/>
        <v>0.1</v>
      </c>
      <c r="H23" s="184">
        <f t="shared" ca="1" si="1"/>
        <v>3</v>
      </c>
    </row>
    <row r="24" spans="2:8" x14ac:dyDescent="0.25">
      <c r="B24" s="171" t="str">
        <f t="shared" ref="B24:C29" ca="1" si="4">B23</f>
        <v>RESPOND (RS)</v>
      </c>
      <c r="C24" s="166">
        <f t="shared" si="2"/>
        <v>1</v>
      </c>
      <c r="D24" s="163">
        <v>17</v>
      </c>
      <c r="E24" s="163" t="str">
        <f ca="1">INDEX('NIST Scenario Assessment (2)'!I:I,MATCH(D24,'NIST Scenario Assessment (2)'!B:B,0))</f>
        <v>N/A</v>
      </c>
      <c r="F24" s="166" t="str">
        <f ca="1">INDEX('NIST Scenario Assessment (2)'!$K:$K,MATCH($D24,'NIST Scenario Assessment (2)'!$B:$B,0))</f>
        <v>H</v>
      </c>
      <c r="G24" s="183">
        <f t="shared" ca="1" si="0"/>
        <v>0.1</v>
      </c>
      <c r="H24" s="184">
        <f t="shared" ca="1" si="1"/>
        <v>3</v>
      </c>
    </row>
    <row r="25" spans="2:8" x14ac:dyDescent="0.25">
      <c r="B25" s="171" t="str">
        <f t="shared" ca="1" si="4"/>
        <v>RESPOND (RS)</v>
      </c>
      <c r="C25" s="166">
        <f t="shared" si="2"/>
        <v>1</v>
      </c>
      <c r="D25" s="163">
        <v>18</v>
      </c>
      <c r="E25" s="163" t="str">
        <f ca="1">INDEX('NIST Scenario Assessment (2)'!I:I,MATCH(D25,'NIST Scenario Assessment (2)'!B:B,0))</f>
        <v>M</v>
      </c>
      <c r="F25" s="166" t="str">
        <f ca="1">INDEX('NIST Scenario Assessment (2)'!$K:$K,MATCH($D25,'NIST Scenario Assessment (2)'!$B:$B,0))</f>
        <v>H</v>
      </c>
      <c r="G25" s="183">
        <f t="shared" ca="1" si="0"/>
        <v>2</v>
      </c>
      <c r="H25" s="184">
        <f t="shared" ca="1" si="1"/>
        <v>3</v>
      </c>
    </row>
    <row r="26" spans="2:8" x14ac:dyDescent="0.25">
      <c r="B26" s="176" t="str">
        <f t="shared" ca="1" si="4"/>
        <v>RESPOND (RS)</v>
      </c>
      <c r="C26" s="178">
        <f t="shared" si="4"/>
        <v>1</v>
      </c>
      <c r="D26" s="177">
        <v>19</v>
      </c>
      <c r="E26" s="177" t="str">
        <f ca="1">INDEX('NIST Scenario Assessment (2)'!I:I,MATCH(D26,'NIST Scenario Assessment (2)'!B:B,0))</f>
        <v>M</v>
      </c>
      <c r="F26" s="178" t="str">
        <f ca="1">INDEX('NIST Scenario Assessment (2)'!$K:$K,MATCH($D26,'NIST Scenario Assessment (2)'!$B:$B,0))</f>
        <v>M</v>
      </c>
      <c r="G26" s="187">
        <f t="shared" ca="1" si="0"/>
        <v>2</v>
      </c>
      <c r="H26" s="188">
        <f t="shared" ca="1" si="1"/>
        <v>2</v>
      </c>
    </row>
    <row r="27" spans="2:8" x14ac:dyDescent="0.25">
      <c r="B27" s="171" t="str">
        <f ca="1">INDEX('NIST Scenario Assessment (2)'!$A:$A,MATCH($D27,'NIST Scenario Assessment (2)'!$B:$B,0))</f>
        <v>RECOVER (RC)</v>
      </c>
      <c r="C27" s="166">
        <f t="shared" si="4"/>
        <v>1</v>
      </c>
      <c r="D27" s="163">
        <v>20</v>
      </c>
      <c r="E27" s="163" t="str">
        <f ca="1">INDEX('NIST Scenario Assessment (2)'!I:I,MATCH(D27,'NIST Scenario Assessment (2)'!B:B,0))</f>
        <v>N/A</v>
      </c>
      <c r="F27" s="166" t="str">
        <f ca="1">INDEX('NIST Scenario Assessment (2)'!$K:$K,MATCH($D27,'NIST Scenario Assessment (2)'!$B:$B,0))</f>
        <v>H</v>
      </c>
      <c r="G27" s="183">
        <f t="shared" ca="1" si="0"/>
        <v>0.1</v>
      </c>
      <c r="H27" s="184">
        <f t="shared" ca="1" si="1"/>
        <v>3</v>
      </c>
    </row>
    <row r="28" spans="2:8" x14ac:dyDescent="0.25">
      <c r="B28" s="171" t="str">
        <f ca="1">B27</f>
        <v>RECOVER (RC)</v>
      </c>
      <c r="C28" s="166">
        <f t="shared" si="4"/>
        <v>1</v>
      </c>
      <c r="D28" s="163">
        <v>21</v>
      </c>
      <c r="E28" s="163" t="str">
        <f ca="1">INDEX('NIST Scenario Assessment (2)'!I:I,MATCH(D28,'NIST Scenario Assessment (2)'!B:B,0))</f>
        <v>N/A</v>
      </c>
      <c r="F28" s="166" t="str">
        <f ca="1">INDEX('NIST Scenario Assessment (2)'!$K:$K,MATCH($D28,'NIST Scenario Assessment (2)'!$B:$B,0))</f>
        <v>H</v>
      </c>
      <c r="G28" s="183">
        <f t="shared" ca="1" si="0"/>
        <v>0.1</v>
      </c>
      <c r="H28" s="184">
        <f t="shared" ca="1" si="1"/>
        <v>3</v>
      </c>
    </row>
    <row r="29" spans="2:8" ht="16.5" thickBot="1" x14ac:dyDescent="0.3">
      <c r="B29" s="172" t="str">
        <f ca="1">B28</f>
        <v>RECOVER (RC)</v>
      </c>
      <c r="C29" s="167">
        <f t="shared" si="4"/>
        <v>1</v>
      </c>
      <c r="D29" s="164">
        <v>22</v>
      </c>
      <c r="E29" s="164" t="str">
        <f ca="1">INDEX('NIST Scenario Assessment (2)'!I:I,MATCH(D29,'NIST Scenario Assessment (2)'!B:B,0))</f>
        <v>N/A</v>
      </c>
      <c r="F29" s="167" t="str">
        <f ca="1">INDEX('NIST Scenario Assessment (2)'!$K:$K,MATCH($D29,'NIST Scenario Assessment (2)'!$B:$B,0))</f>
        <v>H</v>
      </c>
      <c r="G29" s="189">
        <f t="shared" ca="1" si="0"/>
        <v>0.1</v>
      </c>
      <c r="H29" s="190">
        <f t="shared" ca="1" si="1"/>
        <v>3</v>
      </c>
    </row>
    <row r="30" spans="2:8" ht="16.5" thickBot="1" x14ac:dyDescent="0.3">
      <c r="E30" s="51"/>
      <c r="G30" s="191">
        <f ca="1">SUM(G8:G29)</f>
        <v>27.800000000000011</v>
      </c>
      <c r="H30" s="192">
        <f ca="1">SUM(H8:H29)</f>
        <v>53</v>
      </c>
    </row>
    <row r="32" spans="2:8" ht="16.5" thickBot="1" x14ac:dyDescent="0.3"/>
    <row r="33" spans="2:8" ht="31.5" x14ac:dyDescent="0.25">
      <c r="B33" s="196" t="s">
        <v>1686</v>
      </c>
      <c r="C33" s="170" t="s">
        <v>1487</v>
      </c>
      <c r="D33" s="170" t="s">
        <v>1488</v>
      </c>
      <c r="E33" s="170" t="s">
        <v>1489</v>
      </c>
      <c r="F33" s="170" t="s">
        <v>139</v>
      </c>
      <c r="G33" s="170" t="s">
        <v>1489</v>
      </c>
      <c r="H33" s="130" t="s">
        <v>139</v>
      </c>
    </row>
    <row r="34" spans="2:8" x14ac:dyDescent="0.25">
      <c r="B34" s="114" t="s">
        <v>8</v>
      </c>
      <c r="C34" s="166">
        <f ca="1">SUMIFS($C$8:$C$29,$B$8:$B$29,B34)</f>
        <v>5</v>
      </c>
      <c r="D34" s="166" t="s">
        <v>1482</v>
      </c>
      <c r="E34" s="168">
        <f ca="1">SUMIFS($G$8:$G$29,$B$8:$B$29,B34)/C34</f>
        <v>2</v>
      </c>
      <c r="F34" s="168">
        <f ca="1">SUMIFS($H$8:$H$29,$B$8:$B$29,B34)/C34</f>
        <v>2</v>
      </c>
      <c r="G34" s="197" t="str">
        <f t="shared" ref="G34:H38" ca="1" si="5">INDEX($M:$M,MATCH(ROUND(E34,0),$L:$L,0))</f>
        <v>Medium</v>
      </c>
      <c r="H34" s="179" t="str">
        <f t="shared" ca="1" si="5"/>
        <v>Medium</v>
      </c>
    </row>
    <row r="35" spans="2:8" x14ac:dyDescent="0.25">
      <c r="B35" s="114" t="s">
        <v>4</v>
      </c>
      <c r="C35" s="166">
        <f ca="1">SUMIFS($C$8:$C$29,$B$8:$B$29,B35)</f>
        <v>6</v>
      </c>
      <c r="D35" s="166" t="s">
        <v>1483</v>
      </c>
      <c r="E35" s="168">
        <f ca="1">SUMIFS($G$8:$G$29,$B$8:$B$29,B35)/C35</f>
        <v>1.5166666666666666</v>
      </c>
      <c r="F35" s="168">
        <f ca="1">SUMIFS($H$8:$H$29,$B$8:$B$29,B35)/C35</f>
        <v>2</v>
      </c>
      <c r="G35" s="197" t="str">
        <f t="shared" ca="1" si="5"/>
        <v>Medium</v>
      </c>
      <c r="H35" s="179" t="str">
        <f t="shared" ca="1" si="5"/>
        <v>Medium</v>
      </c>
    </row>
    <row r="36" spans="2:8" x14ac:dyDescent="0.25">
      <c r="B36" s="114" t="s">
        <v>5</v>
      </c>
      <c r="C36" s="166">
        <f ca="1">SUMIFS($C$8:$C$29,$B$8:$B$29,B36)</f>
        <v>3</v>
      </c>
      <c r="D36" s="166" t="s">
        <v>1484</v>
      </c>
      <c r="E36" s="168">
        <f ca="1">SUMIFS($G$8:$G$29,$B$8:$B$29,B36)/C36</f>
        <v>1.3666666666666665</v>
      </c>
      <c r="F36" s="168">
        <f ca="1">SUMIFS($H$8:$H$29,$B$8:$B$29,B36)/C36</f>
        <v>2.6666666666666665</v>
      </c>
      <c r="G36" s="197" t="str">
        <f t="shared" ca="1" si="5"/>
        <v>Low</v>
      </c>
      <c r="H36" s="179" t="str">
        <f t="shared" ca="1" si="5"/>
        <v>High</v>
      </c>
    </row>
    <row r="37" spans="2:8" x14ac:dyDescent="0.25">
      <c r="B37" s="114" t="s">
        <v>6</v>
      </c>
      <c r="C37" s="166">
        <f ca="1">SUMIFS($C$8:$C$29,$B$8:$B$29,B37)</f>
        <v>5</v>
      </c>
      <c r="D37" s="166" t="s">
        <v>1485</v>
      </c>
      <c r="E37" s="168">
        <f ca="1">SUMIFS($G$8:$G$29,$B$8:$B$29,B37)/C37</f>
        <v>0.86</v>
      </c>
      <c r="F37" s="168">
        <f ca="1">SUMIFS($H$8:$H$29,$B$8:$B$29,B37)/C37</f>
        <v>2.8</v>
      </c>
      <c r="G37" s="197" t="str">
        <f t="shared" ca="1" si="5"/>
        <v>Low</v>
      </c>
      <c r="H37" s="179" t="str">
        <f t="shared" ca="1" si="5"/>
        <v>High</v>
      </c>
    </row>
    <row r="38" spans="2:8" ht="16.5" thickBot="1" x14ac:dyDescent="0.3">
      <c r="B38" s="111" t="s">
        <v>7</v>
      </c>
      <c r="C38" s="167">
        <f ca="1">SUMIFS($C$8:$C$29,$B$8:$B$29,B38)</f>
        <v>3</v>
      </c>
      <c r="D38" s="167" t="s">
        <v>1486</v>
      </c>
      <c r="E38" s="169">
        <f ca="1">SUMIFS($G$8:$G$29,$B$8:$B$29,B38)/C38</f>
        <v>0.10000000000000002</v>
      </c>
      <c r="F38" s="169">
        <f ca="1">SUMIFS($H$8:$H$29,$B$8:$B$29,B38)/C38</f>
        <v>3</v>
      </c>
      <c r="G38" s="198" t="str">
        <f t="shared" ca="1" si="5"/>
        <v>Very Low</v>
      </c>
      <c r="H38" s="180" t="str">
        <f t="shared" ca="1" si="5"/>
        <v>High</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3:F15"/>
  <sheetViews>
    <sheetView showGridLines="0" topLeftCell="XFD1048576" workbookViewId="0">
      <selection activeCell="E3" sqref="E3"/>
    </sheetView>
  </sheetViews>
  <sheetFormatPr defaultColWidth="0" defaultRowHeight="15.75" customHeight="1" zeroHeight="1" x14ac:dyDescent="0.25"/>
  <cols>
    <col min="1" max="1" width="9" hidden="1" customWidth="1"/>
    <col min="2" max="2" width="4.75" style="51" hidden="1" customWidth="1"/>
    <col min="3" max="3" width="20.375" hidden="1" customWidth="1"/>
    <col min="4" max="4" width="61.625" hidden="1" customWidth="1"/>
    <col min="5" max="5" width="10.375" hidden="1" customWidth="1"/>
    <col min="6" max="6" width="63.75" hidden="1" customWidth="1"/>
    <col min="7" max="16384" width="9" hidden="1"/>
  </cols>
  <sheetData>
    <row r="3" spans="2:2" ht="21" hidden="1" x14ac:dyDescent="0.35">
      <c r="B3" s="162" t="e">
        <f>INDEX(TOC_Index!D:D,MATCH(B2,TOC_Index!C:C,0))</f>
        <v>#N/A</v>
      </c>
    </row>
    <row r="4" spans="2:2" hidden="1" x14ac:dyDescent="0.25">
      <c r="B4"/>
    </row>
    <row r="5" spans="2:2" hidden="1" x14ac:dyDescent="0.25">
      <c r="B5"/>
    </row>
    <row r="6" spans="2:2" hidden="1" x14ac:dyDescent="0.25">
      <c r="B6"/>
    </row>
    <row r="7" spans="2:2" hidden="1" x14ac:dyDescent="0.25">
      <c r="B7"/>
    </row>
    <row r="8" spans="2:2" hidden="1" x14ac:dyDescent="0.25">
      <c r="B8"/>
    </row>
    <row r="9" spans="2:2" hidden="1" x14ac:dyDescent="0.25">
      <c r="B9"/>
    </row>
    <row r="10" spans="2:2" hidden="1" x14ac:dyDescent="0.25">
      <c r="B10"/>
    </row>
    <row r="11" spans="2:2" hidden="1" x14ac:dyDescent="0.25">
      <c r="B11"/>
    </row>
    <row r="12" spans="2:2" hidden="1" x14ac:dyDescent="0.25">
      <c r="B12"/>
    </row>
    <row r="13" spans="2:2" hidden="1" x14ac:dyDescent="0.25">
      <c r="B13"/>
    </row>
    <row r="14" spans="2:2" hidden="1" x14ac:dyDescent="0.25">
      <c r="B14"/>
    </row>
    <row r="15" spans="2:2" hidden="1" x14ac:dyDescent="0.25">
      <c r="B1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Q73"/>
  <sheetViews>
    <sheetView showGridLines="0" zoomScale="70" zoomScaleNormal="70" workbookViewId="0">
      <pane xSplit="1" ySplit="21" topLeftCell="B22" activePane="bottomRight" state="frozen"/>
      <selection activeCell="E3" sqref="E3"/>
      <selection pane="topRight" activeCell="E3" sqref="E3"/>
      <selection pane="bottomLeft" activeCell="E3" sqref="E3"/>
      <selection pane="bottomRight" activeCell="B3" sqref="B3"/>
    </sheetView>
  </sheetViews>
  <sheetFormatPr defaultColWidth="9" defaultRowHeight="12.75" x14ac:dyDescent="0.25"/>
  <cols>
    <col min="1" max="1" width="3.25" style="43" customWidth="1"/>
    <col min="2" max="2" width="3.5" style="43" customWidth="1"/>
    <col min="3" max="3" width="38.5" style="43" customWidth="1"/>
    <col min="4" max="4" width="19.875" style="43" customWidth="1"/>
    <col min="5" max="5" width="8.625" style="43" customWidth="1"/>
    <col min="6" max="6" width="4.25" style="43" customWidth="1"/>
    <col min="7" max="7" width="25.875" style="43" customWidth="1"/>
    <col min="8" max="8" width="30" style="43" bestFit="1" customWidth="1"/>
    <col min="9" max="9" width="9" style="43"/>
    <col min="10" max="10" width="16.25" style="43" bestFit="1" customWidth="1"/>
    <col min="11" max="11" width="14.125" style="43" customWidth="1"/>
    <col min="12" max="12" width="3.25" style="43" customWidth="1"/>
    <col min="13" max="13" width="14.25" style="43" bestFit="1" customWidth="1"/>
    <col min="14" max="14" width="15" style="43" customWidth="1"/>
    <col min="15" max="15" width="4" style="43" customWidth="1"/>
    <col min="16" max="16" width="29" style="43" bestFit="1" customWidth="1"/>
    <col min="17" max="17" width="14.875" style="43" customWidth="1"/>
    <col min="18" max="19" width="9" style="43"/>
    <col min="20" max="20" width="18.875" style="43" customWidth="1"/>
    <col min="21" max="21" width="14.375" style="43" customWidth="1"/>
    <col min="22" max="22" width="2.5" style="43" customWidth="1"/>
    <col min="23" max="23" width="30" style="43" bestFit="1" customWidth="1"/>
    <col min="24" max="24" width="9" style="43"/>
    <col min="25" max="25" width="3.125" style="43" customWidth="1"/>
    <col min="26" max="26" width="31.375" style="43" bestFit="1" customWidth="1"/>
    <col min="27" max="16384" width="9" style="43"/>
  </cols>
  <sheetData>
    <row r="2" spans="2:10" ht="33.75" x14ac:dyDescent="0.25">
      <c r="B2" s="160" t="str">
        <f ca="1">MID(CELL("filename",A1),FIND("]",CELL("filename",A1))+1,256)</f>
        <v>CRO Forum Taxonomy (3)</v>
      </c>
    </row>
    <row r="3" spans="2:10" ht="21" x14ac:dyDescent="0.35">
      <c r="B3" s="162" t="str">
        <f ca="1">INDEX(TOC_Index!D:D,MATCH(B2,TOC_Index!C:C,0))</f>
        <v>Assessment of the scenario 3 against the CRO forum framework to identify key risk areas and costs</v>
      </c>
    </row>
    <row r="5" spans="2:10" x14ac:dyDescent="0.25">
      <c r="B5" s="132" t="s">
        <v>906</v>
      </c>
      <c r="C5" s="132"/>
      <c r="D5" s="132"/>
      <c r="E5" s="132"/>
      <c r="F5" s="132"/>
      <c r="G5" s="132"/>
      <c r="H5" s="132"/>
      <c r="I5" s="132"/>
      <c r="J5" s="132"/>
    </row>
    <row r="6" spans="2:10" ht="12.75" customHeight="1" x14ac:dyDescent="0.25">
      <c r="B6" s="255" t="s">
        <v>1647</v>
      </c>
      <c r="C6" s="255"/>
      <c r="D6" s="255"/>
      <c r="E6" s="255"/>
      <c r="F6" s="255"/>
      <c r="G6" s="255"/>
      <c r="H6" s="255"/>
      <c r="I6" s="255"/>
      <c r="J6" s="255"/>
    </row>
    <row r="7" spans="2:10" x14ac:dyDescent="0.25">
      <c r="B7" s="255"/>
      <c r="C7" s="255"/>
      <c r="D7" s="255"/>
      <c r="E7" s="255"/>
      <c r="F7" s="255"/>
      <c r="G7" s="255"/>
      <c r="H7" s="255"/>
      <c r="I7" s="255"/>
      <c r="J7" s="255"/>
    </row>
    <row r="8" spans="2:10" x14ac:dyDescent="0.25">
      <c r="B8" s="255"/>
      <c r="C8" s="255"/>
      <c r="D8" s="255"/>
      <c r="E8" s="255"/>
      <c r="F8" s="255"/>
      <c r="G8" s="255"/>
      <c r="H8" s="255"/>
      <c r="I8" s="255"/>
      <c r="J8" s="255"/>
    </row>
    <row r="10" spans="2:10" x14ac:dyDescent="0.25">
      <c r="B10" s="132" t="s">
        <v>908</v>
      </c>
      <c r="C10" s="132"/>
      <c r="D10" s="132"/>
      <c r="E10" s="132"/>
      <c r="F10" s="132"/>
      <c r="G10" s="132"/>
      <c r="H10" s="132"/>
      <c r="I10" s="132"/>
      <c r="J10" s="132"/>
    </row>
    <row r="11" spans="2:10" ht="32.25" customHeight="1" x14ac:dyDescent="0.25">
      <c r="B11" s="255" t="s">
        <v>1648</v>
      </c>
      <c r="C11" s="255"/>
      <c r="D11" s="255"/>
      <c r="E11" s="255"/>
      <c r="F11" s="255"/>
      <c r="G11" s="255"/>
      <c r="H11" s="255"/>
      <c r="I11" s="255"/>
      <c r="J11" s="255"/>
    </row>
    <row r="12" spans="2:10" x14ac:dyDescent="0.25">
      <c r="B12" s="255"/>
      <c r="C12" s="255"/>
      <c r="D12" s="255"/>
      <c r="E12" s="255"/>
      <c r="F12" s="255"/>
      <c r="G12" s="255"/>
      <c r="H12" s="255"/>
      <c r="I12" s="255"/>
      <c r="J12" s="255"/>
    </row>
    <row r="13" spans="2:10" x14ac:dyDescent="0.25">
      <c r="B13" s="255"/>
      <c r="C13" s="255"/>
      <c r="D13" s="255"/>
      <c r="E13" s="255"/>
      <c r="F13" s="255"/>
      <c r="G13" s="255"/>
      <c r="H13" s="255"/>
      <c r="I13" s="255"/>
      <c r="J13" s="255"/>
    </row>
    <row r="15" spans="2:10" x14ac:dyDescent="0.25">
      <c r="B15" s="132" t="s">
        <v>910</v>
      </c>
      <c r="C15" s="132"/>
      <c r="D15" s="132"/>
      <c r="E15" s="132"/>
      <c r="F15" s="132"/>
      <c r="G15" s="132"/>
      <c r="H15" s="132"/>
      <c r="I15" s="132"/>
      <c r="J15" s="132"/>
    </row>
    <row r="16" spans="2:10" s="44" customFormat="1" ht="12.75" customHeight="1" x14ac:dyDescent="0.25">
      <c r="B16" s="255" t="s">
        <v>1649</v>
      </c>
      <c r="C16" s="255"/>
      <c r="D16" s="255"/>
      <c r="E16" s="255"/>
      <c r="F16" s="255"/>
      <c r="G16" s="255"/>
      <c r="H16" s="255"/>
      <c r="I16" s="255"/>
      <c r="J16" s="255"/>
    </row>
    <row r="17" spans="2:10" s="44" customFormat="1" x14ac:dyDescent="0.25">
      <c r="B17" s="255"/>
      <c r="C17" s="255"/>
      <c r="D17" s="255"/>
      <c r="E17" s="255"/>
      <c r="F17" s="255"/>
      <c r="G17" s="255"/>
      <c r="H17" s="255"/>
      <c r="I17" s="255"/>
      <c r="J17" s="255"/>
    </row>
    <row r="18" spans="2:10" s="44" customFormat="1" x14ac:dyDescent="0.25">
      <c r="B18" s="255"/>
      <c r="C18" s="255"/>
      <c r="D18" s="255"/>
      <c r="E18" s="255"/>
      <c r="F18" s="255"/>
      <c r="G18" s="255"/>
      <c r="H18" s="255"/>
      <c r="I18" s="255"/>
      <c r="J18" s="255"/>
    </row>
    <row r="19" spans="2:10" s="44" customFormat="1" x14ac:dyDescent="0.25">
      <c r="B19" s="255"/>
      <c r="C19" s="255"/>
      <c r="D19" s="255"/>
      <c r="E19" s="255"/>
      <c r="F19" s="255"/>
      <c r="G19" s="255"/>
      <c r="H19" s="255"/>
      <c r="I19" s="255"/>
      <c r="J19" s="255"/>
    </row>
    <row r="20" spans="2:10" s="44" customFormat="1" x14ac:dyDescent="0.25">
      <c r="B20" s="255"/>
      <c r="C20" s="255"/>
      <c r="D20" s="255"/>
      <c r="E20" s="255"/>
      <c r="F20" s="255"/>
      <c r="G20" s="255"/>
      <c r="H20" s="255"/>
      <c r="I20" s="255"/>
      <c r="J20" s="255"/>
    </row>
    <row r="21" spans="2:10" s="44" customFormat="1" x14ac:dyDescent="0.25">
      <c r="B21" s="255"/>
      <c r="C21" s="255"/>
      <c r="D21" s="255"/>
      <c r="E21" s="255"/>
      <c r="F21" s="255"/>
      <c r="G21" s="255"/>
      <c r="H21" s="255"/>
      <c r="I21" s="255"/>
      <c r="J21" s="255"/>
    </row>
    <row r="23" spans="2:10" x14ac:dyDescent="0.25">
      <c r="B23" s="132" t="s">
        <v>911</v>
      </c>
      <c r="C23" s="132"/>
      <c r="D23" s="132"/>
      <c r="E23" s="132"/>
      <c r="G23" s="132" t="s">
        <v>912</v>
      </c>
      <c r="H23" s="132"/>
      <c r="I23" s="132"/>
    </row>
    <row r="24" spans="2:10" ht="13.5" thickBot="1" x14ac:dyDescent="0.3"/>
    <row r="25" spans="2:10" x14ac:dyDescent="0.25">
      <c r="B25" s="134" t="s">
        <v>134</v>
      </c>
      <c r="C25" s="135" t="s">
        <v>78</v>
      </c>
      <c r="D25" s="135" t="s">
        <v>77</v>
      </c>
      <c r="E25" s="153" t="s">
        <v>909</v>
      </c>
      <c r="G25" s="134" t="s">
        <v>876</v>
      </c>
      <c r="H25" s="139" t="s">
        <v>893</v>
      </c>
      <c r="I25" s="153" t="s">
        <v>909</v>
      </c>
    </row>
    <row r="26" spans="2:10" x14ac:dyDescent="0.25">
      <c r="B26" s="147">
        <v>1</v>
      </c>
      <c r="C26" s="106" t="s">
        <v>81</v>
      </c>
      <c r="D26" s="106" t="s">
        <v>80</v>
      </c>
      <c r="E26" s="136">
        <v>0</v>
      </c>
      <c r="G26" s="256" t="s">
        <v>878</v>
      </c>
      <c r="H26" s="41" t="s">
        <v>15</v>
      </c>
      <c r="I26" s="136">
        <v>1</v>
      </c>
    </row>
    <row r="27" spans="2:10" ht="25.5" x14ac:dyDescent="0.25">
      <c r="B27" s="147">
        <v>2</v>
      </c>
      <c r="C27" s="106" t="s">
        <v>81</v>
      </c>
      <c r="D27" s="106" t="s">
        <v>84</v>
      </c>
      <c r="E27" s="136">
        <v>0</v>
      </c>
      <c r="G27" s="257"/>
      <c r="H27" s="41" t="s">
        <v>16</v>
      </c>
      <c r="I27" s="136">
        <v>0</v>
      </c>
    </row>
    <row r="28" spans="2:10" ht="25.5" x14ac:dyDescent="0.25">
      <c r="B28" s="147">
        <v>3</v>
      </c>
      <c r="C28" s="106" t="s">
        <v>81</v>
      </c>
      <c r="D28" s="106" t="s">
        <v>87</v>
      </c>
      <c r="E28" s="136">
        <v>0</v>
      </c>
      <c r="G28" s="259"/>
      <c r="H28" s="41" t="s">
        <v>936</v>
      </c>
      <c r="I28" s="136">
        <v>0</v>
      </c>
    </row>
    <row r="29" spans="2:10" ht="25.5" x14ac:dyDescent="0.25">
      <c r="B29" s="147">
        <v>4</v>
      </c>
      <c r="C29" s="106" t="s">
        <v>81</v>
      </c>
      <c r="D29" s="106" t="s">
        <v>90</v>
      </c>
      <c r="E29" s="136">
        <v>1</v>
      </c>
      <c r="G29" s="256" t="s">
        <v>880</v>
      </c>
      <c r="H29" s="41" t="s">
        <v>18</v>
      </c>
      <c r="I29" s="136">
        <v>0</v>
      </c>
    </row>
    <row r="30" spans="2:10" ht="25.5" x14ac:dyDescent="0.25">
      <c r="B30" s="147">
        <v>5</v>
      </c>
      <c r="C30" s="106" t="s">
        <v>81</v>
      </c>
      <c r="D30" s="106" t="s">
        <v>93</v>
      </c>
      <c r="E30" s="136">
        <v>1</v>
      </c>
      <c r="G30" s="259"/>
      <c r="H30" s="41" t="s">
        <v>882</v>
      </c>
      <c r="I30" s="136">
        <v>1</v>
      </c>
    </row>
    <row r="31" spans="2:10" x14ac:dyDescent="0.25">
      <c r="B31" s="147">
        <v>6</v>
      </c>
      <c r="C31" s="106" t="s">
        <v>97</v>
      </c>
      <c r="D31" s="106" t="s">
        <v>96</v>
      </c>
      <c r="E31" s="136">
        <v>1</v>
      </c>
      <c r="G31" s="256" t="s">
        <v>883</v>
      </c>
      <c r="H31" s="41" t="s">
        <v>19</v>
      </c>
      <c r="I31" s="136">
        <v>0</v>
      </c>
    </row>
    <row r="32" spans="2:10" x14ac:dyDescent="0.25">
      <c r="B32" s="147">
        <v>7</v>
      </c>
      <c r="C32" s="106" t="s">
        <v>97</v>
      </c>
      <c r="D32" s="106" t="s">
        <v>110</v>
      </c>
      <c r="E32" s="136">
        <v>1</v>
      </c>
      <c r="G32" s="257"/>
      <c r="H32" s="41" t="s">
        <v>20</v>
      </c>
      <c r="I32" s="136">
        <v>0</v>
      </c>
    </row>
    <row r="33" spans="2:9" x14ac:dyDescent="0.25">
      <c r="B33" s="147">
        <v>8</v>
      </c>
      <c r="C33" s="106" t="s">
        <v>101</v>
      </c>
      <c r="D33" s="106" t="s">
        <v>100</v>
      </c>
      <c r="E33" s="136">
        <v>0</v>
      </c>
      <c r="G33" s="259"/>
      <c r="H33" s="41" t="s">
        <v>21</v>
      </c>
      <c r="I33" s="136">
        <v>0</v>
      </c>
    </row>
    <row r="34" spans="2:9" x14ac:dyDescent="0.25">
      <c r="B34" s="147">
        <v>9</v>
      </c>
      <c r="C34" s="106" t="s">
        <v>101</v>
      </c>
      <c r="D34" s="106" t="s">
        <v>104</v>
      </c>
      <c r="E34" s="136">
        <v>0</v>
      </c>
      <c r="G34" s="256" t="s">
        <v>885</v>
      </c>
      <c r="H34" s="41" t="s">
        <v>22</v>
      </c>
      <c r="I34" s="136">
        <v>0</v>
      </c>
    </row>
    <row r="35" spans="2:9" x14ac:dyDescent="0.25">
      <c r="B35" s="147">
        <v>10</v>
      </c>
      <c r="C35" s="106" t="s">
        <v>101</v>
      </c>
      <c r="D35" s="106" t="s">
        <v>107</v>
      </c>
      <c r="E35" s="136">
        <v>1</v>
      </c>
      <c r="G35" s="257"/>
      <c r="H35" s="41" t="s">
        <v>23</v>
      </c>
      <c r="I35" s="136">
        <v>0</v>
      </c>
    </row>
    <row r="36" spans="2:9" ht="25.5" x14ac:dyDescent="0.25">
      <c r="B36" s="147">
        <v>11</v>
      </c>
      <c r="C36" s="106" t="s">
        <v>101</v>
      </c>
      <c r="D36" s="106" t="s">
        <v>113</v>
      </c>
      <c r="E36" s="136">
        <v>1</v>
      </c>
      <c r="G36" s="257"/>
      <c r="H36" s="41" t="s">
        <v>24</v>
      </c>
      <c r="I36" s="136">
        <v>1</v>
      </c>
    </row>
    <row r="37" spans="2:9" ht="25.5" x14ac:dyDescent="0.25">
      <c r="B37" s="147">
        <v>12</v>
      </c>
      <c r="C37" s="106" t="s">
        <v>101</v>
      </c>
      <c r="D37" s="106" t="s">
        <v>116</v>
      </c>
      <c r="E37" s="136">
        <v>0</v>
      </c>
      <c r="G37" s="257"/>
      <c r="H37" s="41" t="s">
        <v>25</v>
      </c>
      <c r="I37" s="136">
        <v>0</v>
      </c>
    </row>
    <row r="38" spans="2:9" ht="25.5" x14ac:dyDescent="0.25">
      <c r="B38" s="147">
        <v>13</v>
      </c>
      <c r="C38" s="106" t="s">
        <v>101</v>
      </c>
      <c r="D38" s="106" t="s">
        <v>119</v>
      </c>
      <c r="E38" s="136">
        <v>0</v>
      </c>
      <c r="G38" s="259"/>
      <c r="H38" s="41" t="s">
        <v>26</v>
      </c>
      <c r="I38" s="136">
        <v>0</v>
      </c>
    </row>
    <row r="39" spans="2:9" x14ac:dyDescent="0.25">
      <c r="B39" s="147">
        <v>14</v>
      </c>
      <c r="C39" s="106" t="s">
        <v>123</v>
      </c>
      <c r="D39" s="106" t="s">
        <v>122</v>
      </c>
      <c r="E39" s="136">
        <v>0</v>
      </c>
      <c r="G39" s="256" t="s">
        <v>887</v>
      </c>
      <c r="H39" s="41" t="s">
        <v>27</v>
      </c>
      <c r="I39" s="136">
        <v>0</v>
      </c>
    </row>
    <row r="40" spans="2:9" ht="25.5" x14ac:dyDescent="0.25">
      <c r="B40" s="147">
        <v>15</v>
      </c>
      <c r="C40" s="106" t="s">
        <v>123</v>
      </c>
      <c r="D40" s="106" t="s">
        <v>126</v>
      </c>
      <c r="E40" s="136">
        <v>1</v>
      </c>
      <c r="G40" s="257"/>
      <c r="H40" s="41" t="s">
        <v>28</v>
      </c>
      <c r="I40" s="136">
        <v>0</v>
      </c>
    </row>
    <row r="41" spans="2:9" x14ac:dyDescent="0.25">
      <c r="B41" s="147">
        <v>16</v>
      </c>
      <c r="C41" s="106" t="s">
        <v>123</v>
      </c>
      <c r="D41" s="106" t="s">
        <v>129</v>
      </c>
      <c r="E41" s="136">
        <v>0</v>
      </c>
      <c r="G41" s="259"/>
      <c r="H41" s="41" t="s">
        <v>29</v>
      </c>
      <c r="I41" s="136">
        <v>1</v>
      </c>
    </row>
    <row r="42" spans="2:9" ht="13.5" thickBot="1" x14ac:dyDescent="0.3">
      <c r="B42" s="148">
        <v>17</v>
      </c>
      <c r="C42" s="137" t="s">
        <v>1594</v>
      </c>
      <c r="D42" s="137" t="s">
        <v>915</v>
      </c>
      <c r="E42" s="138">
        <v>1</v>
      </c>
      <c r="G42" s="256" t="s">
        <v>888</v>
      </c>
      <c r="H42" s="41" t="s">
        <v>30</v>
      </c>
      <c r="I42" s="136">
        <v>0</v>
      </c>
    </row>
    <row r="43" spans="2:9" x14ac:dyDescent="0.25">
      <c r="G43" s="257"/>
      <c r="H43" s="41" t="s">
        <v>31</v>
      </c>
      <c r="I43" s="136">
        <v>1</v>
      </c>
    </row>
    <row r="44" spans="2:9" x14ac:dyDescent="0.25">
      <c r="G44" s="259"/>
      <c r="H44" s="41" t="s">
        <v>32</v>
      </c>
      <c r="I44" s="136">
        <v>0</v>
      </c>
    </row>
    <row r="45" spans="2:9" ht="25.5" x14ac:dyDescent="0.25">
      <c r="G45" s="256" t="s">
        <v>890</v>
      </c>
      <c r="H45" s="41" t="s">
        <v>892</v>
      </c>
      <c r="I45" s="136">
        <v>1</v>
      </c>
    </row>
    <row r="46" spans="2:9" x14ac:dyDescent="0.25">
      <c r="G46" s="257"/>
      <c r="H46" s="41" t="s">
        <v>33</v>
      </c>
      <c r="I46" s="136">
        <v>1</v>
      </c>
    </row>
    <row r="47" spans="2:9" x14ac:dyDescent="0.25">
      <c r="G47" s="257"/>
      <c r="H47" s="41" t="s">
        <v>34</v>
      </c>
      <c r="I47" s="136">
        <v>0</v>
      </c>
    </row>
    <row r="48" spans="2:9" x14ac:dyDescent="0.25">
      <c r="G48" s="257"/>
      <c r="H48" s="41" t="s">
        <v>35</v>
      </c>
      <c r="I48" s="136">
        <v>0</v>
      </c>
    </row>
    <row r="49" spans="2:17" ht="13.5" thickBot="1" x14ac:dyDescent="0.3">
      <c r="G49" s="258"/>
      <c r="H49" s="140" t="s">
        <v>36</v>
      </c>
      <c r="I49" s="138">
        <v>0</v>
      </c>
    </row>
    <row r="52" spans="2:17" x14ac:dyDescent="0.25">
      <c r="B52" s="132" t="s">
        <v>907</v>
      </c>
      <c r="C52" s="132"/>
      <c r="D52" s="132"/>
      <c r="F52" s="132" t="s">
        <v>42</v>
      </c>
      <c r="G52" s="132"/>
      <c r="H52" s="132"/>
      <c r="J52" s="132" t="s">
        <v>859</v>
      </c>
      <c r="K52" s="132"/>
      <c r="L52" s="132"/>
      <c r="M52" s="132"/>
      <c r="N52" s="132"/>
      <c r="O52" s="132"/>
      <c r="P52" s="132"/>
      <c r="Q52" s="132"/>
    </row>
    <row r="53" spans="2:17" ht="13.5" thickBot="1" x14ac:dyDescent="0.3"/>
    <row r="54" spans="2:17" x14ac:dyDescent="0.2">
      <c r="B54" s="133" t="s">
        <v>134</v>
      </c>
      <c r="C54" s="45" t="s">
        <v>807</v>
      </c>
      <c r="D54" s="151" t="s">
        <v>909</v>
      </c>
      <c r="F54" s="141" t="s">
        <v>134</v>
      </c>
      <c r="G54" s="142" t="s">
        <v>857</v>
      </c>
      <c r="H54" s="151" t="s">
        <v>909</v>
      </c>
      <c r="J54" s="146" t="s">
        <v>138</v>
      </c>
      <c r="K54" s="152" t="s">
        <v>909</v>
      </c>
      <c r="L54" s="32"/>
      <c r="M54" s="146" t="s">
        <v>143</v>
      </c>
      <c r="N54" s="152" t="s">
        <v>909</v>
      </c>
      <c r="O54" s="32"/>
      <c r="P54" s="143" t="s">
        <v>914</v>
      </c>
      <c r="Q54" s="152" t="s">
        <v>909</v>
      </c>
    </row>
    <row r="55" spans="2:17" ht="38.25" x14ac:dyDescent="0.2">
      <c r="B55" s="149">
        <v>1</v>
      </c>
      <c r="C55" s="150" t="str">
        <f>INDEX('Root Cause'!$A$7:$E$20,B55,MATCH($C$54,'Root Cause'!$5:$5,0))</f>
        <v>Employee qualification, technical skills, competence: Employee availability (composition of team, overwork, illness)</v>
      </c>
      <c r="D55" s="40">
        <v>0</v>
      </c>
      <c r="F55" s="47">
        <v>1</v>
      </c>
      <c r="G55" s="48" t="s">
        <v>860</v>
      </c>
      <c r="H55" s="40">
        <v>0</v>
      </c>
      <c r="J55" s="144" t="s">
        <v>148</v>
      </c>
      <c r="K55" s="136">
        <v>0</v>
      </c>
      <c r="L55" s="32"/>
      <c r="M55" s="144" t="s">
        <v>153</v>
      </c>
      <c r="N55" s="136">
        <v>0</v>
      </c>
      <c r="O55" s="32"/>
      <c r="P55" s="144" t="s">
        <v>158</v>
      </c>
      <c r="Q55" s="136">
        <v>0</v>
      </c>
    </row>
    <row r="56" spans="2:17" ht="25.5" x14ac:dyDescent="0.2">
      <c r="B56" s="149">
        <v>2</v>
      </c>
      <c r="C56" s="150" t="str">
        <f>INDEX('Root Cause'!$A$7:$E$20,B56,MATCH($C$54,'Root Cause'!$5:$5,0))</f>
        <v>Employee conduct (lack of motivation, integrity, honesty)</v>
      </c>
      <c r="D56" s="40">
        <v>0</v>
      </c>
      <c r="F56" s="47">
        <v>2</v>
      </c>
      <c r="G56" s="48" t="s">
        <v>861</v>
      </c>
      <c r="H56" s="40">
        <v>1</v>
      </c>
      <c r="J56" s="144" t="s">
        <v>474</v>
      </c>
      <c r="K56" s="136">
        <v>0</v>
      </c>
      <c r="L56" s="32"/>
      <c r="M56" s="144" t="s">
        <v>938</v>
      </c>
      <c r="N56" s="136">
        <v>0</v>
      </c>
      <c r="O56" s="32"/>
      <c r="P56" s="144" t="s">
        <v>705</v>
      </c>
      <c r="Q56" s="136">
        <v>1</v>
      </c>
    </row>
    <row r="57" spans="2:17" x14ac:dyDescent="0.2">
      <c r="B57" s="149">
        <v>3</v>
      </c>
      <c r="C57" s="150" t="str">
        <f>INDEX('Root Cause'!$A$7:$E$20,B57,MATCH($C$54,'Root Cause'!$5:$5,0))</f>
        <v>Employee human error: oversight error, omission</v>
      </c>
      <c r="D57" s="40">
        <v>1</v>
      </c>
      <c r="F57" s="47">
        <v>3</v>
      </c>
      <c r="G57" s="48" t="s">
        <v>862</v>
      </c>
      <c r="H57" s="40">
        <v>1</v>
      </c>
      <c r="J57" s="144" t="s">
        <v>448</v>
      </c>
      <c r="K57" s="136">
        <v>0</v>
      </c>
      <c r="L57" s="32"/>
      <c r="M57" s="144" t="s">
        <v>803</v>
      </c>
      <c r="N57" s="136">
        <v>1</v>
      </c>
      <c r="O57" s="32"/>
      <c r="P57" s="144" t="s">
        <v>407</v>
      </c>
      <c r="Q57" s="136">
        <v>0</v>
      </c>
    </row>
    <row r="58" spans="2:17" x14ac:dyDescent="0.2">
      <c r="B58" s="149">
        <v>4</v>
      </c>
      <c r="C58" s="150" t="str">
        <f>INDEX('Root Cause'!$A$7:$E$20,B58,MATCH($C$54,'Root Cause'!$5:$5,0))</f>
        <v>Culture/behaviour</v>
      </c>
      <c r="D58" s="40">
        <v>0</v>
      </c>
      <c r="F58" s="47">
        <v>4</v>
      </c>
      <c r="G58" s="48" t="s">
        <v>863</v>
      </c>
      <c r="H58" s="40">
        <v>1</v>
      </c>
      <c r="J58" s="144" t="s">
        <v>512</v>
      </c>
      <c r="K58" s="136">
        <v>1</v>
      </c>
      <c r="L58" s="32"/>
      <c r="M58" s="144" t="s">
        <v>765</v>
      </c>
      <c r="N58" s="136">
        <v>0</v>
      </c>
      <c r="O58" s="32"/>
      <c r="P58" s="144" t="s">
        <v>374</v>
      </c>
      <c r="Q58" s="136">
        <v>0</v>
      </c>
    </row>
    <row r="59" spans="2:17" ht="13.5" thickBot="1" x14ac:dyDescent="0.25">
      <c r="B59" s="149">
        <v>5</v>
      </c>
      <c r="C59" s="150" t="str">
        <f>INDEX('Root Cause'!$A$7:$E$20,B59,MATCH($C$54,'Root Cause'!$5:$5,0))</f>
        <v>Poor communication</v>
      </c>
      <c r="D59" s="40">
        <v>0</v>
      </c>
      <c r="F59" s="47">
        <v>5</v>
      </c>
      <c r="G59" s="48" t="s">
        <v>864</v>
      </c>
      <c r="H59" s="40">
        <v>0</v>
      </c>
      <c r="J59" s="145" t="s">
        <v>850</v>
      </c>
      <c r="K59" s="138">
        <v>0</v>
      </c>
      <c r="L59" s="32"/>
      <c r="M59" s="144" t="s">
        <v>170</v>
      </c>
      <c r="N59" s="136">
        <v>0</v>
      </c>
      <c r="O59" s="32"/>
      <c r="P59" s="144" t="s">
        <v>330</v>
      </c>
      <c r="Q59" s="136">
        <v>1</v>
      </c>
    </row>
    <row r="60" spans="2:17" ht="13.5" thickBot="1" x14ac:dyDescent="0.25">
      <c r="B60" s="149">
        <v>6</v>
      </c>
      <c r="C60" s="150" t="str">
        <f>INDEX('Root Cause'!$A$7:$E$20,B60,MATCH($C$54,'Root Cause'!$5:$5,0))</f>
        <v>Employee deliberate harmful act (malicious insider)</v>
      </c>
      <c r="D60" s="40">
        <v>0</v>
      </c>
      <c r="M60" s="145" t="s">
        <v>783</v>
      </c>
      <c r="N60" s="138">
        <v>0</v>
      </c>
      <c r="O60" s="32"/>
      <c r="P60" s="144" t="s">
        <v>591</v>
      </c>
      <c r="Q60" s="136">
        <v>1</v>
      </c>
    </row>
    <row r="61" spans="2:17" x14ac:dyDescent="0.25">
      <c r="B61" s="149">
        <v>7</v>
      </c>
      <c r="C61" s="150" t="str">
        <f>INDEX('Root Cause'!$A$7:$E$20,B61,MATCH($C$54,'Root Cause'!$5:$5,0))</f>
        <v>Training &amp; competence</v>
      </c>
      <c r="D61" s="40">
        <v>0</v>
      </c>
      <c r="P61" s="144" t="s">
        <v>682</v>
      </c>
      <c r="Q61" s="136">
        <v>1</v>
      </c>
    </row>
    <row r="62" spans="2:17" x14ac:dyDescent="0.25">
      <c r="B62" s="149">
        <v>8</v>
      </c>
      <c r="C62" s="150" t="str">
        <f>INDEX('Root Cause'!$A$7:$E$20,B62,MATCH($C$54,'Root Cause'!$5:$5,0))</f>
        <v>Key person / knowledge dependency</v>
      </c>
      <c r="D62" s="40">
        <v>0</v>
      </c>
      <c r="P62" s="144" t="s">
        <v>544</v>
      </c>
      <c r="Q62" s="136">
        <v>1</v>
      </c>
    </row>
    <row r="63" spans="2:17" ht="30" customHeight="1" x14ac:dyDescent="0.25">
      <c r="B63" s="149">
        <v>9</v>
      </c>
      <c r="C63" s="150" t="str">
        <f>INDEX('Root Cause'!$A$7:$E$20,B63,MATCH($C$54,'Root Cause'!$5:$5,0))</f>
        <v>Lack of human resources (poor segregation of duties)</v>
      </c>
      <c r="D63" s="40">
        <v>0</v>
      </c>
      <c r="P63" s="144" t="s">
        <v>255</v>
      </c>
      <c r="Q63" s="136">
        <v>0</v>
      </c>
    </row>
    <row r="64" spans="2:17" x14ac:dyDescent="0.25">
      <c r="B64" s="149">
        <v>10</v>
      </c>
      <c r="C64" s="150" t="str">
        <f>INDEX('Root Cause'!$A$7:$E$20,B64,MATCH($C$54,'Root Cause'!$5:$5,0))</f>
        <v>Other (only internal)</v>
      </c>
      <c r="D64" s="40">
        <v>0</v>
      </c>
      <c r="P64" s="144" t="s">
        <v>768</v>
      </c>
      <c r="Q64" s="136">
        <v>0</v>
      </c>
    </row>
    <row r="65" spans="2:17" x14ac:dyDescent="0.25">
      <c r="B65" s="149">
        <v>11</v>
      </c>
      <c r="C65" s="150">
        <f>INDEX('Root Cause'!$A$7:$E$20,B65,MATCH($C$54,'Root Cause'!$5:$5,0))</f>
        <v>0</v>
      </c>
      <c r="D65" s="40">
        <v>0</v>
      </c>
      <c r="P65" s="144" t="s">
        <v>657</v>
      </c>
      <c r="Q65" s="136">
        <v>0</v>
      </c>
    </row>
    <row r="66" spans="2:17" x14ac:dyDescent="0.25">
      <c r="B66" s="149">
        <v>12</v>
      </c>
      <c r="C66" s="150">
        <f>INDEX('Root Cause'!$A$7:$E$20,B66,MATCH($C$54,'Root Cause'!$5:$5,0))</f>
        <v>0</v>
      </c>
      <c r="D66" s="40">
        <v>0</v>
      </c>
      <c r="P66" s="144" t="s">
        <v>784</v>
      </c>
      <c r="Q66" s="136">
        <v>0</v>
      </c>
    </row>
    <row r="67" spans="2:17" x14ac:dyDescent="0.25">
      <c r="B67" s="149">
        <v>13</v>
      </c>
      <c r="C67" s="150">
        <f>INDEX('Root Cause'!$A$7:$E$20,B67,MATCH($C$54,'Root Cause'!$5:$5,0))</f>
        <v>0</v>
      </c>
      <c r="D67" s="40">
        <v>0</v>
      </c>
      <c r="P67" s="144" t="s">
        <v>737</v>
      </c>
      <c r="Q67" s="136">
        <v>1</v>
      </c>
    </row>
    <row r="68" spans="2:17" x14ac:dyDescent="0.25">
      <c r="P68" s="144" t="s">
        <v>526</v>
      </c>
      <c r="Q68" s="136">
        <v>0</v>
      </c>
    </row>
    <row r="69" spans="2:17" x14ac:dyDescent="0.25">
      <c r="P69" s="144" t="s">
        <v>475</v>
      </c>
      <c r="Q69" s="136">
        <v>0</v>
      </c>
    </row>
    <row r="70" spans="2:17" x14ac:dyDescent="0.25">
      <c r="P70" s="144" t="s">
        <v>539</v>
      </c>
      <c r="Q70" s="136">
        <v>0</v>
      </c>
    </row>
    <row r="71" spans="2:17" x14ac:dyDescent="0.25">
      <c r="P71" s="144" t="s">
        <v>154</v>
      </c>
      <c r="Q71" s="136">
        <v>0</v>
      </c>
    </row>
    <row r="72" spans="2:17" x14ac:dyDescent="0.25">
      <c r="P72" s="144" t="s">
        <v>319</v>
      </c>
      <c r="Q72" s="136">
        <v>0</v>
      </c>
    </row>
    <row r="73" spans="2:17" ht="13.5" thickBot="1" x14ac:dyDescent="0.3">
      <c r="P73" s="145" t="s">
        <v>678</v>
      </c>
      <c r="Q73" s="138">
        <v>0</v>
      </c>
    </row>
  </sheetData>
  <mergeCells count="10">
    <mergeCell ref="G34:G38"/>
    <mergeCell ref="G39:G41"/>
    <mergeCell ref="G42:G44"/>
    <mergeCell ref="G45:G49"/>
    <mergeCell ref="B6:J8"/>
    <mergeCell ref="B11:J13"/>
    <mergeCell ref="B16:J21"/>
    <mergeCell ref="G26:G28"/>
    <mergeCell ref="G29:G30"/>
    <mergeCell ref="G31:G3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'Root Cause'!$B$5:$E$5</xm:f>
          </x14:formula1>
          <xm:sqref>C54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04"/>
  <sheetViews>
    <sheetView showGridLines="0" zoomScale="55" zoomScaleNormal="55" zoomScalePageLayoutView="150" workbookViewId="0">
      <pane xSplit="4" ySplit="6" topLeftCell="E7" activePane="bottomRight" state="frozen"/>
      <selection activeCell="E3" sqref="E3"/>
      <selection pane="topRight" activeCell="E3" sqref="E3"/>
      <selection pane="bottomLeft" activeCell="E3" sqref="E3"/>
      <selection pane="bottomRight" activeCell="B3" sqref="B3"/>
    </sheetView>
  </sheetViews>
  <sheetFormatPr defaultColWidth="11" defaultRowHeight="15.75" outlineLevelRow="1" outlineLevelCol="1" x14ac:dyDescent="0.25"/>
  <cols>
    <col min="1" max="1" width="12.5" style="14" customWidth="1"/>
    <col min="2" max="2" width="5.25" style="14" customWidth="1"/>
    <col min="3" max="3" width="53" style="107" customWidth="1"/>
    <col min="4" max="4" width="59.625" style="14" customWidth="1"/>
    <col min="5" max="5" width="38.875" style="52" customWidth="1" outlineLevel="1"/>
    <col min="6" max="6" width="73.125" style="52" customWidth="1" outlineLevel="1"/>
    <col min="7" max="7" width="17.375" style="57" customWidth="1"/>
    <col min="8" max="8" width="30.375" style="57" customWidth="1"/>
    <col min="9" max="9" width="14.625" style="80" bestFit="1" customWidth="1"/>
    <col min="10" max="10" width="31.75" style="55" customWidth="1"/>
    <col min="11" max="11" width="14.5" style="80" customWidth="1"/>
    <col min="12" max="12" width="33" style="55" customWidth="1"/>
    <col min="13" max="16384" width="11" style="14"/>
  </cols>
  <sheetData>
    <row r="1" spans="1:12" ht="16.5" thickBot="1" x14ac:dyDescent="0.3"/>
    <row r="2" spans="1:12" ht="33.75" x14ac:dyDescent="0.25">
      <c r="B2" s="160" t="str">
        <f ca="1">MID(CELL("filename",A1),FIND("]",CELL("filename",A1))+1,256)</f>
        <v>NIST Scenario Assessment (3)</v>
      </c>
      <c r="G2" s="314" t="s">
        <v>1438</v>
      </c>
      <c r="H2" s="315"/>
      <c r="I2" s="315"/>
      <c r="J2" s="315"/>
      <c r="K2" s="315"/>
      <c r="L2" s="316"/>
    </row>
    <row r="3" spans="1:12" ht="21.75" thickBot="1" x14ac:dyDescent="0.4">
      <c r="B3" s="162" t="str">
        <f ca="1">INDEX(TOC_Index!D:D,MATCH(B2,TOC_Index!C:C,0))</f>
        <v>Assessment of scenario 3 against the NIST framework to assess key controls</v>
      </c>
      <c r="G3" s="338" t="s">
        <v>1551</v>
      </c>
      <c r="H3" s="339"/>
      <c r="I3" s="339"/>
      <c r="J3" s="339"/>
      <c r="K3" s="339"/>
      <c r="L3" s="340"/>
    </row>
    <row r="4" spans="1:12" ht="67.5" customHeight="1" thickBot="1" x14ac:dyDescent="0.3">
      <c r="E4" s="118"/>
      <c r="G4" s="438" t="str">
        <f>'CRO Forum Taxonomy (3)'!B6</f>
        <v>A motor insurer deploys telemetry in customer vehicles for measuring driver patterns using a specific telemetry device. A security researcher publicises a hack on this device that allows anyone with internet access to remotely access images from the camera of the telemetry device as well as the location and PII data on them. The insurer needs to recall / replace / replenish the device with each of its clients. 
During the course of the recall, a number of hostile hackers break into the devices and publish data including locations, pictures and journeys of high profile policyholders who have installed the devices in their vehicles.</v>
      </c>
      <c r="H4" s="439"/>
      <c r="I4" s="439"/>
      <c r="J4" s="439"/>
      <c r="K4" s="439"/>
      <c r="L4" s="440"/>
    </row>
    <row r="5" spans="1:12" ht="31.5" customHeight="1" x14ac:dyDescent="0.25">
      <c r="A5" s="94"/>
      <c r="B5" s="63"/>
      <c r="C5" s="108"/>
      <c r="D5" s="63"/>
      <c r="E5" s="303" t="s">
        <v>1552</v>
      </c>
      <c r="F5" s="304"/>
      <c r="G5" s="381" t="s">
        <v>933</v>
      </c>
      <c r="H5" s="409" t="s">
        <v>1458</v>
      </c>
      <c r="I5" s="402" t="s">
        <v>1425</v>
      </c>
      <c r="J5" s="403"/>
      <c r="K5" s="404" t="s">
        <v>1426</v>
      </c>
      <c r="L5" s="405"/>
    </row>
    <row r="6" spans="1:12" s="53" customFormat="1" ht="32.25" thickBot="1" x14ac:dyDescent="0.3">
      <c r="A6" s="95" t="s">
        <v>0</v>
      </c>
      <c r="B6" s="56" t="s">
        <v>1447</v>
      </c>
      <c r="C6" s="61" t="s">
        <v>1422</v>
      </c>
      <c r="D6" s="61" t="s">
        <v>1423</v>
      </c>
      <c r="E6" s="62" t="s">
        <v>12</v>
      </c>
      <c r="F6" s="64" t="s">
        <v>1436</v>
      </c>
      <c r="G6" s="382"/>
      <c r="H6" s="410"/>
      <c r="I6" s="76" t="s">
        <v>1424</v>
      </c>
      <c r="J6" s="77" t="s">
        <v>934</v>
      </c>
      <c r="K6" s="68" t="s">
        <v>1424</v>
      </c>
      <c r="L6" s="67" t="s">
        <v>935</v>
      </c>
    </row>
    <row r="7" spans="1:12" ht="47.25" customHeight="1" x14ac:dyDescent="0.25">
      <c r="A7" s="357" t="s">
        <v>8</v>
      </c>
      <c r="B7" s="265">
        <v>1</v>
      </c>
      <c r="C7" s="368" t="s">
        <v>953</v>
      </c>
      <c r="D7" s="65" t="s">
        <v>954</v>
      </c>
      <c r="E7" s="312" t="s">
        <v>939</v>
      </c>
      <c r="F7" s="446" t="s">
        <v>940</v>
      </c>
      <c r="G7" s="441" t="s">
        <v>11</v>
      </c>
      <c r="H7" s="292" t="s">
        <v>1595</v>
      </c>
      <c r="I7" s="317" t="s">
        <v>118</v>
      </c>
      <c r="J7" s="328" t="s">
        <v>1663</v>
      </c>
      <c r="K7" s="305" t="s">
        <v>103</v>
      </c>
      <c r="L7" s="329" t="s">
        <v>1505</v>
      </c>
    </row>
    <row r="8" spans="1:12" ht="47.25" customHeight="1" x14ac:dyDescent="0.25">
      <c r="A8" s="358"/>
      <c r="B8" s="263"/>
      <c r="C8" s="273"/>
      <c r="D8" s="59" t="s">
        <v>961</v>
      </c>
      <c r="E8" s="290"/>
      <c r="F8" s="447"/>
      <c r="G8" s="441"/>
      <c r="H8" s="293"/>
      <c r="I8" s="318"/>
      <c r="J8" s="324"/>
      <c r="K8" s="287"/>
      <c r="L8" s="330"/>
    </row>
    <row r="9" spans="1:12" ht="47.25" customHeight="1" x14ac:dyDescent="0.25">
      <c r="A9" s="358"/>
      <c r="B9" s="263"/>
      <c r="C9" s="273"/>
      <c r="D9" s="59" t="s">
        <v>964</v>
      </c>
      <c r="E9" s="290"/>
      <c r="F9" s="447"/>
      <c r="G9" s="441"/>
      <c r="H9" s="293"/>
      <c r="I9" s="318"/>
      <c r="J9" s="324"/>
      <c r="K9" s="287"/>
      <c r="L9" s="330"/>
    </row>
    <row r="10" spans="1:12" ht="47.25" customHeight="1" x14ac:dyDescent="0.25">
      <c r="A10" s="358"/>
      <c r="B10" s="263"/>
      <c r="C10" s="273"/>
      <c r="D10" s="59" t="s">
        <v>970</v>
      </c>
      <c r="E10" s="290"/>
      <c r="F10" s="447"/>
      <c r="G10" s="441"/>
      <c r="H10" s="293"/>
      <c r="I10" s="318"/>
      <c r="J10" s="324"/>
      <c r="K10" s="287"/>
      <c r="L10" s="330"/>
    </row>
    <row r="11" spans="1:12" ht="47.25" customHeight="1" x14ac:dyDescent="0.25">
      <c r="A11" s="358"/>
      <c r="B11" s="263"/>
      <c r="C11" s="273"/>
      <c r="D11" s="59" t="s">
        <v>974</v>
      </c>
      <c r="E11" s="290"/>
      <c r="F11" s="447"/>
      <c r="G11" s="441"/>
      <c r="H11" s="293"/>
      <c r="I11" s="318"/>
      <c r="J11" s="324"/>
      <c r="K11" s="287"/>
      <c r="L11" s="330"/>
    </row>
    <row r="12" spans="1:12" ht="47.25" customHeight="1" x14ac:dyDescent="0.25">
      <c r="A12" s="358"/>
      <c r="B12" s="266"/>
      <c r="C12" s="369"/>
      <c r="D12" s="60" t="s">
        <v>979</v>
      </c>
      <c r="E12" s="291"/>
      <c r="F12" s="448"/>
      <c r="G12" s="442"/>
      <c r="H12" s="294"/>
      <c r="I12" s="319"/>
      <c r="J12" s="325"/>
      <c r="K12" s="288"/>
      <c r="L12" s="331"/>
    </row>
    <row r="13" spans="1:12" ht="31.5" customHeight="1" x14ac:dyDescent="0.25">
      <c r="A13" s="358"/>
      <c r="B13" s="267">
        <f>B7+1</f>
        <v>2</v>
      </c>
      <c r="C13" s="275" t="s">
        <v>984</v>
      </c>
      <c r="D13" s="58" t="s">
        <v>985</v>
      </c>
      <c r="E13" s="309" t="s">
        <v>941</v>
      </c>
      <c r="F13" s="309" t="s">
        <v>941</v>
      </c>
      <c r="G13" s="443" t="s">
        <v>11</v>
      </c>
      <c r="H13" s="295" t="s">
        <v>1668</v>
      </c>
      <c r="I13" s="283" t="s">
        <v>115</v>
      </c>
      <c r="J13" s="323" t="s">
        <v>1570</v>
      </c>
      <c r="K13" s="280" t="s">
        <v>103</v>
      </c>
      <c r="L13" s="332" t="s">
        <v>1664</v>
      </c>
    </row>
    <row r="14" spans="1:12" ht="31.5" x14ac:dyDescent="0.25">
      <c r="A14" s="358"/>
      <c r="B14" s="263"/>
      <c r="C14" s="273"/>
      <c r="D14" s="59" t="s">
        <v>989</v>
      </c>
      <c r="E14" s="310"/>
      <c r="F14" s="310"/>
      <c r="G14" s="444"/>
      <c r="H14" s="293"/>
      <c r="I14" s="284"/>
      <c r="J14" s="324"/>
      <c r="K14" s="281"/>
      <c r="L14" s="330"/>
    </row>
    <row r="15" spans="1:12" ht="31.5" x14ac:dyDescent="0.25">
      <c r="A15" s="358"/>
      <c r="B15" s="263"/>
      <c r="C15" s="273"/>
      <c r="D15" s="59" t="s">
        <v>992</v>
      </c>
      <c r="E15" s="310"/>
      <c r="F15" s="310"/>
      <c r="G15" s="444"/>
      <c r="H15" s="293"/>
      <c r="I15" s="284"/>
      <c r="J15" s="324"/>
      <c r="K15" s="281"/>
      <c r="L15" s="330"/>
    </row>
    <row r="16" spans="1:12" ht="31.5" x14ac:dyDescent="0.25">
      <c r="A16" s="358"/>
      <c r="B16" s="263"/>
      <c r="C16" s="273"/>
      <c r="D16" s="59" t="s">
        <v>996</v>
      </c>
      <c r="E16" s="310"/>
      <c r="F16" s="310"/>
      <c r="G16" s="444"/>
      <c r="H16" s="293"/>
      <c r="I16" s="284"/>
      <c r="J16" s="324"/>
      <c r="K16" s="281"/>
      <c r="L16" s="330"/>
    </row>
    <row r="17" spans="1:12" ht="31.5" x14ac:dyDescent="0.25">
      <c r="A17" s="358"/>
      <c r="B17" s="266"/>
      <c r="C17" s="369"/>
      <c r="D17" s="60" t="s">
        <v>999</v>
      </c>
      <c r="E17" s="311"/>
      <c r="F17" s="311"/>
      <c r="G17" s="445"/>
      <c r="H17" s="294"/>
      <c r="I17" s="285"/>
      <c r="J17" s="325"/>
      <c r="K17" s="282"/>
      <c r="L17" s="331"/>
    </row>
    <row r="18" spans="1:12" ht="48" customHeight="1" x14ac:dyDescent="0.25">
      <c r="A18" s="358"/>
      <c r="B18" s="267">
        <v>3</v>
      </c>
      <c r="C18" s="275" t="s">
        <v>1003</v>
      </c>
      <c r="D18" s="58" t="s">
        <v>1004</v>
      </c>
      <c r="E18" s="289" t="s">
        <v>942</v>
      </c>
      <c r="F18" s="289" t="s">
        <v>943</v>
      </c>
      <c r="G18" s="443" t="s">
        <v>11</v>
      </c>
      <c r="H18" s="295" t="s">
        <v>1463</v>
      </c>
      <c r="I18" s="283" t="s">
        <v>103</v>
      </c>
      <c r="J18" s="323" t="s">
        <v>1506</v>
      </c>
      <c r="K18" s="280" t="s">
        <v>103</v>
      </c>
      <c r="L18" s="332" t="s">
        <v>1665</v>
      </c>
    </row>
    <row r="19" spans="1:12" ht="48" customHeight="1" x14ac:dyDescent="0.25">
      <c r="A19" s="358"/>
      <c r="B19" s="263"/>
      <c r="C19" s="273"/>
      <c r="D19" s="59" t="s">
        <v>1009</v>
      </c>
      <c r="E19" s="290"/>
      <c r="F19" s="290"/>
      <c r="G19" s="444"/>
      <c r="H19" s="293"/>
      <c r="I19" s="284"/>
      <c r="J19" s="324"/>
      <c r="K19" s="281"/>
      <c r="L19" s="330"/>
    </row>
    <row r="20" spans="1:12" ht="48" customHeight="1" x14ac:dyDescent="0.25">
      <c r="A20" s="358"/>
      <c r="B20" s="263"/>
      <c r="C20" s="273"/>
      <c r="D20" s="59" t="s">
        <v>1014</v>
      </c>
      <c r="E20" s="290"/>
      <c r="F20" s="290"/>
      <c r="G20" s="444"/>
      <c r="H20" s="293"/>
      <c r="I20" s="284"/>
      <c r="J20" s="324"/>
      <c r="K20" s="281"/>
      <c r="L20" s="330"/>
    </row>
    <row r="21" spans="1:12" ht="48" customHeight="1" x14ac:dyDescent="0.25">
      <c r="A21" s="358"/>
      <c r="B21" s="266"/>
      <c r="C21" s="369"/>
      <c r="D21" s="60" t="s">
        <v>1019</v>
      </c>
      <c r="E21" s="291"/>
      <c r="F21" s="291"/>
      <c r="G21" s="445"/>
      <c r="H21" s="294"/>
      <c r="I21" s="285"/>
      <c r="J21" s="325"/>
      <c r="K21" s="282"/>
      <c r="L21" s="331"/>
    </row>
    <row r="22" spans="1:12" ht="31.5" customHeight="1" x14ac:dyDescent="0.25">
      <c r="A22" s="358"/>
      <c r="B22" s="267">
        <v>4</v>
      </c>
      <c r="C22" s="275" t="s">
        <v>1023</v>
      </c>
      <c r="D22" s="58" t="s">
        <v>1024</v>
      </c>
      <c r="E22" s="289" t="s">
        <v>944</v>
      </c>
      <c r="F22" s="289" t="s">
        <v>945</v>
      </c>
      <c r="G22" s="443" t="s">
        <v>11</v>
      </c>
      <c r="H22" s="295" t="s">
        <v>1464</v>
      </c>
      <c r="I22" s="283" t="s">
        <v>118</v>
      </c>
      <c r="J22" s="323" t="s">
        <v>1572</v>
      </c>
      <c r="K22" s="280" t="s">
        <v>118</v>
      </c>
      <c r="L22" s="323" t="s">
        <v>1571</v>
      </c>
    </row>
    <row r="23" spans="1:12" ht="31.5" customHeight="1" x14ac:dyDescent="0.25">
      <c r="A23" s="358"/>
      <c r="B23" s="268"/>
      <c r="C23" s="276"/>
      <c r="D23" s="59" t="s">
        <v>1030</v>
      </c>
      <c r="E23" s="290"/>
      <c r="F23" s="290"/>
      <c r="G23" s="444"/>
      <c r="H23" s="293"/>
      <c r="I23" s="284"/>
      <c r="J23" s="324"/>
      <c r="K23" s="281"/>
      <c r="L23" s="324"/>
    </row>
    <row r="24" spans="1:12" ht="31.5" customHeight="1" x14ac:dyDescent="0.25">
      <c r="A24" s="358"/>
      <c r="B24" s="268"/>
      <c r="C24" s="276"/>
      <c r="D24" s="59" t="s">
        <v>1034</v>
      </c>
      <c r="E24" s="290"/>
      <c r="F24" s="290"/>
      <c r="G24" s="444"/>
      <c r="H24" s="293"/>
      <c r="I24" s="284"/>
      <c r="J24" s="324"/>
      <c r="K24" s="281"/>
      <c r="L24" s="324"/>
    </row>
    <row r="25" spans="1:12" ht="31.5" customHeight="1" x14ac:dyDescent="0.25">
      <c r="A25" s="358"/>
      <c r="B25" s="268"/>
      <c r="C25" s="276"/>
      <c r="D25" s="59" t="s">
        <v>1036</v>
      </c>
      <c r="E25" s="290"/>
      <c r="F25" s="290"/>
      <c r="G25" s="444"/>
      <c r="H25" s="293"/>
      <c r="I25" s="284"/>
      <c r="J25" s="324"/>
      <c r="K25" s="281"/>
      <c r="L25" s="324"/>
    </row>
    <row r="26" spans="1:12" ht="31.5" customHeight="1" x14ac:dyDescent="0.25">
      <c r="A26" s="358"/>
      <c r="B26" s="268"/>
      <c r="C26" s="276"/>
      <c r="D26" s="59" t="s">
        <v>1039</v>
      </c>
      <c r="E26" s="290"/>
      <c r="F26" s="290"/>
      <c r="G26" s="444"/>
      <c r="H26" s="293"/>
      <c r="I26" s="284"/>
      <c r="J26" s="324"/>
      <c r="K26" s="281"/>
      <c r="L26" s="324"/>
    </row>
    <row r="27" spans="1:12" ht="31.5" customHeight="1" x14ac:dyDescent="0.25">
      <c r="A27" s="358"/>
      <c r="B27" s="269"/>
      <c r="C27" s="277"/>
      <c r="D27" s="60" t="s">
        <v>1043</v>
      </c>
      <c r="E27" s="291"/>
      <c r="F27" s="291"/>
      <c r="G27" s="445"/>
      <c r="H27" s="294"/>
      <c r="I27" s="285"/>
      <c r="J27" s="325"/>
      <c r="K27" s="282"/>
      <c r="L27" s="325"/>
    </row>
    <row r="28" spans="1:12" ht="31.5" customHeight="1" x14ac:dyDescent="0.25">
      <c r="A28" s="358"/>
      <c r="B28" s="262">
        <v>5</v>
      </c>
      <c r="C28" s="272" t="s">
        <v>1046</v>
      </c>
      <c r="D28" s="69" t="s">
        <v>1047</v>
      </c>
      <c r="E28" s="298" t="s">
        <v>1397</v>
      </c>
      <c r="F28" s="298" t="s">
        <v>952</v>
      </c>
      <c r="G28" s="443" t="s">
        <v>11</v>
      </c>
      <c r="H28" s="296" t="str">
        <f>H13</f>
        <v xml:space="preserve">Incident response costs/ Business interpyion
</v>
      </c>
      <c r="I28" s="320" t="s">
        <v>115</v>
      </c>
      <c r="J28" s="326" t="s">
        <v>1666</v>
      </c>
      <c r="K28" s="306" t="s">
        <v>118</v>
      </c>
      <c r="L28" s="333" t="s">
        <v>1574</v>
      </c>
    </row>
    <row r="29" spans="1:12" ht="31.5" x14ac:dyDescent="0.25">
      <c r="A29" s="358"/>
      <c r="B29" s="263"/>
      <c r="C29" s="273"/>
      <c r="D29" s="59" t="s">
        <v>1051</v>
      </c>
      <c r="E29" s="290"/>
      <c r="F29" s="290"/>
      <c r="G29" s="444"/>
      <c r="H29" s="293"/>
      <c r="I29" s="284"/>
      <c r="J29" s="324"/>
      <c r="K29" s="281"/>
      <c r="L29" s="330"/>
    </row>
    <row r="30" spans="1:12" ht="48" thickBot="1" x14ac:dyDescent="0.3">
      <c r="A30" s="359"/>
      <c r="B30" s="264"/>
      <c r="C30" s="274"/>
      <c r="D30" s="66" t="s">
        <v>1055</v>
      </c>
      <c r="E30" s="299"/>
      <c r="F30" s="299"/>
      <c r="G30" s="449"/>
      <c r="H30" s="297"/>
      <c r="I30" s="321"/>
      <c r="J30" s="327"/>
      <c r="K30" s="307"/>
      <c r="L30" s="334"/>
    </row>
    <row r="31" spans="1:12" ht="31.5" customHeight="1" x14ac:dyDescent="0.25">
      <c r="A31" s="378" t="s">
        <v>4</v>
      </c>
      <c r="B31" s="265">
        <v>6</v>
      </c>
      <c r="C31" s="374" t="s">
        <v>1057</v>
      </c>
      <c r="D31" s="65" t="s">
        <v>1058</v>
      </c>
      <c r="E31" s="312" t="s">
        <v>916</v>
      </c>
      <c r="F31" s="312" t="s">
        <v>917</v>
      </c>
      <c r="G31" s="450" t="s">
        <v>11</v>
      </c>
      <c r="H31" s="292" t="s">
        <v>1465</v>
      </c>
      <c r="I31" s="322" t="s">
        <v>103</v>
      </c>
      <c r="J31" s="328" t="s">
        <v>1507</v>
      </c>
      <c r="K31" s="308" t="s">
        <v>115</v>
      </c>
      <c r="L31" s="329" t="s">
        <v>1575</v>
      </c>
    </row>
    <row r="32" spans="1:12" x14ac:dyDescent="0.25">
      <c r="A32" s="379"/>
      <c r="B32" s="263"/>
      <c r="C32" s="375"/>
      <c r="D32" s="59" t="s">
        <v>1065</v>
      </c>
      <c r="E32" s="290"/>
      <c r="F32" s="290"/>
      <c r="G32" s="444"/>
      <c r="H32" s="293"/>
      <c r="I32" s="284"/>
      <c r="J32" s="324"/>
      <c r="K32" s="281"/>
      <c r="L32" s="330"/>
    </row>
    <row r="33" spans="1:12" x14ac:dyDescent="0.25">
      <c r="A33" s="379"/>
      <c r="B33" s="263"/>
      <c r="C33" s="375"/>
      <c r="D33" s="59" t="s">
        <v>1070</v>
      </c>
      <c r="E33" s="290"/>
      <c r="F33" s="290"/>
      <c r="G33" s="444"/>
      <c r="H33" s="293"/>
      <c r="I33" s="284"/>
      <c r="J33" s="324"/>
      <c r="K33" s="281"/>
      <c r="L33" s="330"/>
    </row>
    <row r="34" spans="1:12" ht="31.5" x14ac:dyDescent="0.25">
      <c r="A34" s="379"/>
      <c r="B34" s="263"/>
      <c r="C34" s="375"/>
      <c r="D34" s="59" t="s">
        <v>1076</v>
      </c>
      <c r="E34" s="290"/>
      <c r="F34" s="290"/>
      <c r="G34" s="444"/>
      <c r="H34" s="293"/>
      <c r="I34" s="284"/>
      <c r="J34" s="324"/>
      <c r="K34" s="281"/>
      <c r="L34" s="330"/>
    </row>
    <row r="35" spans="1:12" ht="31.5" x14ac:dyDescent="0.25">
      <c r="A35" s="379"/>
      <c r="B35" s="266"/>
      <c r="C35" s="376"/>
      <c r="D35" s="60" t="s">
        <v>1082</v>
      </c>
      <c r="E35" s="291"/>
      <c r="F35" s="291"/>
      <c r="G35" s="445"/>
      <c r="H35" s="294"/>
      <c r="I35" s="285"/>
      <c r="J35" s="325"/>
      <c r="K35" s="282"/>
      <c r="L35" s="331"/>
    </row>
    <row r="36" spans="1:12" ht="15.75" customHeight="1" x14ac:dyDescent="0.25">
      <c r="A36" s="379"/>
      <c r="B36" s="267">
        <v>7</v>
      </c>
      <c r="C36" s="377" t="s">
        <v>1087</v>
      </c>
      <c r="D36" s="58" t="s">
        <v>1088</v>
      </c>
      <c r="E36" s="289" t="s">
        <v>918</v>
      </c>
      <c r="F36" s="289" t="s">
        <v>919</v>
      </c>
      <c r="G36" s="451" t="s">
        <v>11</v>
      </c>
      <c r="H36" s="295" t="str">
        <f>H31</f>
        <v xml:space="preserve">Regulatory Fines/ Fines/ Compensation
</v>
      </c>
      <c r="I36" s="351" t="s">
        <v>118</v>
      </c>
      <c r="J36" s="323" t="s">
        <v>1571</v>
      </c>
      <c r="K36" s="286" t="s">
        <v>118</v>
      </c>
      <c r="L36" s="332" t="s">
        <v>1571</v>
      </c>
    </row>
    <row r="37" spans="1:12" x14ac:dyDescent="0.25">
      <c r="A37" s="379"/>
      <c r="B37" s="263"/>
      <c r="C37" s="375"/>
      <c r="D37" s="59" t="s">
        <v>1094</v>
      </c>
      <c r="E37" s="290"/>
      <c r="F37" s="290"/>
      <c r="G37" s="452"/>
      <c r="H37" s="293"/>
      <c r="I37" s="318"/>
      <c r="J37" s="324"/>
      <c r="K37" s="287"/>
      <c r="L37" s="330"/>
    </row>
    <row r="38" spans="1:12" ht="31.5" x14ac:dyDescent="0.25">
      <c r="A38" s="379"/>
      <c r="B38" s="263"/>
      <c r="C38" s="375"/>
      <c r="D38" s="59" t="s">
        <v>1100</v>
      </c>
      <c r="E38" s="290"/>
      <c r="F38" s="290"/>
      <c r="G38" s="452"/>
      <c r="H38" s="293"/>
      <c r="I38" s="318"/>
      <c r="J38" s="324"/>
      <c r="K38" s="287"/>
      <c r="L38" s="330"/>
    </row>
    <row r="39" spans="1:12" x14ac:dyDescent="0.25">
      <c r="A39" s="379"/>
      <c r="B39" s="263"/>
      <c r="C39" s="375"/>
      <c r="D39" s="59" t="s">
        <v>1105</v>
      </c>
      <c r="E39" s="290"/>
      <c r="F39" s="290"/>
      <c r="G39" s="452"/>
      <c r="H39" s="293"/>
      <c r="I39" s="318"/>
      <c r="J39" s="324"/>
      <c r="K39" s="287"/>
      <c r="L39" s="330"/>
    </row>
    <row r="40" spans="1:12" ht="31.5" x14ac:dyDescent="0.25">
      <c r="A40" s="379"/>
      <c r="B40" s="266"/>
      <c r="C40" s="376"/>
      <c r="D40" s="60" t="s">
        <v>1111</v>
      </c>
      <c r="E40" s="291"/>
      <c r="F40" s="291"/>
      <c r="G40" s="453"/>
      <c r="H40" s="294"/>
      <c r="I40" s="319"/>
      <c r="J40" s="325"/>
      <c r="K40" s="288"/>
      <c r="L40" s="331"/>
    </row>
    <row r="41" spans="1:12" ht="15.75" customHeight="1" x14ac:dyDescent="0.25">
      <c r="A41" s="379"/>
      <c r="B41" s="267">
        <v>8</v>
      </c>
      <c r="C41" s="377" t="s">
        <v>1113</v>
      </c>
      <c r="D41" s="58" t="s">
        <v>1114</v>
      </c>
      <c r="E41" s="289" t="s">
        <v>921</v>
      </c>
      <c r="F41" s="289" t="s">
        <v>920</v>
      </c>
      <c r="G41" s="451" t="s">
        <v>11</v>
      </c>
      <c r="H41" s="295" t="s">
        <v>1465</v>
      </c>
      <c r="I41" s="351" t="s">
        <v>103</v>
      </c>
      <c r="J41" s="323" t="s">
        <v>1576</v>
      </c>
      <c r="K41" s="286" t="s">
        <v>103</v>
      </c>
      <c r="L41" s="332" t="s">
        <v>1577</v>
      </c>
    </row>
    <row r="42" spans="1:12" x14ac:dyDescent="0.25">
      <c r="A42" s="379"/>
      <c r="B42" s="263"/>
      <c r="C42" s="375"/>
      <c r="D42" s="59" t="s">
        <v>1120</v>
      </c>
      <c r="E42" s="290"/>
      <c r="F42" s="290"/>
      <c r="G42" s="452"/>
      <c r="H42" s="293"/>
      <c r="I42" s="318"/>
      <c r="J42" s="324"/>
      <c r="K42" s="287"/>
      <c r="L42" s="330"/>
    </row>
    <row r="43" spans="1:12" ht="31.5" x14ac:dyDescent="0.25">
      <c r="A43" s="379"/>
      <c r="B43" s="263"/>
      <c r="C43" s="375"/>
      <c r="D43" s="59" t="s">
        <v>1126</v>
      </c>
      <c r="E43" s="290"/>
      <c r="F43" s="290"/>
      <c r="G43" s="452"/>
      <c r="H43" s="293"/>
      <c r="I43" s="318"/>
      <c r="J43" s="324"/>
      <c r="K43" s="287"/>
      <c r="L43" s="330"/>
    </row>
    <row r="44" spans="1:12" x14ac:dyDescent="0.25">
      <c r="A44" s="379"/>
      <c r="B44" s="263"/>
      <c r="C44" s="375"/>
      <c r="D44" s="59" t="s">
        <v>1132</v>
      </c>
      <c r="E44" s="290"/>
      <c r="F44" s="290"/>
      <c r="G44" s="452"/>
      <c r="H44" s="293"/>
      <c r="I44" s="318"/>
      <c r="J44" s="324"/>
      <c r="K44" s="287"/>
      <c r="L44" s="330"/>
    </row>
    <row r="45" spans="1:12" x14ac:dyDescent="0.25">
      <c r="A45" s="379"/>
      <c r="B45" s="263"/>
      <c r="C45" s="375"/>
      <c r="D45" s="59" t="s">
        <v>1137</v>
      </c>
      <c r="E45" s="290"/>
      <c r="F45" s="290"/>
      <c r="G45" s="452"/>
      <c r="H45" s="293"/>
      <c r="I45" s="318"/>
      <c r="J45" s="324"/>
      <c r="K45" s="287"/>
      <c r="L45" s="330"/>
    </row>
    <row r="46" spans="1:12" ht="31.5" x14ac:dyDescent="0.25">
      <c r="A46" s="379"/>
      <c r="B46" s="263"/>
      <c r="C46" s="375"/>
      <c r="D46" s="59" t="s">
        <v>1143</v>
      </c>
      <c r="E46" s="290"/>
      <c r="F46" s="290"/>
      <c r="G46" s="452"/>
      <c r="H46" s="293"/>
      <c r="I46" s="318"/>
      <c r="J46" s="324"/>
      <c r="K46" s="287"/>
      <c r="L46" s="330"/>
    </row>
    <row r="47" spans="1:12" ht="31.5" x14ac:dyDescent="0.25">
      <c r="A47" s="379"/>
      <c r="B47" s="266"/>
      <c r="C47" s="376"/>
      <c r="D47" s="60" t="s">
        <v>1147</v>
      </c>
      <c r="E47" s="291"/>
      <c r="F47" s="291"/>
      <c r="G47" s="453"/>
      <c r="H47" s="294"/>
      <c r="I47" s="319"/>
      <c r="J47" s="325"/>
      <c r="K47" s="288"/>
      <c r="L47" s="331"/>
    </row>
    <row r="48" spans="1:12" ht="31.5" customHeight="1" x14ac:dyDescent="0.25">
      <c r="A48" s="379"/>
      <c r="B48" s="267">
        <v>9</v>
      </c>
      <c r="C48" s="377" t="s">
        <v>1151</v>
      </c>
      <c r="D48" s="58" t="s">
        <v>1152</v>
      </c>
      <c r="E48" s="289" t="s">
        <v>926</v>
      </c>
      <c r="F48" s="289" t="s">
        <v>925</v>
      </c>
      <c r="G48" s="451" t="s">
        <v>11</v>
      </c>
      <c r="H48" s="295" t="s">
        <v>1596</v>
      </c>
      <c r="I48" s="351" t="s">
        <v>118</v>
      </c>
      <c r="J48" s="354" t="s">
        <v>1578</v>
      </c>
      <c r="K48" s="286" t="s">
        <v>118</v>
      </c>
      <c r="L48" s="332" t="s">
        <v>1573</v>
      </c>
    </row>
    <row r="49" spans="1:12" ht="31.5" x14ac:dyDescent="0.25">
      <c r="A49" s="379"/>
      <c r="B49" s="263"/>
      <c r="C49" s="375"/>
      <c r="D49" s="59" t="s">
        <v>1159</v>
      </c>
      <c r="E49" s="290"/>
      <c r="F49" s="290"/>
      <c r="G49" s="452"/>
      <c r="H49" s="293"/>
      <c r="I49" s="318"/>
      <c r="J49" s="355"/>
      <c r="K49" s="287"/>
      <c r="L49" s="330"/>
    </row>
    <row r="50" spans="1:12" x14ac:dyDescent="0.25">
      <c r="A50" s="379"/>
      <c r="B50" s="263"/>
      <c r="C50" s="375"/>
      <c r="D50" s="59" t="s">
        <v>1163</v>
      </c>
      <c r="E50" s="290"/>
      <c r="F50" s="290"/>
      <c r="G50" s="452"/>
      <c r="H50" s="293"/>
      <c r="I50" s="318"/>
      <c r="J50" s="355"/>
      <c r="K50" s="287"/>
      <c r="L50" s="330"/>
    </row>
    <row r="51" spans="1:12" ht="31.5" x14ac:dyDescent="0.25">
      <c r="A51" s="379"/>
      <c r="B51" s="263"/>
      <c r="C51" s="375"/>
      <c r="D51" s="59" t="s">
        <v>1166</v>
      </c>
      <c r="E51" s="290"/>
      <c r="F51" s="290"/>
      <c r="G51" s="452"/>
      <c r="H51" s="293"/>
      <c r="I51" s="318"/>
      <c r="J51" s="355"/>
      <c r="K51" s="287"/>
      <c r="L51" s="330"/>
    </row>
    <row r="52" spans="1:12" ht="31.5" x14ac:dyDescent="0.25">
      <c r="A52" s="379"/>
      <c r="B52" s="263"/>
      <c r="C52" s="375"/>
      <c r="D52" s="59" t="s">
        <v>1172</v>
      </c>
      <c r="E52" s="290"/>
      <c r="F52" s="290"/>
      <c r="G52" s="452"/>
      <c r="H52" s="293"/>
      <c r="I52" s="318"/>
      <c r="J52" s="355"/>
      <c r="K52" s="287"/>
      <c r="L52" s="330"/>
    </row>
    <row r="53" spans="1:12" x14ac:dyDescent="0.25">
      <c r="A53" s="379"/>
      <c r="B53" s="263"/>
      <c r="C53" s="375"/>
      <c r="D53" s="59" t="s">
        <v>1177</v>
      </c>
      <c r="E53" s="290"/>
      <c r="F53" s="290"/>
      <c r="G53" s="452"/>
      <c r="H53" s="293"/>
      <c r="I53" s="318"/>
      <c r="J53" s="355"/>
      <c r="K53" s="287"/>
      <c r="L53" s="330"/>
    </row>
    <row r="54" spans="1:12" x14ac:dyDescent="0.25">
      <c r="A54" s="379"/>
      <c r="B54" s="263"/>
      <c r="C54" s="375"/>
      <c r="D54" s="59" t="s">
        <v>1183</v>
      </c>
      <c r="E54" s="290"/>
      <c r="F54" s="290"/>
      <c r="G54" s="452"/>
      <c r="H54" s="293"/>
      <c r="I54" s="318"/>
      <c r="J54" s="355"/>
      <c r="K54" s="287"/>
      <c r="L54" s="330"/>
    </row>
    <row r="55" spans="1:12" ht="31.5" x14ac:dyDescent="0.25">
      <c r="A55" s="379"/>
      <c r="B55" s="263"/>
      <c r="C55" s="375"/>
      <c r="D55" s="59" t="s">
        <v>1187</v>
      </c>
      <c r="E55" s="290"/>
      <c r="F55" s="290"/>
      <c r="G55" s="452"/>
      <c r="H55" s="293"/>
      <c r="I55" s="318"/>
      <c r="J55" s="355"/>
      <c r="K55" s="287"/>
      <c r="L55" s="330"/>
    </row>
    <row r="56" spans="1:12" ht="47.25" x14ac:dyDescent="0.25">
      <c r="A56" s="379"/>
      <c r="B56" s="263"/>
      <c r="C56" s="375"/>
      <c r="D56" s="59" t="s">
        <v>1190</v>
      </c>
      <c r="E56" s="290"/>
      <c r="F56" s="290"/>
      <c r="G56" s="452"/>
      <c r="H56" s="293"/>
      <c r="I56" s="318"/>
      <c r="J56" s="355"/>
      <c r="K56" s="287"/>
      <c r="L56" s="330"/>
    </row>
    <row r="57" spans="1:12" x14ac:dyDescent="0.25">
      <c r="A57" s="379"/>
      <c r="B57" s="263"/>
      <c r="C57" s="375"/>
      <c r="D57" s="59" t="s">
        <v>1195</v>
      </c>
      <c r="E57" s="290"/>
      <c r="F57" s="290"/>
      <c r="G57" s="452"/>
      <c r="H57" s="293"/>
      <c r="I57" s="318"/>
      <c r="J57" s="355"/>
      <c r="K57" s="287"/>
      <c r="L57" s="330"/>
    </row>
    <row r="58" spans="1:12" ht="31.5" x14ac:dyDescent="0.25">
      <c r="A58" s="379"/>
      <c r="B58" s="263"/>
      <c r="C58" s="375"/>
      <c r="D58" s="59" t="s">
        <v>1200</v>
      </c>
      <c r="E58" s="290"/>
      <c r="F58" s="290"/>
      <c r="G58" s="452"/>
      <c r="H58" s="293"/>
      <c r="I58" s="318"/>
      <c r="J58" s="355"/>
      <c r="K58" s="287"/>
      <c r="L58" s="330"/>
    </row>
    <row r="59" spans="1:12" ht="31.5" x14ac:dyDescent="0.25">
      <c r="A59" s="379"/>
      <c r="B59" s="266"/>
      <c r="C59" s="376"/>
      <c r="D59" s="60" t="s">
        <v>1205</v>
      </c>
      <c r="E59" s="291"/>
      <c r="F59" s="291"/>
      <c r="G59" s="453"/>
      <c r="H59" s="294"/>
      <c r="I59" s="319"/>
      <c r="J59" s="356"/>
      <c r="K59" s="288"/>
      <c r="L59" s="331"/>
    </row>
    <row r="60" spans="1:12" ht="47.25" x14ac:dyDescent="0.25">
      <c r="A60" s="379"/>
      <c r="B60" s="267">
        <v>10</v>
      </c>
      <c r="C60" s="377" t="s">
        <v>1208</v>
      </c>
      <c r="D60" s="58" t="s">
        <v>1209</v>
      </c>
      <c r="E60" s="289" t="s">
        <v>1553</v>
      </c>
      <c r="F60" s="289" t="s">
        <v>922</v>
      </c>
      <c r="G60" s="451" t="s">
        <v>11</v>
      </c>
      <c r="H60" s="295" t="str">
        <f>H79</f>
        <v>Incident response costs/ Business Interruption</v>
      </c>
      <c r="I60" s="351" t="s">
        <v>103</v>
      </c>
      <c r="J60" s="323" t="s">
        <v>1667</v>
      </c>
      <c r="K60" s="286" t="s">
        <v>103</v>
      </c>
      <c r="L60" s="332" t="s">
        <v>1508</v>
      </c>
    </row>
    <row r="61" spans="1:12" ht="47.25" customHeight="1" x14ac:dyDescent="0.25">
      <c r="A61" s="379"/>
      <c r="B61" s="266"/>
      <c r="C61" s="376"/>
      <c r="D61" s="60" t="s">
        <v>1213</v>
      </c>
      <c r="E61" s="291"/>
      <c r="F61" s="291"/>
      <c r="G61" s="453"/>
      <c r="H61" s="294"/>
      <c r="I61" s="319"/>
      <c r="J61" s="325"/>
      <c r="K61" s="288"/>
      <c r="L61" s="331"/>
    </row>
    <row r="62" spans="1:12" ht="31.5" customHeight="1" x14ac:dyDescent="0.25">
      <c r="A62" s="379"/>
      <c r="B62" s="262">
        <v>11</v>
      </c>
      <c r="C62" s="392" t="s">
        <v>1218</v>
      </c>
      <c r="D62" s="69" t="s">
        <v>1219</v>
      </c>
      <c r="E62" s="298" t="s">
        <v>923</v>
      </c>
      <c r="F62" s="298" t="s">
        <v>924</v>
      </c>
      <c r="G62" s="451" t="s">
        <v>11</v>
      </c>
      <c r="H62" s="296" t="s">
        <v>47</v>
      </c>
      <c r="I62" s="352" t="s">
        <v>118</v>
      </c>
      <c r="J62" s="326" t="s">
        <v>1509</v>
      </c>
      <c r="K62" s="344" t="s">
        <v>118</v>
      </c>
      <c r="L62" s="333" t="s">
        <v>1510</v>
      </c>
    </row>
    <row r="63" spans="1:12" ht="31.5" x14ac:dyDescent="0.25">
      <c r="A63" s="379"/>
      <c r="B63" s="263"/>
      <c r="C63" s="375"/>
      <c r="D63" s="59" t="s">
        <v>1226</v>
      </c>
      <c r="E63" s="290"/>
      <c r="F63" s="290"/>
      <c r="G63" s="452"/>
      <c r="H63" s="293"/>
      <c r="I63" s="318"/>
      <c r="J63" s="324"/>
      <c r="K63" s="287"/>
      <c r="L63" s="330"/>
    </row>
    <row r="64" spans="1:12" ht="31.5" x14ac:dyDescent="0.25">
      <c r="A64" s="379"/>
      <c r="B64" s="263"/>
      <c r="C64" s="375"/>
      <c r="D64" s="59" t="s">
        <v>1231</v>
      </c>
      <c r="E64" s="290"/>
      <c r="F64" s="290"/>
      <c r="G64" s="452"/>
      <c r="H64" s="293"/>
      <c r="I64" s="318"/>
      <c r="J64" s="324"/>
      <c r="K64" s="287"/>
      <c r="L64" s="330"/>
    </row>
    <row r="65" spans="1:12" ht="16.5" thickBot="1" x14ac:dyDescent="0.3">
      <c r="A65" s="380"/>
      <c r="B65" s="264"/>
      <c r="C65" s="393"/>
      <c r="D65" s="66" t="s">
        <v>1237</v>
      </c>
      <c r="E65" s="299"/>
      <c r="F65" s="299"/>
      <c r="G65" s="454"/>
      <c r="H65" s="297"/>
      <c r="I65" s="353"/>
      <c r="J65" s="327"/>
      <c r="K65" s="345"/>
      <c r="L65" s="334"/>
    </row>
    <row r="66" spans="1:12" ht="31.5" customHeight="1" outlineLevel="1" x14ac:dyDescent="0.25">
      <c r="A66" s="399" t="s">
        <v>5</v>
      </c>
      <c r="B66" s="265">
        <v>12</v>
      </c>
      <c r="C66" s="368" t="s">
        <v>1242</v>
      </c>
      <c r="D66" s="65" t="s">
        <v>1243</v>
      </c>
      <c r="E66" s="312" t="s">
        <v>946</v>
      </c>
      <c r="F66" s="312" t="s">
        <v>947</v>
      </c>
      <c r="G66" s="450" t="s">
        <v>11</v>
      </c>
      <c r="H66" s="292" t="s">
        <v>1465</v>
      </c>
      <c r="I66" s="322" t="s">
        <v>118</v>
      </c>
      <c r="J66" s="328" t="s">
        <v>1579</v>
      </c>
      <c r="K66" s="308" t="s">
        <v>118</v>
      </c>
      <c r="L66" s="329" t="s">
        <v>1580</v>
      </c>
    </row>
    <row r="67" spans="1:12" ht="31.5" outlineLevel="1" x14ac:dyDescent="0.25">
      <c r="A67" s="400"/>
      <c r="B67" s="278"/>
      <c r="C67" s="276"/>
      <c r="D67" s="59" t="s">
        <v>1247</v>
      </c>
      <c r="E67" s="290"/>
      <c r="F67" s="290"/>
      <c r="G67" s="444"/>
      <c r="H67" s="293"/>
      <c r="I67" s="284"/>
      <c r="J67" s="324"/>
      <c r="K67" s="281"/>
      <c r="L67" s="330"/>
    </row>
    <row r="68" spans="1:12" ht="31.5" outlineLevel="1" x14ac:dyDescent="0.25">
      <c r="A68" s="400"/>
      <c r="B68" s="278"/>
      <c r="C68" s="276"/>
      <c r="D68" s="59" t="s">
        <v>1252</v>
      </c>
      <c r="E68" s="290"/>
      <c r="F68" s="290"/>
      <c r="G68" s="444"/>
      <c r="H68" s="293"/>
      <c r="I68" s="284"/>
      <c r="J68" s="324"/>
      <c r="K68" s="281"/>
      <c r="L68" s="330"/>
    </row>
    <row r="69" spans="1:12" outlineLevel="1" x14ac:dyDescent="0.25">
      <c r="A69" s="400"/>
      <c r="B69" s="278"/>
      <c r="C69" s="276"/>
      <c r="D69" s="59" t="s">
        <v>1255</v>
      </c>
      <c r="E69" s="290"/>
      <c r="F69" s="290"/>
      <c r="G69" s="444"/>
      <c r="H69" s="293"/>
      <c r="I69" s="284"/>
      <c r="J69" s="324"/>
      <c r="K69" s="281"/>
      <c r="L69" s="330"/>
    </row>
    <row r="70" spans="1:12" outlineLevel="1" x14ac:dyDescent="0.25">
      <c r="A70" s="400"/>
      <c r="B70" s="279"/>
      <c r="C70" s="277"/>
      <c r="D70" s="60" t="s">
        <v>1258</v>
      </c>
      <c r="E70" s="291"/>
      <c r="F70" s="291"/>
      <c r="G70" s="445"/>
      <c r="H70" s="294"/>
      <c r="I70" s="285"/>
      <c r="J70" s="325"/>
      <c r="K70" s="282"/>
      <c r="L70" s="331"/>
    </row>
    <row r="71" spans="1:12" ht="31.5" customHeight="1" outlineLevel="1" x14ac:dyDescent="0.25">
      <c r="A71" s="400"/>
      <c r="B71" s="267">
        <v>13</v>
      </c>
      <c r="C71" s="275" t="s">
        <v>1262</v>
      </c>
      <c r="D71" s="58" t="s">
        <v>1263</v>
      </c>
      <c r="E71" s="289" t="s">
        <v>949</v>
      </c>
      <c r="F71" s="289" t="s">
        <v>948</v>
      </c>
      <c r="G71" s="443" t="s">
        <v>11</v>
      </c>
      <c r="H71" s="295" t="str">
        <f>H79</f>
        <v>Incident response costs/ Business Interruption</v>
      </c>
      <c r="I71" s="283" t="s">
        <v>118</v>
      </c>
      <c r="J71" s="323" t="s">
        <v>1511</v>
      </c>
      <c r="K71" s="280" t="s">
        <v>118</v>
      </c>
      <c r="L71" s="332" t="s">
        <v>1512</v>
      </c>
    </row>
    <row r="72" spans="1:12" ht="31.5" outlineLevel="1" x14ac:dyDescent="0.25">
      <c r="A72" s="400"/>
      <c r="B72" s="263"/>
      <c r="C72" s="273"/>
      <c r="D72" s="59" t="s">
        <v>1268</v>
      </c>
      <c r="E72" s="290"/>
      <c r="F72" s="290"/>
      <c r="G72" s="444"/>
      <c r="H72" s="293"/>
      <c r="I72" s="284"/>
      <c r="J72" s="324"/>
      <c r="K72" s="281"/>
      <c r="L72" s="330"/>
    </row>
    <row r="73" spans="1:12" ht="31.5" outlineLevel="1" x14ac:dyDescent="0.25">
      <c r="A73" s="400"/>
      <c r="B73" s="263"/>
      <c r="C73" s="273"/>
      <c r="D73" s="59" t="s">
        <v>1271</v>
      </c>
      <c r="E73" s="290"/>
      <c r="F73" s="290"/>
      <c r="G73" s="444"/>
      <c r="H73" s="293"/>
      <c r="I73" s="284"/>
      <c r="J73" s="324"/>
      <c r="K73" s="281"/>
      <c r="L73" s="330"/>
    </row>
    <row r="74" spans="1:12" outlineLevel="1" x14ac:dyDescent="0.25">
      <c r="A74" s="400"/>
      <c r="B74" s="263"/>
      <c r="C74" s="273"/>
      <c r="D74" s="59" t="s">
        <v>1274</v>
      </c>
      <c r="E74" s="290"/>
      <c r="F74" s="290"/>
      <c r="G74" s="444"/>
      <c r="H74" s="293"/>
      <c r="I74" s="284"/>
      <c r="J74" s="324"/>
      <c r="K74" s="281"/>
      <c r="L74" s="330"/>
    </row>
    <row r="75" spans="1:12" outlineLevel="1" x14ac:dyDescent="0.25">
      <c r="A75" s="400"/>
      <c r="B75" s="263"/>
      <c r="C75" s="273"/>
      <c r="D75" s="59" t="s">
        <v>1281</v>
      </c>
      <c r="E75" s="290"/>
      <c r="F75" s="290"/>
      <c r="G75" s="444"/>
      <c r="H75" s="293"/>
      <c r="I75" s="284"/>
      <c r="J75" s="324"/>
      <c r="K75" s="281"/>
      <c r="L75" s="330"/>
    </row>
    <row r="76" spans="1:12" ht="31.5" outlineLevel="1" x14ac:dyDescent="0.25">
      <c r="A76" s="400"/>
      <c r="B76" s="263"/>
      <c r="C76" s="273"/>
      <c r="D76" s="59" t="s">
        <v>1285</v>
      </c>
      <c r="E76" s="290"/>
      <c r="F76" s="290"/>
      <c r="G76" s="444"/>
      <c r="H76" s="293"/>
      <c r="I76" s="284"/>
      <c r="J76" s="324"/>
      <c r="K76" s="281"/>
      <c r="L76" s="330"/>
    </row>
    <row r="77" spans="1:12" ht="31.5" outlineLevel="1" x14ac:dyDescent="0.25">
      <c r="A77" s="400"/>
      <c r="B77" s="263"/>
      <c r="C77" s="273"/>
      <c r="D77" s="59" t="s">
        <v>1289</v>
      </c>
      <c r="E77" s="290"/>
      <c r="F77" s="290"/>
      <c r="G77" s="444"/>
      <c r="H77" s="293"/>
      <c r="I77" s="284"/>
      <c r="J77" s="324"/>
      <c r="K77" s="281"/>
      <c r="L77" s="330"/>
    </row>
    <row r="78" spans="1:12" outlineLevel="1" x14ac:dyDescent="0.25">
      <c r="A78" s="400"/>
      <c r="B78" s="266"/>
      <c r="C78" s="369"/>
      <c r="D78" s="60" t="s">
        <v>1291</v>
      </c>
      <c r="E78" s="291"/>
      <c r="F78" s="291"/>
      <c r="G78" s="445"/>
      <c r="H78" s="294"/>
      <c r="I78" s="285"/>
      <c r="J78" s="325"/>
      <c r="K78" s="282"/>
      <c r="L78" s="331"/>
    </row>
    <row r="79" spans="1:12" ht="31.5" customHeight="1" outlineLevel="1" x14ac:dyDescent="0.25">
      <c r="A79" s="400"/>
      <c r="B79" s="262">
        <v>14</v>
      </c>
      <c r="C79" s="272" t="s">
        <v>1295</v>
      </c>
      <c r="D79" s="69" t="s">
        <v>1296</v>
      </c>
      <c r="E79" s="298" t="s">
        <v>950</v>
      </c>
      <c r="F79" s="298" t="s">
        <v>951</v>
      </c>
      <c r="G79" s="443" t="s">
        <v>11</v>
      </c>
      <c r="H79" s="296" t="s">
        <v>1597</v>
      </c>
      <c r="I79" s="320" t="s">
        <v>118</v>
      </c>
      <c r="J79" s="326" t="s">
        <v>1511</v>
      </c>
      <c r="K79" s="306" t="s">
        <v>118</v>
      </c>
      <c r="L79" s="333" t="s">
        <v>1512</v>
      </c>
    </row>
    <row r="80" spans="1:12" ht="31.5" customHeight="1" outlineLevel="1" x14ac:dyDescent="0.25">
      <c r="A80" s="400"/>
      <c r="B80" s="263"/>
      <c r="C80" s="273"/>
      <c r="D80" s="59" t="s">
        <v>1300</v>
      </c>
      <c r="E80" s="290"/>
      <c r="F80" s="290"/>
      <c r="G80" s="444"/>
      <c r="H80" s="293"/>
      <c r="I80" s="284"/>
      <c r="J80" s="324"/>
      <c r="K80" s="281"/>
      <c r="L80" s="330"/>
    </row>
    <row r="81" spans="1:12" outlineLevel="1" x14ac:dyDescent="0.25">
      <c r="A81" s="400"/>
      <c r="B81" s="263"/>
      <c r="C81" s="273"/>
      <c r="D81" s="59" t="s">
        <v>1304</v>
      </c>
      <c r="E81" s="290"/>
      <c r="F81" s="290"/>
      <c r="G81" s="444"/>
      <c r="H81" s="293"/>
      <c r="I81" s="284"/>
      <c r="J81" s="324"/>
      <c r="K81" s="281"/>
      <c r="L81" s="330"/>
    </row>
    <row r="82" spans="1:12" ht="31.5" outlineLevel="1" x14ac:dyDescent="0.25">
      <c r="A82" s="400"/>
      <c r="B82" s="263"/>
      <c r="C82" s="273"/>
      <c r="D82" s="59" t="s">
        <v>1309</v>
      </c>
      <c r="E82" s="290"/>
      <c r="F82" s="290"/>
      <c r="G82" s="444"/>
      <c r="H82" s="293"/>
      <c r="I82" s="284"/>
      <c r="J82" s="324"/>
      <c r="K82" s="281"/>
      <c r="L82" s="330"/>
    </row>
    <row r="83" spans="1:12" ht="16.5" outlineLevel="1" thickBot="1" x14ac:dyDescent="0.3">
      <c r="A83" s="401"/>
      <c r="B83" s="264"/>
      <c r="C83" s="274"/>
      <c r="D83" s="66" t="s">
        <v>1313</v>
      </c>
      <c r="E83" s="299"/>
      <c r="F83" s="299"/>
      <c r="G83" s="449"/>
      <c r="H83" s="297"/>
      <c r="I83" s="321"/>
      <c r="J83" s="327"/>
      <c r="K83" s="307"/>
      <c r="L83" s="334"/>
    </row>
    <row r="84" spans="1:12" ht="63" outlineLevel="1" x14ac:dyDescent="0.25">
      <c r="A84" s="389" t="s">
        <v>6</v>
      </c>
      <c r="B84" s="93">
        <v>15</v>
      </c>
      <c r="C84" s="119" t="s">
        <v>1317</v>
      </c>
      <c r="D84" s="71" t="s">
        <v>1318</v>
      </c>
      <c r="E84" s="72" t="s">
        <v>1429</v>
      </c>
      <c r="F84" s="72" t="s">
        <v>1430</v>
      </c>
      <c r="G84" s="79" t="s">
        <v>11</v>
      </c>
      <c r="H84" s="70" t="s">
        <v>1466</v>
      </c>
      <c r="I84" s="81" t="s">
        <v>115</v>
      </c>
      <c r="J84" s="78" t="s">
        <v>1581</v>
      </c>
      <c r="K84" s="82" t="s">
        <v>103</v>
      </c>
      <c r="L84" s="73" t="s">
        <v>1513</v>
      </c>
    </row>
    <row r="85" spans="1:12" ht="31.5" customHeight="1" outlineLevel="1" x14ac:dyDescent="0.25">
      <c r="A85" s="390"/>
      <c r="B85" s="267">
        <v>16</v>
      </c>
      <c r="C85" s="275" t="s">
        <v>1324</v>
      </c>
      <c r="D85" s="58" t="s">
        <v>1325</v>
      </c>
      <c r="E85" s="289" t="str">
        <f>E84</f>
        <v>There is no response plan to execute</v>
      </c>
      <c r="F85" s="289" t="s">
        <v>1431</v>
      </c>
      <c r="G85" s="443" t="s">
        <v>11</v>
      </c>
      <c r="H85" s="295" t="s">
        <v>1466</v>
      </c>
      <c r="I85" s="283" t="s">
        <v>115</v>
      </c>
      <c r="J85" s="323" t="s">
        <v>1581</v>
      </c>
      <c r="K85" s="280" t="s">
        <v>103</v>
      </c>
      <c r="L85" s="332" t="s">
        <v>1513</v>
      </c>
    </row>
    <row r="86" spans="1:12" outlineLevel="1" x14ac:dyDescent="0.25">
      <c r="A86" s="390"/>
      <c r="B86" s="278"/>
      <c r="C86" s="276"/>
      <c r="D86" s="59" t="s">
        <v>1329</v>
      </c>
      <c r="E86" s="290"/>
      <c r="F86" s="290"/>
      <c r="G86" s="444"/>
      <c r="H86" s="293"/>
      <c r="I86" s="284"/>
      <c r="J86" s="324"/>
      <c r="K86" s="281"/>
      <c r="L86" s="330"/>
    </row>
    <row r="87" spans="1:12" outlineLevel="1" x14ac:dyDescent="0.25">
      <c r="A87" s="390"/>
      <c r="B87" s="278"/>
      <c r="C87" s="276"/>
      <c r="D87" s="59" t="s">
        <v>1333</v>
      </c>
      <c r="E87" s="290"/>
      <c r="F87" s="290"/>
      <c r="G87" s="444"/>
      <c r="H87" s="293"/>
      <c r="I87" s="284"/>
      <c r="J87" s="324"/>
      <c r="K87" s="281"/>
      <c r="L87" s="330"/>
    </row>
    <row r="88" spans="1:12" ht="31.5" outlineLevel="1" x14ac:dyDescent="0.25">
      <c r="A88" s="390"/>
      <c r="B88" s="278"/>
      <c r="C88" s="276"/>
      <c r="D88" s="59" t="s">
        <v>1337</v>
      </c>
      <c r="E88" s="290"/>
      <c r="F88" s="290"/>
      <c r="G88" s="444"/>
      <c r="H88" s="293"/>
      <c r="I88" s="284"/>
      <c r="J88" s="324"/>
      <c r="K88" s="281"/>
      <c r="L88" s="330"/>
    </row>
    <row r="89" spans="1:12" ht="31.5" outlineLevel="1" x14ac:dyDescent="0.25">
      <c r="A89" s="390"/>
      <c r="B89" s="279"/>
      <c r="C89" s="277"/>
      <c r="D89" s="60" t="s">
        <v>1340</v>
      </c>
      <c r="E89" s="291"/>
      <c r="F89" s="291"/>
      <c r="G89" s="445"/>
      <c r="H89" s="294"/>
      <c r="I89" s="285"/>
      <c r="J89" s="325"/>
      <c r="K89" s="282"/>
      <c r="L89" s="331"/>
    </row>
    <row r="90" spans="1:12" ht="15.75" customHeight="1" outlineLevel="1" x14ac:dyDescent="0.25">
      <c r="A90" s="390"/>
      <c r="B90" s="267">
        <v>17</v>
      </c>
      <c r="C90" s="275" t="s">
        <v>1342</v>
      </c>
      <c r="D90" s="58" t="s">
        <v>1343</v>
      </c>
      <c r="E90" s="289" t="str">
        <f>E85</f>
        <v>There is no response plan to execute</v>
      </c>
      <c r="F90" s="289" t="s">
        <v>1435</v>
      </c>
      <c r="G90" s="443" t="s">
        <v>11</v>
      </c>
      <c r="H90" s="295" t="s">
        <v>1466</v>
      </c>
      <c r="I90" s="283" t="s">
        <v>115</v>
      </c>
      <c r="J90" s="323" t="s">
        <v>1581</v>
      </c>
      <c r="K90" s="280" t="s">
        <v>103</v>
      </c>
      <c r="L90" s="332" t="s">
        <v>1514</v>
      </c>
    </row>
    <row r="91" spans="1:12" outlineLevel="1" x14ac:dyDescent="0.25">
      <c r="A91" s="390"/>
      <c r="B91" s="263"/>
      <c r="C91" s="273"/>
      <c r="D91" s="59" t="s">
        <v>1349</v>
      </c>
      <c r="E91" s="290"/>
      <c r="F91" s="290"/>
      <c r="G91" s="444"/>
      <c r="H91" s="293"/>
      <c r="I91" s="284"/>
      <c r="J91" s="324"/>
      <c r="K91" s="281"/>
      <c r="L91" s="330"/>
    </row>
    <row r="92" spans="1:12" outlineLevel="1" x14ac:dyDescent="0.25">
      <c r="A92" s="390"/>
      <c r="B92" s="263"/>
      <c r="C92" s="273"/>
      <c r="D92" s="59" t="s">
        <v>1353</v>
      </c>
      <c r="E92" s="290"/>
      <c r="F92" s="290"/>
      <c r="G92" s="444"/>
      <c r="H92" s="293"/>
      <c r="I92" s="284"/>
      <c r="J92" s="324"/>
      <c r="K92" s="281"/>
      <c r="L92" s="330"/>
    </row>
    <row r="93" spans="1:12" outlineLevel="1" x14ac:dyDescent="0.25">
      <c r="A93" s="390"/>
      <c r="B93" s="266"/>
      <c r="C93" s="369"/>
      <c r="D93" s="60" t="s">
        <v>1357</v>
      </c>
      <c r="E93" s="291"/>
      <c r="F93" s="291"/>
      <c r="G93" s="445"/>
      <c r="H93" s="294"/>
      <c r="I93" s="285"/>
      <c r="J93" s="325"/>
      <c r="K93" s="282"/>
      <c r="L93" s="331"/>
    </row>
    <row r="94" spans="1:12" ht="15.75" customHeight="1" outlineLevel="1" x14ac:dyDescent="0.25">
      <c r="A94" s="390"/>
      <c r="B94" s="267">
        <v>18</v>
      </c>
      <c r="C94" s="275" t="s">
        <v>1433</v>
      </c>
      <c r="D94" s="58" t="s">
        <v>1362</v>
      </c>
      <c r="E94" s="289" t="str">
        <f>E90</f>
        <v>There is no response plan to execute</v>
      </c>
      <c r="F94" s="289" t="s">
        <v>1432</v>
      </c>
      <c r="G94" s="443" t="s">
        <v>11</v>
      </c>
      <c r="H94" s="295" t="s">
        <v>1466</v>
      </c>
      <c r="I94" s="283" t="s">
        <v>115</v>
      </c>
      <c r="J94" s="323" t="s">
        <v>1515</v>
      </c>
      <c r="K94" s="280" t="s">
        <v>103</v>
      </c>
      <c r="L94" s="332" t="s">
        <v>1516</v>
      </c>
    </row>
    <row r="95" spans="1:12" outlineLevel="1" x14ac:dyDescent="0.25">
      <c r="A95" s="390"/>
      <c r="B95" s="268"/>
      <c r="C95" s="276"/>
      <c r="D95" s="59" t="s">
        <v>1366</v>
      </c>
      <c r="E95" s="290"/>
      <c r="F95" s="290"/>
      <c r="G95" s="444"/>
      <c r="H95" s="293"/>
      <c r="I95" s="284"/>
      <c r="J95" s="324"/>
      <c r="K95" s="281"/>
      <c r="L95" s="330"/>
    </row>
    <row r="96" spans="1:12" ht="31.5" outlineLevel="1" x14ac:dyDescent="0.25">
      <c r="A96" s="390"/>
      <c r="B96" s="269"/>
      <c r="C96" s="277"/>
      <c r="D96" s="60" t="s">
        <v>1369</v>
      </c>
      <c r="E96" s="291"/>
      <c r="F96" s="291"/>
      <c r="G96" s="445"/>
      <c r="H96" s="294"/>
      <c r="I96" s="285"/>
      <c r="J96" s="325"/>
      <c r="K96" s="282"/>
      <c r="L96" s="331"/>
    </row>
    <row r="97" spans="1:12" ht="15.75" customHeight="1" outlineLevel="1" x14ac:dyDescent="0.25">
      <c r="A97" s="390"/>
      <c r="B97" s="262">
        <v>19</v>
      </c>
      <c r="C97" s="272" t="s">
        <v>1372</v>
      </c>
      <c r="D97" s="69" t="s">
        <v>1373</v>
      </c>
      <c r="E97" s="298" t="str">
        <f>E94</f>
        <v>There is no response plan to execute</v>
      </c>
      <c r="F97" s="298" t="s">
        <v>1434</v>
      </c>
      <c r="G97" s="443" t="s">
        <v>11</v>
      </c>
      <c r="H97" s="296" t="s">
        <v>47</v>
      </c>
      <c r="I97" s="320" t="s">
        <v>115</v>
      </c>
      <c r="J97" s="326" t="s">
        <v>1515</v>
      </c>
      <c r="K97" s="306" t="s">
        <v>103</v>
      </c>
      <c r="L97" s="333" t="s">
        <v>1516</v>
      </c>
    </row>
    <row r="98" spans="1:12" ht="16.5" outlineLevel="1" thickBot="1" x14ac:dyDescent="0.3">
      <c r="A98" s="391"/>
      <c r="B98" s="264"/>
      <c r="C98" s="274"/>
      <c r="D98" s="66" t="s">
        <v>1376</v>
      </c>
      <c r="E98" s="299"/>
      <c r="F98" s="299"/>
      <c r="G98" s="449"/>
      <c r="H98" s="297"/>
      <c r="I98" s="321"/>
      <c r="J98" s="327"/>
      <c r="K98" s="307"/>
      <c r="L98" s="334"/>
    </row>
    <row r="99" spans="1:12" ht="63" outlineLevel="1" x14ac:dyDescent="0.25">
      <c r="A99" s="394" t="s">
        <v>7</v>
      </c>
      <c r="B99" s="93">
        <v>20</v>
      </c>
      <c r="C99" s="119" t="s">
        <v>1378</v>
      </c>
      <c r="D99" s="71" t="s">
        <v>1379</v>
      </c>
      <c r="E99" s="72" t="s">
        <v>927</v>
      </c>
      <c r="F99" s="73" t="s">
        <v>928</v>
      </c>
      <c r="G99" s="252" t="s">
        <v>11</v>
      </c>
      <c r="H99" s="70" t="s">
        <v>1466</v>
      </c>
      <c r="I99" s="81" t="s">
        <v>115</v>
      </c>
      <c r="J99" s="78" t="str">
        <f>L99</f>
        <v>Implementing recovery plans reduces incident costs.</v>
      </c>
      <c r="K99" s="82" t="s">
        <v>103</v>
      </c>
      <c r="L99" s="73" t="s">
        <v>1517</v>
      </c>
    </row>
    <row r="100" spans="1:12" ht="15.75" customHeight="1" outlineLevel="1" x14ac:dyDescent="0.25">
      <c r="A100" s="395"/>
      <c r="B100" s="260">
        <v>21</v>
      </c>
      <c r="C100" s="397" t="s">
        <v>1383</v>
      </c>
      <c r="D100" s="74" t="s">
        <v>1384</v>
      </c>
      <c r="E100" s="366" t="s">
        <v>927</v>
      </c>
      <c r="F100" s="370" t="s">
        <v>930</v>
      </c>
      <c r="G100" s="455" t="s">
        <v>11</v>
      </c>
      <c r="H100" s="360" t="s">
        <v>1466</v>
      </c>
      <c r="I100" s="364" t="s">
        <v>115</v>
      </c>
      <c r="J100" s="362" t="str">
        <f>L100</f>
        <v>Implementing recovery plans reduces incident costs.</v>
      </c>
      <c r="K100" s="270" t="s">
        <v>103</v>
      </c>
      <c r="L100" s="458" t="s">
        <v>1517</v>
      </c>
    </row>
    <row r="101" spans="1:12" outlineLevel="1" x14ac:dyDescent="0.25">
      <c r="A101" s="395"/>
      <c r="B101" s="261"/>
      <c r="C101" s="398"/>
      <c r="D101" s="75" t="s">
        <v>1387</v>
      </c>
      <c r="E101" s="367"/>
      <c r="F101" s="371"/>
      <c r="G101" s="460"/>
      <c r="H101" s="361"/>
      <c r="I101" s="365"/>
      <c r="J101" s="363"/>
      <c r="K101" s="271"/>
      <c r="L101" s="448"/>
    </row>
    <row r="102" spans="1:12" ht="32.25" customHeight="1" outlineLevel="1" x14ac:dyDescent="0.25">
      <c r="A102" s="395"/>
      <c r="B102" s="262">
        <v>22</v>
      </c>
      <c r="C102" s="272" t="s">
        <v>1390</v>
      </c>
      <c r="D102" s="69" t="s">
        <v>1391</v>
      </c>
      <c r="E102" s="298" t="s">
        <v>927</v>
      </c>
      <c r="F102" s="333" t="s">
        <v>931</v>
      </c>
      <c r="G102" s="455" t="s">
        <v>11</v>
      </c>
      <c r="H102" s="296" t="str">
        <f>H100</f>
        <v>Incident response costs/ Business Interuption</v>
      </c>
      <c r="I102" s="320" t="s">
        <v>115</v>
      </c>
      <c r="J102" s="326" t="str">
        <f>L102</f>
        <v>Implementing recovery plans reduces incident costs.</v>
      </c>
      <c r="K102" s="306" t="s">
        <v>103</v>
      </c>
      <c r="L102" s="458" t="s">
        <v>1517</v>
      </c>
    </row>
    <row r="103" spans="1:12" ht="32.25" customHeight="1" outlineLevel="1" x14ac:dyDescent="0.25">
      <c r="A103" s="395"/>
      <c r="B103" s="263"/>
      <c r="C103" s="273"/>
      <c r="D103" s="59" t="s">
        <v>1393</v>
      </c>
      <c r="E103" s="290"/>
      <c r="F103" s="330"/>
      <c r="G103" s="456"/>
      <c r="H103" s="293"/>
      <c r="I103" s="284"/>
      <c r="J103" s="324"/>
      <c r="K103" s="281"/>
      <c r="L103" s="447"/>
    </row>
    <row r="104" spans="1:12" ht="32.25" customHeight="1" outlineLevel="1" thickBot="1" x14ac:dyDescent="0.3">
      <c r="A104" s="396"/>
      <c r="B104" s="264"/>
      <c r="C104" s="274"/>
      <c r="D104" s="66" t="s">
        <v>1395</v>
      </c>
      <c r="E104" s="299"/>
      <c r="F104" s="334"/>
      <c r="G104" s="457"/>
      <c r="H104" s="297"/>
      <c r="I104" s="321"/>
      <c r="J104" s="327"/>
      <c r="K104" s="307"/>
      <c r="L104" s="459"/>
    </row>
  </sheetData>
  <mergeCells count="213">
    <mergeCell ref="K102:K104"/>
    <mergeCell ref="L102:L104"/>
    <mergeCell ref="L100:L101"/>
    <mergeCell ref="B102:B104"/>
    <mergeCell ref="C102:C104"/>
    <mergeCell ref="E102:E104"/>
    <mergeCell ref="F102:F104"/>
    <mergeCell ref="G100:G101"/>
    <mergeCell ref="H100:H101"/>
    <mergeCell ref="I100:I101"/>
    <mergeCell ref="J100:J101"/>
    <mergeCell ref="K100:K101"/>
    <mergeCell ref="A99:A104"/>
    <mergeCell ref="B100:B101"/>
    <mergeCell ref="C100:C101"/>
    <mergeCell ref="E100:E101"/>
    <mergeCell ref="F100:F101"/>
    <mergeCell ref="G97:G98"/>
    <mergeCell ref="H97:H98"/>
    <mergeCell ref="I97:I98"/>
    <mergeCell ref="J97:J98"/>
    <mergeCell ref="A84:A98"/>
    <mergeCell ref="G102:G104"/>
    <mergeCell ref="H102:H104"/>
    <mergeCell ref="I102:I104"/>
    <mergeCell ref="J102:J104"/>
    <mergeCell ref="B97:B98"/>
    <mergeCell ref="C97:C98"/>
    <mergeCell ref="E97:E98"/>
    <mergeCell ref="F97:F98"/>
    <mergeCell ref="G94:G96"/>
    <mergeCell ref="H94:H96"/>
    <mergeCell ref="I94:I96"/>
    <mergeCell ref="J94:J96"/>
    <mergeCell ref="I85:I89"/>
    <mergeCell ref="J85:J89"/>
    <mergeCell ref="L97:L98"/>
    <mergeCell ref="K97:K98"/>
    <mergeCell ref="B94:B96"/>
    <mergeCell ref="C94:C96"/>
    <mergeCell ref="E94:E96"/>
    <mergeCell ref="F94:F96"/>
    <mergeCell ref="G90:G93"/>
    <mergeCell ref="H90:H93"/>
    <mergeCell ref="I90:I93"/>
    <mergeCell ref="K94:K96"/>
    <mergeCell ref="L94:L96"/>
    <mergeCell ref="K85:K89"/>
    <mergeCell ref="L85:L89"/>
    <mergeCell ref="B90:B93"/>
    <mergeCell ref="C90:C93"/>
    <mergeCell ref="E90:E93"/>
    <mergeCell ref="F90:F93"/>
    <mergeCell ref="G85:G89"/>
    <mergeCell ref="H85:H89"/>
    <mergeCell ref="B85:B89"/>
    <mergeCell ref="C85:C89"/>
    <mergeCell ref="E85:E89"/>
    <mergeCell ref="F85:F89"/>
    <mergeCell ref="J90:J93"/>
    <mergeCell ref="K90:K93"/>
    <mergeCell ref="L90:L93"/>
    <mergeCell ref="K79:K83"/>
    <mergeCell ref="L79:L83"/>
    <mergeCell ref="L71:L78"/>
    <mergeCell ref="B79:B83"/>
    <mergeCell ref="C79:C83"/>
    <mergeCell ref="E79:E83"/>
    <mergeCell ref="F79:F83"/>
    <mergeCell ref="G71:G78"/>
    <mergeCell ref="H71:H78"/>
    <mergeCell ref="I71:I78"/>
    <mergeCell ref="J71:J78"/>
    <mergeCell ref="K71:K78"/>
    <mergeCell ref="K66:K70"/>
    <mergeCell ref="L66:L70"/>
    <mergeCell ref="B71:B78"/>
    <mergeCell ref="C71:C78"/>
    <mergeCell ref="E71:E78"/>
    <mergeCell ref="F71:F78"/>
    <mergeCell ref="G66:G70"/>
    <mergeCell ref="H66:H70"/>
    <mergeCell ref="I66:I70"/>
    <mergeCell ref="J66:J70"/>
    <mergeCell ref="A66:A83"/>
    <mergeCell ref="B66:B70"/>
    <mergeCell ref="C66:C70"/>
    <mergeCell ref="E66:E70"/>
    <mergeCell ref="F66:F70"/>
    <mergeCell ref="G62:G65"/>
    <mergeCell ref="H62:H65"/>
    <mergeCell ref="I62:I65"/>
    <mergeCell ref="J62:J65"/>
    <mergeCell ref="G79:G83"/>
    <mergeCell ref="H79:H83"/>
    <mergeCell ref="I79:I83"/>
    <mergeCell ref="J79:J83"/>
    <mergeCell ref="J60:J61"/>
    <mergeCell ref="K60:K61"/>
    <mergeCell ref="L60:L61"/>
    <mergeCell ref="B62:B65"/>
    <mergeCell ref="C62:C65"/>
    <mergeCell ref="E62:E65"/>
    <mergeCell ref="F62:F65"/>
    <mergeCell ref="G60:G61"/>
    <mergeCell ref="H60:H61"/>
    <mergeCell ref="I60:I61"/>
    <mergeCell ref="B60:B61"/>
    <mergeCell ref="C60:C61"/>
    <mergeCell ref="E60:E61"/>
    <mergeCell ref="F60:F61"/>
    <mergeCell ref="K62:K65"/>
    <mergeCell ref="L62:L65"/>
    <mergeCell ref="K48:K59"/>
    <mergeCell ref="L48:L59"/>
    <mergeCell ref="L41:L47"/>
    <mergeCell ref="B48:B59"/>
    <mergeCell ref="C48:C59"/>
    <mergeCell ref="E48:E59"/>
    <mergeCell ref="F48:F59"/>
    <mergeCell ref="G41:G47"/>
    <mergeCell ref="H41:H47"/>
    <mergeCell ref="I41:I47"/>
    <mergeCell ref="J41:J47"/>
    <mergeCell ref="K41:K47"/>
    <mergeCell ref="C41:C47"/>
    <mergeCell ref="E41:E47"/>
    <mergeCell ref="F41:F47"/>
    <mergeCell ref="G36:G40"/>
    <mergeCell ref="H36:H40"/>
    <mergeCell ref="I36:I40"/>
    <mergeCell ref="J36:J40"/>
    <mergeCell ref="G48:G59"/>
    <mergeCell ref="H48:H59"/>
    <mergeCell ref="I48:I59"/>
    <mergeCell ref="J48:J59"/>
    <mergeCell ref="J28:J30"/>
    <mergeCell ref="K28:K30"/>
    <mergeCell ref="L28:L30"/>
    <mergeCell ref="A31:A65"/>
    <mergeCell ref="B31:B35"/>
    <mergeCell ref="C31:C35"/>
    <mergeCell ref="E31:E35"/>
    <mergeCell ref="F31:F35"/>
    <mergeCell ref="G28:G30"/>
    <mergeCell ref="H28:H30"/>
    <mergeCell ref="I28:I30"/>
    <mergeCell ref="J31:J35"/>
    <mergeCell ref="K31:K35"/>
    <mergeCell ref="L31:L35"/>
    <mergeCell ref="B36:B40"/>
    <mergeCell ref="C36:C40"/>
    <mergeCell ref="E36:E40"/>
    <mergeCell ref="F36:F40"/>
    <mergeCell ref="G31:G35"/>
    <mergeCell ref="H31:H35"/>
    <mergeCell ref="I31:I35"/>
    <mergeCell ref="K36:K40"/>
    <mergeCell ref="L36:L40"/>
    <mergeCell ref="B41:B47"/>
    <mergeCell ref="A7:A30"/>
    <mergeCell ref="H18:H21"/>
    <mergeCell ref="I18:I21"/>
    <mergeCell ref="J18:J21"/>
    <mergeCell ref="K18:K21"/>
    <mergeCell ref="L18:L21"/>
    <mergeCell ref="B22:B27"/>
    <mergeCell ref="C22:C27"/>
    <mergeCell ref="E22:E27"/>
    <mergeCell ref="F22:F27"/>
    <mergeCell ref="G18:G21"/>
    <mergeCell ref="I22:I27"/>
    <mergeCell ref="J22:J27"/>
    <mergeCell ref="K22:K27"/>
    <mergeCell ref="L22:L27"/>
    <mergeCell ref="G22:G27"/>
    <mergeCell ref="H22:H27"/>
    <mergeCell ref="B7:B12"/>
    <mergeCell ref="C7:C12"/>
    <mergeCell ref="E7:E12"/>
    <mergeCell ref="F7:F12"/>
    <mergeCell ref="B18:B21"/>
    <mergeCell ref="C18:C21"/>
    <mergeCell ref="E18:E21"/>
    <mergeCell ref="F18:F21"/>
    <mergeCell ref="B28:B30"/>
    <mergeCell ref="C28:C30"/>
    <mergeCell ref="E28:E30"/>
    <mergeCell ref="F28:F30"/>
    <mergeCell ref="G5:G6"/>
    <mergeCell ref="H5:H6"/>
    <mergeCell ref="I5:J5"/>
    <mergeCell ref="K5:L5"/>
    <mergeCell ref="G4:L4"/>
    <mergeCell ref="E5:F5"/>
    <mergeCell ref="G2:L2"/>
    <mergeCell ref="G3:L3"/>
    <mergeCell ref="B13:B17"/>
    <mergeCell ref="C13:C17"/>
    <mergeCell ref="E13:E17"/>
    <mergeCell ref="F13:F17"/>
    <mergeCell ref="G7:G12"/>
    <mergeCell ref="G13:G17"/>
    <mergeCell ref="H13:H17"/>
    <mergeCell ref="I13:I17"/>
    <mergeCell ref="J13:J17"/>
    <mergeCell ref="K13:K17"/>
    <mergeCell ref="L13:L17"/>
    <mergeCell ref="H7:H12"/>
    <mergeCell ref="I7:I12"/>
    <mergeCell ref="J7:J12"/>
    <mergeCell ref="K7:K12"/>
    <mergeCell ref="L7:L12"/>
  </mergeCells>
  <conditionalFormatting sqref="I84:I85 I99:I100 I31:I66">
    <cfRule type="cellIs" dxfId="19" priority="23" operator="equal">
      <formula>"L"</formula>
    </cfRule>
    <cfRule type="cellIs" dxfId="18" priority="24" operator="equal">
      <formula>"H"</formula>
    </cfRule>
  </conditionalFormatting>
  <conditionalFormatting sqref="I84:I85 I99:I100 I31:I66">
    <cfRule type="cellIs" dxfId="17" priority="22" operator="equal">
      <formula>"M"</formula>
    </cfRule>
  </conditionalFormatting>
  <conditionalFormatting sqref="G5">
    <cfRule type="cellIs" dxfId="16" priority="26" operator="equal">
      <formula>"Y"</formula>
    </cfRule>
  </conditionalFormatting>
  <conditionalFormatting sqref="G13 G18 G22 G28 G71 G79 G90 G94 G97 G102 G7 G84:G85 G99:G100 G31:G66">
    <cfRule type="cellIs" dxfId="15" priority="25" operator="equal">
      <formula>"Y"</formula>
    </cfRule>
  </conditionalFormatting>
  <conditionalFormatting sqref="I7 I13 I18 I22 I28 I71 I79 I90 I94 I97 I102">
    <cfRule type="cellIs" dxfId="14" priority="20" operator="equal">
      <formula>"L"</formula>
    </cfRule>
    <cfRule type="cellIs" dxfId="13" priority="21" operator="equal">
      <formula>"H"</formula>
    </cfRule>
  </conditionalFormatting>
  <conditionalFormatting sqref="I13 I18 I22 I28 I71 I79 I90 I94 I97 I102 I7">
    <cfRule type="cellIs" dxfId="12" priority="19" operator="equal">
      <formula>"M"</formula>
    </cfRule>
  </conditionalFormatting>
  <conditionalFormatting sqref="K84:K85 K99:K100 K31:K66">
    <cfRule type="cellIs" dxfId="11" priority="16" operator="equal">
      <formula>"M"</formula>
    </cfRule>
  </conditionalFormatting>
  <conditionalFormatting sqref="K84:K85 K99:K100 K31:K66">
    <cfRule type="cellIs" dxfId="10" priority="17" operator="equal">
      <formula>"L"</formula>
    </cfRule>
    <cfRule type="cellIs" dxfId="9" priority="18" operator="equal">
      <formula>"H"</formula>
    </cfRule>
  </conditionalFormatting>
  <conditionalFormatting sqref="K7 K13 K18 K22 K28 K71 K79 K90 K94 K97 K102">
    <cfRule type="cellIs" dxfId="8" priority="14" operator="equal">
      <formula>"L"</formula>
    </cfRule>
    <cfRule type="cellIs" dxfId="7" priority="15" operator="equal">
      <formula>"H"</formula>
    </cfRule>
  </conditionalFormatting>
  <conditionalFormatting sqref="K13 K18 K22 K28 K71 K79 K90 K94 K97 K102 K7">
    <cfRule type="cellIs" dxfId="6" priority="13" operator="equal">
      <formula>"M"</formula>
    </cfRule>
  </conditionalFormatting>
  <conditionalFormatting sqref="H84:H85 H99:H100 H31:H66">
    <cfRule type="cellIs" dxfId="5" priority="4" operator="equal">
      <formula>"M"</formula>
    </cfRule>
  </conditionalFormatting>
  <conditionalFormatting sqref="H84:H85 H99:H100 H31:H66">
    <cfRule type="cellIs" dxfId="4" priority="5" operator="equal">
      <formula>"L"</formula>
    </cfRule>
    <cfRule type="cellIs" dxfId="3" priority="6" operator="equal">
      <formula>"H"</formula>
    </cfRule>
  </conditionalFormatting>
  <conditionalFormatting sqref="H7 H13 H18 H22 H28 H71 H79 H90 H94 H97 H102">
    <cfRule type="cellIs" dxfId="2" priority="2" operator="equal">
      <formula>"L"</formula>
    </cfRule>
    <cfRule type="cellIs" dxfId="1" priority="3" operator="equal">
      <formula>"H"</formula>
    </cfRule>
  </conditionalFormatting>
  <conditionalFormatting sqref="H13 H18 H22 H28 H71 H79 H90 H94 H97 H102 H7">
    <cfRule type="cellIs" dxfId="0" priority="1" operator="equal">
      <formula>"M"</formula>
    </cfRule>
  </conditionalFormatting>
  <pageMargins left="0.75" right="0.75" top="1" bottom="1" header="0.5" footer="0.5"/>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G45"/>
  <sheetViews>
    <sheetView showGridLines="0" zoomScale="70" zoomScaleNormal="70" workbookViewId="0">
      <selection activeCell="C3" sqref="C3"/>
    </sheetView>
  </sheetViews>
  <sheetFormatPr defaultColWidth="9" defaultRowHeight="15" x14ac:dyDescent="0.25"/>
  <cols>
    <col min="1" max="1" width="3.125" style="102" customWidth="1"/>
    <col min="2" max="2" width="4.125" style="100" customWidth="1"/>
    <col min="3" max="3" width="20.25" style="105" customWidth="1"/>
    <col min="4" max="4" width="31.625" style="101" customWidth="1"/>
    <col min="5" max="5" width="19.75" style="101" customWidth="1"/>
    <col min="6" max="6" width="79.5" style="101" customWidth="1"/>
    <col min="7" max="7" width="9" style="102"/>
    <col min="8" max="8" width="9.25" style="102" bestFit="1" customWidth="1"/>
    <col min="9" max="16384" width="9" style="102"/>
  </cols>
  <sheetData>
    <row r="2" spans="2:7" ht="33.75" x14ac:dyDescent="0.25">
      <c r="B2" s="160" t="str">
        <f ca="1">MID(CELL("filename",A1),FIND("]",CELL("filename",A1))+1,256)</f>
        <v>Cost Summary (3)</v>
      </c>
    </row>
    <row r="3" spans="2:7" ht="21" x14ac:dyDescent="0.35">
      <c r="B3" s="162" t="str">
        <f ca="1">INDEX(TOC_Index!D:D,MATCH(B2,TOC_Index!C:C,0))</f>
        <v>Summary of the derived costs from the scenario 3 assessment</v>
      </c>
    </row>
    <row r="5" spans="2:7" s="209" customFormat="1" x14ac:dyDescent="0.25">
      <c r="B5" s="210" t="s">
        <v>1554</v>
      </c>
      <c r="C5" s="211"/>
      <c r="D5" s="212"/>
      <c r="E5" s="212"/>
      <c r="F5" s="212"/>
    </row>
    <row r="6" spans="2:7" x14ac:dyDescent="0.25">
      <c r="G6" s="101"/>
    </row>
    <row r="7" spans="2:7" x14ac:dyDescent="0.25">
      <c r="B7" s="200" t="s">
        <v>134</v>
      </c>
      <c r="C7" s="201" t="s">
        <v>1448</v>
      </c>
      <c r="D7" s="202" t="s">
        <v>1468</v>
      </c>
      <c r="E7" s="200" t="s">
        <v>1439</v>
      </c>
      <c r="F7" s="200" t="s">
        <v>1440</v>
      </c>
    </row>
    <row r="8" spans="2:7" ht="51" x14ac:dyDescent="0.25">
      <c r="B8" s="203">
        <v>1</v>
      </c>
      <c r="C8" s="214" t="s">
        <v>47</v>
      </c>
      <c r="D8" s="215" t="s">
        <v>1441</v>
      </c>
      <c r="E8" s="216">
        <v>500000</v>
      </c>
      <c r="F8" s="42" t="s">
        <v>1609</v>
      </c>
    </row>
    <row r="9" spans="2:7" ht="60" x14ac:dyDescent="0.25">
      <c r="B9" s="203">
        <v>2</v>
      </c>
      <c r="C9" s="214" t="s">
        <v>1583</v>
      </c>
      <c r="D9" s="218" t="s">
        <v>1584</v>
      </c>
      <c r="E9" s="216">
        <v>42500000</v>
      </c>
      <c r="F9" s="42" t="s">
        <v>1610</v>
      </c>
    </row>
    <row r="10" spans="2:7" ht="76.5" x14ac:dyDescent="0.25">
      <c r="B10" s="203">
        <v>3</v>
      </c>
      <c r="C10" s="214" t="s">
        <v>1586</v>
      </c>
      <c r="D10" s="215" t="s">
        <v>1587</v>
      </c>
      <c r="E10" s="216">
        <v>14000000</v>
      </c>
      <c r="F10" s="42" t="s">
        <v>1604</v>
      </c>
    </row>
    <row r="11" spans="2:7" ht="63.75" x14ac:dyDescent="0.25">
      <c r="B11" s="203">
        <v>4</v>
      </c>
      <c r="C11" s="214" t="s">
        <v>1589</v>
      </c>
      <c r="D11" s="215" t="s">
        <v>1590</v>
      </c>
      <c r="E11" s="216">
        <v>1600000</v>
      </c>
      <c r="F11" s="42" t="s">
        <v>1611</v>
      </c>
    </row>
    <row r="12" spans="2:7" ht="60" x14ac:dyDescent="0.25">
      <c r="B12" s="203">
        <v>5</v>
      </c>
      <c r="C12" s="214" t="s">
        <v>1605</v>
      </c>
      <c r="D12" s="215" t="s">
        <v>1606</v>
      </c>
      <c r="E12" s="216">
        <v>1000000</v>
      </c>
      <c r="F12" s="42" t="s">
        <v>1607</v>
      </c>
    </row>
    <row r="13" spans="2:7" ht="53.25" x14ac:dyDescent="0.25">
      <c r="B13" s="203">
        <v>6</v>
      </c>
      <c r="C13" s="214" t="s">
        <v>1459</v>
      </c>
      <c r="D13" s="215" t="s">
        <v>1591</v>
      </c>
      <c r="E13" s="216">
        <v>10000000</v>
      </c>
      <c r="F13" s="42" t="s">
        <v>1608</v>
      </c>
    </row>
    <row r="14" spans="2:7" ht="15.75" x14ac:dyDescent="0.25">
      <c r="B14"/>
      <c r="C14"/>
      <c r="D14" s="202" t="s">
        <v>13</v>
      </c>
      <c r="E14" s="208">
        <f>SUM(E8:E13)</f>
        <v>69600000</v>
      </c>
      <c r="F14"/>
    </row>
    <row r="15" spans="2:7" customFormat="1" ht="15.75" x14ac:dyDescent="0.25"/>
    <row r="16" spans="2:7" x14ac:dyDescent="0.25">
      <c r="D16" s="213" t="s">
        <v>1518</v>
      </c>
      <c r="E16" s="208">
        <v>400000000</v>
      </c>
    </row>
    <row r="17" spans="2:7" x14ac:dyDescent="0.25">
      <c r="D17" s="213" t="s">
        <v>1476</v>
      </c>
      <c r="E17" s="117">
        <f>E14/E16</f>
        <v>0.17399999999999999</v>
      </c>
    </row>
    <row r="19" spans="2:7" s="209" customFormat="1" x14ac:dyDescent="0.25">
      <c r="B19" s="210" t="s">
        <v>1499</v>
      </c>
      <c r="C19" s="211"/>
      <c r="D19" s="212"/>
      <c r="E19" s="212"/>
      <c r="F19" s="212"/>
    </row>
    <row r="20" spans="2:7" x14ac:dyDescent="0.25">
      <c r="G20" s="101"/>
    </row>
    <row r="21" spans="2:7" ht="15.75" x14ac:dyDescent="0.25">
      <c r="B21" s="200" t="s">
        <v>134</v>
      </c>
      <c r="C21" s="201" t="s">
        <v>1448</v>
      </c>
      <c r="D21" s="202" t="s">
        <v>1468</v>
      </c>
      <c r="E21" s="200" t="s">
        <v>1439</v>
      </c>
      <c r="F21"/>
    </row>
    <row r="22" spans="2:7" ht="25.5" x14ac:dyDescent="0.25">
      <c r="B22" s="238">
        <f t="shared" ref="B22:B27" si="0">IF(ISBLANK(B8),"",B8)</f>
        <v>1</v>
      </c>
      <c r="C22" s="239" t="s">
        <v>47</v>
      </c>
      <c r="D22" s="42" t="s">
        <v>1441</v>
      </c>
      <c r="E22" s="236" t="s">
        <v>1501</v>
      </c>
      <c r="F22"/>
    </row>
    <row r="23" spans="2:7" ht="38.25" x14ac:dyDescent="0.25">
      <c r="B23" s="238">
        <f t="shared" si="0"/>
        <v>2</v>
      </c>
      <c r="C23" s="239" t="s">
        <v>1583</v>
      </c>
      <c r="D23" s="42" t="s">
        <v>1584</v>
      </c>
      <c r="E23" s="236" t="s">
        <v>1585</v>
      </c>
      <c r="F23"/>
    </row>
    <row r="24" spans="2:7" ht="25.5" x14ac:dyDescent="0.25">
      <c r="B24" s="238">
        <f t="shared" si="0"/>
        <v>3</v>
      </c>
      <c r="C24" s="239" t="s">
        <v>1586</v>
      </c>
      <c r="D24" s="42" t="s">
        <v>1587</v>
      </c>
      <c r="E24" s="236" t="s">
        <v>1588</v>
      </c>
      <c r="F24"/>
    </row>
    <row r="25" spans="2:7" ht="38.25" x14ac:dyDescent="0.25">
      <c r="B25" s="238">
        <f t="shared" si="0"/>
        <v>4</v>
      </c>
      <c r="C25" s="239" t="s">
        <v>1650</v>
      </c>
      <c r="D25" s="42" t="s">
        <v>1590</v>
      </c>
      <c r="E25" s="237" t="s">
        <v>1671</v>
      </c>
      <c r="F25"/>
    </row>
    <row r="26" spans="2:7" ht="38.25" x14ac:dyDescent="0.25">
      <c r="B26" s="238">
        <f t="shared" si="0"/>
        <v>5</v>
      </c>
      <c r="C26" s="239" t="s">
        <v>1605</v>
      </c>
      <c r="D26" s="42" t="s">
        <v>1606</v>
      </c>
      <c r="E26" s="237" t="s">
        <v>1503</v>
      </c>
      <c r="F26"/>
    </row>
    <row r="27" spans="2:7" ht="51" x14ac:dyDescent="0.25">
      <c r="B27" s="238">
        <f t="shared" si="0"/>
        <v>6</v>
      </c>
      <c r="C27" s="239" t="s">
        <v>1459</v>
      </c>
      <c r="D27" s="42" t="s">
        <v>1591</v>
      </c>
      <c r="E27" s="236" t="s">
        <v>1582</v>
      </c>
      <c r="F27"/>
    </row>
    <row r="28" spans="2:7" ht="15.75" x14ac:dyDescent="0.25">
      <c r="B28"/>
      <c r="C28"/>
      <c r="D28" s="202" t="s">
        <v>13</v>
      </c>
      <c r="E28" s="208" t="s">
        <v>1670</v>
      </c>
      <c r="F28"/>
    </row>
    <row r="29" spans="2:7" customFormat="1" ht="15.75" x14ac:dyDescent="0.25"/>
    <row r="30" spans="2:7" x14ac:dyDescent="0.25">
      <c r="D30" s="213" t="s">
        <v>1518</v>
      </c>
      <c r="E30" s="208">
        <v>400000000</v>
      </c>
    </row>
    <row r="31" spans="2:7" x14ac:dyDescent="0.25">
      <c r="D31" s="213" t="s">
        <v>1476</v>
      </c>
      <c r="E31" s="117">
        <f>E17</f>
        <v>0.17399999999999999</v>
      </c>
    </row>
    <row r="32" spans="2:7" x14ac:dyDescent="0.25">
      <c r="D32" s="127"/>
      <c r="E32" s="121"/>
    </row>
    <row r="33" spans="2:7" s="209" customFormat="1" x14ac:dyDescent="0.25">
      <c r="B33" s="210" t="s">
        <v>1500</v>
      </c>
      <c r="C33" s="211"/>
      <c r="D33" s="212"/>
      <c r="E33" s="212"/>
      <c r="F33" s="212"/>
    </row>
    <row r="34" spans="2:7" x14ac:dyDescent="0.25">
      <c r="G34" s="101"/>
    </row>
    <row r="35" spans="2:7" ht="15.75" x14ac:dyDescent="0.25">
      <c r="B35" s="200" t="s">
        <v>134</v>
      </c>
      <c r="C35" s="201" t="s">
        <v>1448</v>
      </c>
      <c r="D35" s="202" t="s">
        <v>1468</v>
      </c>
      <c r="E35" s="200" t="s">
        <v>1592</v>
      </c>
      <c r="F35"/>
    </row>
    <row r="36" spans="2:7" ht="25.5" x14ac:dyDescent="0.25">
      <c r="B36" s="235">
        <f t="shared" ref="B36:B41" si="1">IF(ISBLANK(B22),"",B22)</f>
        <v>1</v>
      </c>
      <c r="C36" s="42" t="s">
        <v>47</v>
      </c>
      <c r="D36" s="42" t="s">
        <v>1441</v>
      </c>
      <c r="E36" s="240">
        <f t="shared" ref="E36:E41" si="2">E8/$E$14</f>
        <v>7.1839080459770114E-3</v>
      </c>
      <c r="F36"/>
    </row>
    <row r="37" spans="2:7" ht="38.25" x14ac:dyDescent="0.25">
      <c r="B37" s="235">
        <f t="shared" si="1"/>
        <v>2</v>
      </c>
      <c r="C37" s="42" t="s">
        <v>1583</v>
      </c>
      <c r="D37" s="42" t="s">
        <v>1584</v>
      </c>
      <c r="E37" s="240">
        <f t="shared" si="2"/>
        <v>0.61063218390804597</v>
      </c>
      <c r="F37"/>
    </row>
    <row r="38" spans="2:7" ht="25.5" x14ac:dyDescent="0.25">
      <c r="B38" s="235">
        <f t="shared" si="1"/>
        <v>3</v>
      </c>
      <c r="C38" s="42" t="s">
        <v>1586</v>
      </c>
      <c r="D38" s="42" t="s">
        <v>1587</v>
      </c>
      <c r="E38" s="240">
        <f t="shared" si="2"/>
        <v>0.20114942528735633</v>
      </c>
      <c r="F38"/>
    </row>
    <row r="39" spans="2:7" ht="25.5" x14ac:dyDescent="0.25">
      <c r="B39" s="235">
        <f t="shared" si="1"/>
        <v>4</v>
      </c>
      <c r="C39" s="42" t="s">
        <v>1589</v>
      </c>
      <c r="D39" s="42" t="s">
        <v>1590</v>
      </c>
      <c r="E39" s="240">
        <f t="shared" si="2"/>
        <v>2.2988505747126436E-2</v>
      </c>
      <c r="F39"/>
    </row>
    <row r="40" spans="2:7" ht="38.25" x14ac:dyDescent="0.25">
      <c r="B40" s="235">
        <f t="shared" si="1"/>
        <v>5</v>
      </c>
      <c r="C40" s="42" t="s">
        <v>1605</v>
      </c>
      <c r="D40" s="42" t="s">
        <v>1606</v>
      </c>
      <c r="E40" s="240">
        <f t="shared" si="2"/>
        <v>1.4367816091954023E-2</v>
      </c>
      <c r="F40"/>
    </row>
    <row r="41" spans="2:7" ht="51" x14ac:dyDescent="0.25">
      <c r="B41" s="235">
        <f t="shared" si="1"/>
        <v>6</v>
      </c>
      <c r="C41" s="42" t="s">
        <v>1459</v>
      </c>
      <c r="D41" s="42" t="s">
        <v>1591</v>
      </c>
      <c r="E41" s="240">
        <f t="shared" si="2"/>
        <v>0.14367816091954022</v>
      </c>
      <c r="F41"/>
    </row>
    <row r="42" spans="2:7" ht="15.75" x14ac:dyDescent="0.25">
      <c r="B42"/>
      <c r="C42"/>
      <c r="D42" s="202" t="s">
        <v>13</v>
      </c>
      <c r="E42" s="208" t="str">
        <f>E28</f>
        <v>£70m</v>
      </c>
      <c r="F42"/>
    </row>
    <row r="43" spans="2:7" customFormat="1" ht="15.75" x14ac:dyDescent="0.25"/>
    <row r="44" spans="2:7" x14ac:dyDescent="0.25">
      <c r="D44" s="213" t="s">
        <v>1518</v>
      </c>
      <c r="E44" s="208">
        <v>400000000</v>
      </c>
    </row>
    <row r="45" spans="2:7" x14ac:dyDescent="0.25">
      <c r="D45" s="213" t="s">
        <v>1476</v>
      </c>
      <c r="E45" s="117">
        <f>E31</f>
        <v>0.17399999999999999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M38"/>
  <sheetViews>
    <sheetView showGridLines="0" zoomScale="85" zoomScaleNormal="85" workbookViewId="0">
      <selection activeCell="B3" sqref="B3"/>
    </sheetView>
  </sheetViews>
  <sheetFormatPr defaultRowHeight="15.75" x14ac:dyDescent="0.25"/>
  <cols>
    <col min="1" max="1" width="4" customWidth="1"/>
    <col min="2" max="2" width="14.25" customWidth="1"/>
    <col min="3" max="3" width="12.125" customWidth="1"/>
    <col min="4" max="4" width="15" customWidth="1"/>
    <col min="5" max="5" width="18.25" customWidth="1"/>
    <col min="6" max="6" width="18.375" customWidth="1"/>
    <col min="7" max="7" width="10" bestFit="1" customWidth="1"/>
    <col min="8" max="8" width="9.125" bestFit="1" customWidth="1"/>
  </cols>
  <sheetData>
    <row r="2" spans="2:13" ht="33.75" x14ac:dyDescent="0.25">
      <c r="B2" s="160" t="str">
        <f ca="1">MID(CELL("filename",A1),FIND("]",CELL("filename",A1))+1,256)</f>
        <v>NIST Summary (3)</v>
      </c>
    </row>
    <row r="3" spans="2:13" ht="21" x14ac:dyDescent="0.35">
      <c r="B3" s="162" t="str">
        <f ca="1">INDEX(TOC_Index!D:D,MATCH(B2,TOC_Index!C:C,0))</f>
        <v>Summary of the NIST assessment for scenario 3</v>
      </c>
    </row>
    <row r="5" spans="2:13" x14ac:dyDescent="0.25">
      <c r="B5" s="57" t="s">
        <v>1685</v>
      </c>
    </row>
    <row r="6" spans="2:13" ht="16.5" thickBot="1" x14ac:dyDescent="0.3"/>
    <row r="7" spans="2:13" ht="32.25" thickBot="1" x14ac:dyDescent="0.3">
      <c r="B7" s="110" t="s">
        <v>1495</v>
      </c>
      <c r="C7" s="165" t="s">
        <v>1496</v>
      </c>
      <c r="D7" s="131" t="s">
        <v>1447</v>
      </c>
      <c r="E7" s="109" t="s">
        <v>1425</v>
      </c>
      <c r="F7" s="165" t="s">
        <v>1426</v>
      </c>
      <c r="G7" s="181" t="s">
        <v>1480</v>
      </c>
      <c r="H7" s="182" t="s">
        <v>1481</v>
      </c>
      <c r="J7" s="193" t="s">
        <v>1493</v>
      </c>
      <c r="K7" s="112" t="s">
        <v>1494</v>
      </c>
      <c r="L7" s="112" t="s">
        <v>1480</v>
      </c>
      <c r="M7" s="113" t="s">
        <v>1481</v>
      </c>
    </row>
    <row r="8" spans="2:13" x14ac:dyDescent="0.25">
      <c r="B8" s="171" t="str">
        <f ca="1">INDEX('NIST Scenario Assessment (3)'!$A:$A,MATCH($D8,'NIST Scenario Assessment (3)'!$B:$B,0))</f>
        <v>IDENTIFY (ID)</v>
      </c>
      <c r="C8" s="166">
        <v>1</v>
      </c>
      <c r="D8" s="163">
        <v>1</v>
      </c>
      <c r="E8" s="163" t="str">
        <f ca="1">INDEX('NIST Scenario Assessment (3)'!$I:$I,MATCH($D8,'NIST Scenario Assessment (3)'!$B:$B,0))</f>
        <v>M</v>
      </c>
      <c r="F8" s="166" t="str">
        <f ca="1">INDEX('NIST Scenario Assessment (3)'!$K:$K,MATCH($D8,'NIST Scenario Assessment (3)'!$B:$B,0))</f>
        <v>H</v>
      </c>
      <c r="G8" s="183">
        <f t="shared" ref="G8:G29" ca="1" si="0">INDEX(K:K,MATCH(E8,J:J,0))</f>
        <v>2</v>
      </c>
      <c r="H8" s="184">
        <f t="shared" ref="H8:H29" ca="1" si="1">INDEX(K:K,MATCH(F8,J:J,0))</f>
        <v>3</v>
      </c>
      <c r="J8" s="114" t="s">
        <v>9</v>
      </c>
      <c r="K8" s="115">
        <v>0.1</v>
      </c>
      <c r="L8" s="115">
        <v>0</v>
      </c>
      <c r="M8" s="194" t="s">
        <v>1492</v>
      </c>
    </row>
    <row r="9" spans="2:13" x14ac:dyDescent="0.25">
      <c r="B9" s="171" t="str">
        <f ca="1">B8</f>
        <v>IDENTIFY (ID)</v>
      </c>
      <c r="C9" s="166">
        <f>C8</f>
        <v>1</v>
      </c>
      <c r="D9" s="163">
        <v>2</v>
      </c>
      <c r="E9" s="163" t="str">
        <f ca="1">INDEX('NIST Scenario Assessment (3)'!I:I,MATCH(D9,'NIST Scenario Assessment (3)'!B:B,0))</f>
        <v>L</v>
      </c>
      <c r="F9" s="166" t="str">
        <f ca="1">INDEX('NIST Scenario Assessment (3)'!$K:$K,MATCH($D9,'NIST Scenario Assessment (3)'!$B:$B,0))</f>
        <v>H</v>
      </c>
      <c r="G9" s="183">
        <f t="shared" ca="1" si="0"/>
        <v>1</v>
      </c>
      <c r="H9" s="184">
        <f t="shared" ca="1" si="1"/>
        <v>3</v>
      </c>
      <c r="J9" s="114" t="s">
        <v>115</v>
      </c>
      <c r="K9" s="115">
        <v>1</v>
      </c>
      <c r="L9" s="115">
        <v>1</v>
      </c>
      <c r="M9" s="194" t="s">
        <v>1490</v>
      </c>
    </row>
    <row r="10" spans="2:13" x14ac:dyDescent="0.25">
      <c r="B10" s="171" t="str">
        <f t="shared" ref="B10:C25" ca="1" si="2">B9</f>
        <v>IDENTIFY (ID)</v>
      </c>
      <c r="C10" s="166">
        <f t="shared" si="2"/>
        <v>1</v>
      </c>
      <c r="D10" s="163">
        <v>3</v>
      </c>
      <c r="E10" s="163" t="str">
        <f ca="1">INDEX('NIST Scenario Assessment (3)'!I:I,MATCH(D10,'NIST Scenario Assessment (3)'!B:B,0))</f>
        <v>H</v>
      </c>
      <c r="F10" s="166" t="str">
        <f ca="1">INDEX('NIST Scenario Assessment (3)'!$K:$K,MATCH($D10,'NIST Scenario Assessment (3)'!$B:$B,0))</f>
        <v>H</v>
      </c>
      <c r="G10" s="183">
        <f t="shared" ca="1" si="0"/>
        <v>3</v>
      </c>
      <c r="H10" s="184">
        <f t="shared" ca="1" si="1"/>
        <v>3</v>
      </c>
      <c r="J10" s="114" t="s">
        <v>118</v>
      </c>
      <c r="K10" s="115">
        <v>2</v>
      </c>
      <c r="L10" s="115">
        <v>2</v>
      </c>
      <c r="M10" s="194" t="s">
        <v>165</v>
      </c>
    </row>
    <row r="11" spans="2:13" ht="16.5" thickBot="1" x14ac:dyDescent="0.3">
      <c r="B11" s="171" t="str">
        <f t="shared" ca="1" si="2"/>
        <v>IDENTIFY (ID)</v>
      </c>
      <c r="C11" s="166">
        <f t="shared" si="2"/>
        <v>1</v>
      </c>
      <c r="D11" s="163">
        <v>4</v>
      </c>
      <c r="E11" s="163" t="str">
        <f ca="1">INDEX('NIST Scenario Assessment (3)'!I:I,MATCH(D11,'NIST Scenario Assessment (3)'!B:B,0))</f>
        <v>M</v>
      </c>
      <c r="F11" s="166" t="str">
        <f ca="1">INDEX('NIST Scenario Assessment (3)'!$K:$K,MATCH($D11,'NIST Scenario Assessment (3)'!$B:$B,0))</f>
        <v>M</v>
      </c>
      <c r="G11" s="183">
        <f t="shared" ca="1" si="0"/>
        <v>2</v>
      </c>
      <c r="H11" s="184">
        <f t="shared" ca="1" si="1"/>
        <v>2</v>
      </c>
      <c r="J11" s="111" t="s">
        <v>103</v>
      </c>
      <c r="K11" s="116">
        <v>3</v>
      </c>
      <c r="L11" s="116">
        <v>3</v>
      </c>
      <c r="M11" s="195" t="s">
        <v>1491</v>
      </c>
    </row>
    <row r="12" spans="2:13" x14ac:dyDescent="0.25">
      <c r="B12" s="171" t="str">
        <f t="shared" ca="1" si="2"/>
        <v>IDENTIFY (ID)</v>
      </c>
      <c r="C12" s="166">
        <f t="shared" si="2"/>
        <v>1</v>
      </c>
      <c r="D12" s="163">
        <v>5</v>
      </c>
      <c r="E12" s="163" t="str">
        <f ca="1">INDEX('NIST Scenario Assessment (3)'!I:I,MATCH(D12,'NIST Scenario Assessment (3)'!B:B,0))</f>
        <v>L</v>
      </c>
      <c r="F12" s="166" t="str">
        <f ca="1">INDEX('NIST Scenario Assessment (3)'!$K:$K,MATCH($D12,'NIST Scenario Assessment (3)'!$B:$B,0))</f>
        <v>M</v>
      </c>
      <c r="G12" s="183">
        <f t="shared" ca="1" si="0"/>
        <v>1</v>
      </c>
      <c r="H12" s="184">
        <f t="shared" ca="1" si="1"/>
        <v>2</v>
      </c>
    </row>
    <row r="13" spans="2:13" x14ac:dyDescent="0.25">
      <c r="B13" s="173" t="str">
        <f ca="1">INDEX('NIST Scenario Assessment (3)'!$A:$A,MATCH($D13,'NIST Scenario Assessment (3)'!$B:$B,0))</f>
        <v>PROTECT (PR)</v>
      </c>
      <c r="C13" s="175">
        <f t="shared" si="2"/>
        <v>1</v>
      </c>
      <c r="D13" s="174">
        <v>6</v>
      </c>
      <c r="E13" s="174" t="str">
        <f ca="1">INDEX('NIST Scenario Assessment (3)'!I:I,MATCH(D13,'NIST Scenario Assessment (3)'!B:B,0))</f>
        <v>H</v>
      </c>
      <c r="F13" s="175" t="str">
        <f ca="1">INDEX('NIST Scenario Assessment (3)'!$K:$K,MATCH($D13,'NIST Scenario Assessment (3)'!$B:$B,0))</f>
        <v>L</v>
      </c>
      <c r="G13" s="185">
        <f t="shared" ca="1" si="0"/>
        <v>3</v>
      </c>
      <c r="H13" s="186">
        <f t="shared" ca="1" si="1"/>
        <v>1</v>
      </c>
    </row>
    <row r="14" spans="2:13" x14ac:dyDescent="0.25">
      <c r="B14" s="171" t="str">
        <f ca="1">B13</f>
        <v>PROTECT (PR)</v>
      </c>
      <c r="C14" s="166">
        <f t="shared" si="2"/>
        <v>1</v>
      </c>
      <c r="D14" s="163">
        <v>7</v>
      </c>
      <c r="E14" s="163" t="str">
        <f ca="1">INDEX('NIST Scenario Assessment (3)'!I:I,MATCH(D14,'NIST Scenario Assessment (3)'!B:B,0))</f>
        <v>M</v>
      </c>
      <c r="F14" s="166" t="str">
        <f ca="1">INDEX('NIST Scenario Assessment (3)'!$K:$K,MATCH($D14,'NIST Scenario Assessment (3)'!$B:$B,0))</f>
        <v>M</v>
      </c>
      <c r="G14" s="183">
        <f t="shared" ca="1" si="0"/>
        <v>2</v>
      </c>
      <c r="H14" s="184">
        <f t="shared" ca="1" si="1"/>
        <v>2</v>
      </c>
    </row>
    <row r="15" spans="2:13" x14ac:dyDescent="0.25">
      <c r="B15" s="171" t="str">
        <f t="shared" ref="B15:B18" ca="1" si="3">B14</f>
        <v>PROTECT (PR)</v>
      </c>
      <c r="C15" s="166">
        <f t="shared" si="2"/>
        <v>1</v>
      </c>
      <c r="D15" s="163">
        <v>8</v>
      </c>
      <c r="E15" s="163" t="str">
        <f ca="1">INDEX('NIST Scenario Assessment (3)'!I:I,MATCH(D15,'NIST Scenario Assessment (3)'!B:B,0))</f>
        <v>H</v>
      </c>
      <c r="F15" s="166" t="str">
        <f ca="1">INDEX('NIST Scenario Assessment (3)'!$K:$K,MATCH($D15,'NIST Scenario Assessment (3)'!$B:$B,0))</f>
        <v>H</v>
      </c>
      <c r="G15" s="183">
        <f t="shared" ca="1" si="0"/>
        <v>3</v>
      </c>
      <c r="H15" s="184">
        <f t="shared" ca="1" si="1"/>
        <v>3</v>
      </c>
    </row>
    <row r="16" spans="2:13" x14ac:dyDescent="0.25">
      <c r="B16" s="171" t="str">
        <f t="shared" ca="1" si="3"/>
        <v>PROTECT (PR)</v>
      </c>
      <c r="C16" s="166">
        <f t="shared" si="2"/>
        <v>1</v>
      </c>
      <c r="D16" s="163">
        <v>9</v>
      </c>
      <c r="E16" s="163" t="str">
        <f ca="1">INDEX('NIST Scenario Assessment (3)'!I:I,MATCH(D16,'NIST Scenario Assessment (3)'!B:B,0))</f>
        <v>M</v>
      </c>
      <c r="F16" s="166" t="str">
        <f ca="1">INDEX('NIST Scenario Assessment (3)'!$K:$K,MATCH($D16,'NIST Scenario Assessment (3)'!$B:$B,0))</f>
        <v>M</v>
      </c>
      <c r="G16" s="183">
        <f t="shared" ca="1" si="0"/>
        <v>2</v>
      </c>
      <c r="H16" s="184">
        <f t="shared" ca="1" si="1"/>
        <v>2</v>
      </c>
    </row>
    <row r="17" spans="2:8" x14ac:dyDescent="0.25">
      <c r="B17" s="171" t="str">
        <f t="shared" ca="1" si="3"/>
        <v>PROTECT (PR)</v>
      </c>
      <c r="C17" s="166">
        <f t="shared" si="2"/>
        <v>1</v>
      </c>
      <c r="D17" s="163">
        <v>10</v>
      </c>
      <c r="E17" s="163" t="str">
        <f ca="1">INDEX('NIST Scenario Assessment (3)'!I:I,MATCH(D17,'NIST Scenario Assessment (3)'!B:B,0))</f>
        <v>H</v>
      </c>
      <c r="F17" s="166" t="str">
        <f ca="1">INDEX('NIST Scenario Assessment (3)'!$K:$K,MATCH($D17,'NIST Scenario Assessment (3)'!$B:$B,0))</f>
        <v>H</v>
      </c>
      <c r="G17" s="183">
        <f t="shared" ca="1" si="0"/>
        <v>3</v>
      </c>
      <c r="H17" s="184">
        <f t="shared" ca="1" si="1"/>
        <v>3</v>
      </c>
    </row>
    <row r="18" spans="2:8" x14ac:dyDescent="0.25">
      <c r="B18" s="176" t="str">
        <f t="shared" ca="1" si="3"/>
        <v>PROTECT (PR)</v>
      </c>
      <c r="C18" s="178">
        <f t="shared" si="2"/>
        <v>1</v>
      </c>
      <c r="D18" s="177">
        <v>11</v>
      </c>
      <c r="E18" s="177" t="str">
        <f ca="1">INDEX('NIST Scenario Assessment (3)'!I:I,MATCH(D18,'NIST Scenario Assessment (3)'!B:B,0))</f>
        <v>M</v>
      </c>
      <c r="F18" s="178" t="str">
        <f ca="1">INDEX('NIST Scenario Assessment (3)'!$K:$K,MATCH($D18,'NIST Scenario Assessment (3)'!$B:$B,0))</f>
        <v>M</v>
      </c>
      <c r="G18" s="187">
        <f t="shared" ca="1" si="0"/>
        <v>2</v>
      </c>
      <c r="H18" s="188">
        <f t="shared" ca="1" si="1"/>
        <v>2</v>
      </c>
    </row>
    <row r="19" spans="2:8" x14ac:dyDescent="0.25">
      <c r="B19" s="173" t="str">
        <f ca="1">INDEX('NIST Scenario Assessment (3)'!$A:$A,MATCH($D19,'NIST Scenario Assessment (3)'!$B:$B,0))</f>
        <v>DETECT (DE)</v>
      </c>
      <c r="C19" s="175">
        <f t="shared" si="2"/>
        <v>1</v>
      </c>
      <c r="D19" s="174">
        <v>12</v>
      </c>
      <c r="E19" s="174" t="str">
        <f ca="1">INDEX('NIST Scenario Assessment (3)'!I:I,MATCH(D19,'NIST Scenario Assessment (3)'!B:B,0))</f>
        <v>M</v>
      </c>
      <c r="F19" s="175" t="str">
        <f ca="1">INDEX('NIST Scenario Assessment (3)'!$K:$K,MATCH($D19,'NIST Scenario Assessment (3)'!$B:$B,0))</f>
        <v>M</v>
      </c>
      <c r="G19" s="185">
        <f t="shared" ca="1" si="0"/>
        <v>2</v>
      </c>
      <c r="H19" s="186">
        <f t="shared" ca="1" si="1"/>
        <v>2</v>
      </c>
    </row>
    <row r="20" spans="2:8" x14ac:dyDescent="0.25">
      <c r="B20" s="171" t="str">
        <f ca="1">B19</f>
        <v>DETECT (DE)</v>
      </c>
      <c r="C20" s="166">
        <f t="shared" si="2"/>
        <v>1</v>
      </c>
      <c r="D20" s="163">
        <v>13</v>
      </c>
      <c r="E20" s="163" t="str">
        <f ca="1">INDEX('NIST Scenario Assessment (3)'!I:I,MATCH(D20,'NIST Scenario Assessment (3)'!B:B,0))</f>
        <v>M</v>
      </c>
      <c r="F20" s="166" t="str">
        <f ca="1">INDEX('NIST Scenario Assessment (3)'!$K:$K,MATCH($D20,'NIST Scenario Assessment (3)'!$B:$B,0))</f>
        <v>M</v>
      </c>
      <c r="G20" s="183">
        <f t="shared" ca="1" si="0"/>
        <v>2</v>
      </c>
      <c r="H20" s="184">
        <f t="shared" ca="1" si="1"/>
        <v>2</v>
      </c>
    </row>
    <row r="21" spans="2:8" x14ac:dyDescent="0.25">
      <c r="B21" s="176" t="str">
        <f ca="1">B20</f>
        <v>DETECT (DE)</v>
      </c>
      <c r="C21" s="178">
        <f t="shared" si="2"/>
        <v>1</v>
      </c>
      <c r="D21" s="177">
        <v>14</v>
      </c>
      <c r="E21" s="177" t="str">
        <f ca="1">INDEX('NIST Scenario Assessment (3)'!I:I,MATCH(D21,'NIST Scenario Assessment (3)'!B:B,0))</f>
        <v>M</v>
      </c>
      <c r="F21" s="178" t="str">
        <f ca="1">INDEX('NIST Scenario Assessment (3)'!$K:$K,MATCH($D21,'NIST Scenario Assessment (3)'!$B:$B,0))</f>
        <v>M</v>
      </c>
      <c r="G21" s="187">
        <f t="shared" ca="1" si="0"/>
        <v>2</v>
      </c>
      <c r="H21" s="188">
        <f t="shared" ca="1" si="1"/>
        <v>2</v>
      </c>
    </row>
    <row r="22" spans="2:8" x14ac:dyDescent="0.25">
      <c r="B22" s="173" t="str">
        <f ca="1">INDEX('NIST Scenario Assessment (3)'!$A:$A,MATCH($D22,'NIST Scenario Assessment (3)'!$B:$B,0))</f>
        <v>RESPOND (RS)</v>
      </c>
      <c r="C22" s="175">
        <f t="shared" si="2"/>
        <v>1</v>
      </c>
      <c r="D22" s="174">
        <v>15</v>
      </c>
      <c r="E22" s="174" t="str">
        <f ca="1">INDEX('NIST Scenario Assessment (3)'!I:I,MATCH(D22,'NIST Scenario Assessment (3)'!B:B,0))</f>
        <v>L</v>
      </c>
      <c r="F22" s="175" t="str">
        <f ca="1">INDEX('NIST Scenario Assessment (3)'!$K:$K,MATCH($D22,'NIST Scenario Assessment (3)'!$B:$B,0))</f>
        <v>H</v>
      </c>
      <c r="G22" s="185">
        <f t="shared" ca="1" si="0"/>
        <v>1</v>
      </c>
      <c r="H22" s="186">
        <f t="shared" ca="1" si="1"/>
        <v>3</v>
      </c>
    </row>
    <row r="23" spans="2:8" x14ac:dyDescent="0.25">
      <c r="B23" s="171" t="str">
        <f ca="1">B22</f>
        <v>RESPOND (RS)</v>
      </c>
      <c r="C23" s="166">
        <f t="shared" si="2"/>
        <v>1</v>
      </c>
      <c r="D23" s="163">
        <v>16</v>
      </c>
      <c r="E23" s="163" t="str">
        <f ca="1">INDEX('NIST Scenario Assessment (3)'!I:I,MATCH(D23,'NIST Scenario Assessment (3)'!B:B,0))</f>
        <v>L</v>
      </c>
      <c r="F23" s="166" t="str">
        <f ca="1">INDEX('NIST Scenario Assessment (3)'!$K:$K,MATCH($D23,'NIST Scenario Assessment (3)'!$B:$B,0))</f>
        <v>H</v>
      </c>
      <c r="G23" s="183">
        <f t="shared" ca="1" si="0"/>
        <v>1</v>
      </c>
      <c r="H23" s="184">
        <f t="shared" ca="1" si="1"/>
        <v>3</v>
      </c>
    </row>
    <row r="24" spans="2:8" x14ac:dyDescent="0.25">
      <c r="B24" s="171" t="str">
        <f t="shared" ref="B24:C29" ca="1" si="4">B23</f>
        <v>RESPOND (RS)</v>
      </c>
      <c r="C24" s="166">
        <f t="shared" si="2"/>
        <v>1</v>
      </c>
      <c r="D24" s="163">
        <v>17</v>
      </c>
      <c r="E24" s="163" t="str">
        <f ca="1">INDEX('NIST Scenario Assessment (3)'!I:I,MATCH(D24,'NIST Scenario Assessment (3)'!B:B,0))</f>
        <v>L</v>
      </c>
      <c r="F24" s="166" t="str">
        <f ca="1">INDEX('NIST Scenario Assessment (3)'!$K:$K,MATCH($D24,'NIST Scenario Assessment (3)'!$B:$B,0))</f>
        <v>H</v>
      </c>
      <c r="G24" s="183">
        <f t="shared" ca="1" si="0"/>
        <v>1</v>
      </c>
      <c r="H24" s="184">
        <f t="shared" ca="1" si="1"/>
        <v>3</v>
      </c>
    </row>
    <row r="25" spans="2:8" x14ac:dyDescent="0.25">
      <c r="B25" s="171" t="str">
        <f t="shared" ca="1" si="4"/>
        <v>RESPOND (RS)</v>
      </c>
      <c r="C25" s="166">
        <f t="shared" si="2"/>
        <v>1</v>
      </c>
      <c r="D25" s="163">
        <v>18</v>
      </c>
      <c r="E25" s="163" t="str">
        <f ca="1">INDEX('NIST Scenario Assessment (3)'!I:I,MATCH(D25,'NIST Scenario Assessment (3)'!B:B,0))</f>
        <v>L</v>
      </c>
      <c r="F25" s="166" t="str">
        <f ca="1">INDEX('NIST Scenario Assessment (3)'!$K:$K,MATCH($D25,'NIST Scenario Assessment (3)'!$B:$B,0))</f>
        <v>H</v>
      </c>
      <c r="G25" s="183">
        <f t="shared" ca="1" si="0"/>
        <v>1</v>
      </c>
      <c r="H25" s="184">
        <f t="shared" ca="1" si="1"/>
        <v>3</v>
      </c>
    </row>
    <row r="26" spans="2:8" x14ac:dyDescent="0.25">
      <c r="B26" s="176" t="str">
        <f t="shared" ca="1" si="4"/>
        <v>RESPOND (RS)</v>
      </c>
      <c r="C26" s="178">
        <f t="shared" si="4"/>
        <v>1</v>
      </c>
      <c r="D26" s="177">
        <v>19</v>
      </c>
      <c r="E26" s="177" t="str">
        <f ca="1">INDEX('NIST Scenario Assessment (3)'!I:I,MATCH(D26,'NIST Scenario Assessment (3)'!B:B,0))</f>
        <v>L</v>
      </c>
      <c r="F26" s="178" t="str">
        <f ca="1">INDEX('NIST Scenario Assessment (3)'!$K:$K,MATCH($D26,'NIST Scenario Assessment (3)'!$B:$B,0))</f>
        <v>H</v>
      </c>
      <c r="G26" s="187">
        <f t="shared" ca="1" si="0"/>
        <v>1</v>
      </c>
      <c r="H26" s="188">
        <f t="shared" ca="1" si="1"/>
        <v>3</v>
      </c>
    </row>
    <row r="27" spans="2:8" x14ac:dyDescent="0.25">
      <c r="B27" s="171" t="str">
        <f ca="1">INDEX('NIST Scenario Assessment (3)'!$A:$A,MATCH($D27,'NIST Scenario Assessment (3)'!$B:$B,0))</f>
        <v>RECOVER (RC)</v>
      </c>
      <c r="C27" s="166">
        <f t="shared" si="4"/>
        <v>1</v>
      </c>
      <c r="D27" s="163">
        <v>20</v>
      </c>
      <c r="E27" s="163" t="str">
        <f ca="1">INDEX('NIST Scenario Assessment (3)'!I:I,MATCH(D27,'NIST Scenario Assessment (3)'!B:B,0))</f>
        <v>L</v>
      </c>
      <c r="F27" s="166" t="str">
        <f ca="1">INDEX('NIST Scenario Assessment (3)'!$K:$K,MATCH($D27,'NIST Scenario Assessment (3)'!$B:$B,0))</f>
        <v>H</v>
      </c>
      <c r="G27" s="183">
        <f t="shared" ca="1" si="0"/>
        <v>1</v>
      </c>
      <c r="H27" s="184">
        <f t="shared" ca="1" si="1"/>
        <v>3</v>
      </c>
    </row>
    <row r="28" spans="2:8" x14ac:dyDescent="0.25">
      <c r="B28" s="171" t="str">
        <f ca="1">B27</f>
        <v>RECOVER (RC)</v>
      </c>
      <c r="C28" s="166">
        <f t="shared" si="4"/>
        <v>1</v>
      </c>
      <c r="D28" s="163">
        <v>21</v>
      </c>
      <c r="E28" s="163" t="str">
        <f ca="1">INDEX('NIST Scenario Assessment (3)'!I:I,MATCH(D28,'NIST Scenario Assessment (3)'!B:B,0))</f>
        <v>L</v>
      </c>
      <c r="F28" s="166" t="str">
        <f ca="1">INDEX('NIST Scenario Assessment (3)'!$K:$K,MATCH($D28,'NIST Scenario Assessment (3)'!$B:$B,0))</f>
        <v>H</v>
      </c>
      <c r="G28" s="183">
        <f t="shared" ca="1" si="0"/>
        <v>1</v>
      </c>
      <c r="H28" s="184">
        <f t="shared" ca="1" si="1"/>
        <v>3</v>
      </c>
    </row>
    <row r="29" spans="2:8" ht="16.5" thickBot="1" x14ac:dyDescent="0.3">
      <c r="B29" s="172" t="str">
        <f ca="1">B28</f>
        <v>RECOVER (RC)</v>
      </c>
      <c r="C29" s="167">
        <f t="shared" si="4"/>
        <v>1</v>
      </c>
      <c r="D29" s="164">
        <v>22</v>
      </c>
      <c r="E29" s="164" t="str">
        <f ca="1">INDEX('NIST Scenario Assessment (3)'!I:I,MATCH(D29,'NIST Scenario Assessment (3)'!B:B,0))</f>
        <v>L</v>
      </c>
      <c r="F29" s="167" t="str">
        <f ca="1">INDEX('NIST Scenario Assessment (3)'!$K:$K,MATCH($D29,'NIST Scenario Assessment (3)'!$B:$B,0))</f>
        <v>H</v>
      </c>
      <c r="G29" s="189">
        <f t="shared" ca="1" si="0"/>
        <v>1</v>
      </c>
      <c r="H29" s="190">
        <f t="shared" ca="1" si="1"/>
        <v>3</v>
      </c>
    </row>
    <row r="30" spans="2:8" ht="16.5" thickBot="1" x14ac:dyDescent="0.3">
      <c r="E30" s="51"/>
      <c r="G30" s="191">
        <f ca="1">SUM(G8:G29)</f>
        <v>38</v>
      </c>
      <c r="H30" s="192">
        <f ca="1">SUM(H8:H29)</f>
        <v>56</v>
      </c>
    </row>
    <row r="32" spans="2:8" ht="16.5" thickBot="1" x14ac:dyDescent="0.3"/>
    <row r="33" spans="2:8" ht="31.5" x14ac:dyDescent="0.25">
      <c r="B33" s="196" t="s">
        <v>1686</v>
      </c>
      <c r="C33" s="170" t="s">
        <v>1487</v>
      </c>
      <c r="D33" s="170" t="s">
        <v>1488</v>
      </c>
      <c r="E33" s="170" t="s">
        <v>1489</v>
      </c>
      <c r="F33" s="170" t="s">
        <v>139</v>
      </c>
      <c r="G33" s="170" t="s">
        <v>1489</v>
      </c>
      <c r="H33" s="130" t="s">
        <v>139</v>
      </c>
    </row>
    <row r="34" spans="2:8" x14ac:dyDescent="0.25">
      <c r="B34" s="114" t="s">
        <v>8</v>
      </c>
      <c r="C34" s="166">
        <f ca="1">SUMIFS($C$8:$C$29,$B$8:$B$29,B34)</f>
        <v>5</v>
      </c>
      <c r="D34" s="166" t="s">
        <v>1482</v>
      </c>
      <c r="E34" s="168">
        <f ca="1">SUMIFS($G$8:$G$29,$B$8:$B$29,B34)/C34</f>
        <v>1.8</v>
      </c>
      <c r="F34" s="168">
        <f ca="1">SUMIFS($H$8:$H$29,$B$8:$B$29,B34)/C34</f>
        <v>2.6</v>
      </c>
      <c r="G34" s="197" t="str">
        <f t="shared" ref="G34:H38" ca="1" si="5">INDEX($M:$M,MATCH(ROUND(E34,0),$L:$L,0))</f>
        <v>Medium</v>
      </c>
      <c r="H34" s="179" t="str">
        <f t="shared" ca="1" si="5"/>
        <v>High</v>
      </c>
    </row>
    <row r="35" spans="2:8" x14ac:dyDescent="0.25">
      <c r="B35" s="114" t="s">
        <v>4</v>
      </c>
      <c r="C35" s="166">
        <f ca="1">SUMIFS($C$8:$C$29,$B$8:$B$29,B35)</f>
        <v>6</v>
      </c>
      <c r="D35" s="166" t="s">
        <v>1483</v>
      </c>
      <c r="E35" s="168">
        <f ca="1">SUMIFS($G$8:$G$29,$B$8:$B$29,B35)/C35</f>
        <v>2.5</v>
      </c>
      <c r="F35" s="168">
        <f ca="1">SUMIFS($H$8:$H$29,$B$8:$B$29,B35)/C35</f>
        <v>2.1666666666666665</v>
      </c>
      <c r="G35" s="197" t="str">
        <f t="shared" ca="1" si="5"/>
        <v>High</v>
      </c>
      <c r="H35" s="179" t="str">
        <f t="shared" ca="1" si="5"/>
        <v>Medium</v>
      </c>
    </row>
    <row r="36" spans="2:8" x14ac:dyDescent="0.25">
      <c r="B36" s="114" t="s">
        <v>5</v>
      </c>
      <c r="C36" s="166">
        <f ca="1">SUMIFS($C$8:$C$29,$B$8:$B$29,B36)</f>
        <v>3</v>
      </c>
      <c r="D36" s="166" t="s">
        <v>1484</v>
      </c>
      <c r="E36" s="168">
        <f ca="1">SUMIFS($G$8:$G$29,$B$8:$B$29,B36)/C36</f>
        <v>2</v>
      </c>
      <c r="F36" s="168">
        <f ca="1">SUMIFS($H$8:$H$29,$B$8:$B$29,B36)/C36</f>
        <v>2</v>
      </c>
      <c r="G36" s="197" t="str">
        <f t="shared" ca="1" si="5"/>
        <v>Medium</v>
      </c>
      <c r="H36" s="179" t="str">
        <f t="shared" ca="1" si="5"/>
        <v>Medium</v>
      </c>
    </row>
    <row r="37" spans="2:8" x14ac:dyDescent="0.25">
      <c r="B37" s="114" t="s">
        <v>6</v>
      </c>
      <c r="C37" s="166">
        <f ca="1">SUMIFS($C$8:$C$29,$B$8:$B$29,B37)</f>
        <v>5</v>
      </c>
      <c r="D37" s="166" t="s">
        <v>1485</v>
      </c>
      <c r="E37" s="168">
        <f ca="1">SUMIFS($G$8:$G$29,$B$8:$B$29,B37)/C37</f>
        <v>1</v>
      </c>
      <c r="F37" s="168">
        <f ca="1">SUMIFS($H$8:$H$29,$B$8:$B$29,B37)/C37</f>
        <v>3</v>
      </c>
      <c r="G37" s="197" t="str">
        <f t="shared" ca="1" si="5"/>
        <v>Low</v>
      </c>
      <c r="H37" s="179" t="str">
        <f t="shared" ca="1" si="5"/>
        <v>High</v>
      </c>
    </row>
    <row r="38" spans="2:8" ht="16.5" thickBot="1" x14ac:dyDescent="0.3">
      <c r="B38" s="111" t="s">
        <v>7</v>
      </c>
      <c r="C38" s="167">
        <f ca="1">SUMIFS($C$8:$C$29,$B$8:$B$29,B38)</f>
        <v>3</v>
      </c>
      <c r="D38" s="167" t="s">
        <v>1486</v>
      </c>
      <c r="E38" s="169">
        <f ca="1">SUMIFS($G$8:$G$29,$B$8:$B$29,B38)/C38</f>
        <v>1</v>
      </c>
      <c r="F38" s="169">
        <f ca="1">SUMIFS($H$8:$H$29,$B$8:$B$29,B38)/C38</f>
        <v>3</v>
      </c>
      <c r="G38" s="198" t="str">
        <f t="shared" ca="1" si="5"/>
        <v>Low</v>
      </c>
      <c r="H38" s="180" t="str">
        <f t="shared" ca="1" si="5"/>
        <v>High</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
  <sheetViews>
    <sheetView showGridLines="0" topLeftCell="XFD1048576" workbookViewId="0"/>
  </sheetViews>
  <sheetFormatPr defaultColWidth="0" defaultRowHeight="15.75" zeroHeight="1" x14ac:dyDescent="0.25"/>
  <cols>
    <col min="1" max="16384" width="9" hidden="1"/>
  </cols>
  <sheetData>
    <row r="1" hidden="1"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D361"/>
  <sheetViews>
    <sheetView showGridLines="0" zoomScale="70" zoomScaleNormal="70" workbookViewId="0">
      <selection activeCell="B3" sqref="B3"/>
    </sheetView>
  </sheetViews>
  <sheetFormatPr defaultRowHeight="15.75" x14ac:dyDescent="0.25"/>
  <cols>
    <col min="1" max="1" width="16.375" style="14" customWidth="1"/>
    <col min="2" max="2" width="36.125" style="14" customWidth="1"/>
    <col min="3" max="3" width="47.75" style="14" customWidth="1"/>
    <col min="4" max="4" width="54.625" style="14" customWidth="1"/>
  </cols>
  <sheetData>
    <row r="2" spans="1:4" ht="33.75" x14ac:dyDescent="0.25">
      <c r="B2" s="160" t="str">
        <f ca="1">MID(CELL("filename",A1),FIND("]",CELL("filename",A1))+1,256)</f>
        <v>NIST Framework</v>
      </c>
    </row>
    <row r="3" spans="1:4" ht="21" x14ac:dyDescent="0.35">
      <c r="B3" s="162" t="str">
        <f ca="1">INDEX(TOC_Index!D:D,MATCH(B2,TOC_Index!C:C,0))</f>
        <v>The NIST framework used in the assessment (v1.0 - February 2014)</v>
      </c>
    </row>
    <row r="4" spans="1:4" ht="16.5" thickBot="1" x14ac:dyDescent="0.3"/>
    <row r="5" spans="1:4" ht="16.5" thickBot="1" x14ac:dyDescent="0.3">
      <c r="A5" s="83" t="s">
        <v>0</v>
      </c>
      <c r="B5" s="84" t="s">
        <v>1</v>
      </c>
      <c r="C5" s="84" t="s">
        <v>2</v>
      </c>
      <c r="D5" s="84" t="s">
        <v>3</v>
      </c>
    </row>
    <row r="6" spans="1:4" x14ac:dyDescent="0.25">
      <c r="A6" s="482" t="s">
        <v>8</v>
      </c>
      <c r="B6" s="465" t="s">
        <v>953</v>
      </c>
      <c r="C6" s="468" t="s">
        <v>954</v>
      </c>
      <c r="D6" s="85" t="s">
        <v>955</v>
      </c>
    </row>
    <row r="7" spans="1:4" x14ac:dyDescent="0.25">
      <c r="A7" s="473"/>
      <c r="B7" s="465"/>
      <c r="C7" s="468"/>
      <c r="D7" s="85" t="s">
        <v>956</v>
      </c>
    </row>
    <row r="8" spans="1:4" x14ac:dyDescent="0.25">
      <c r="A8" s="473"/>
      <c r="B8" s="465"/>
      <c r="C8" s="468"/>
      <c r="D8" s="85" t="s">
        <v>957</v>
      </c>
    </row>
    <row r="9" spans="1:4" x14ac:dyDescent="0.25">
      <c r="A9" s="473"/>
      <c r="B9" s="465"/>
      <c r="C9" s="468"/>
      <c r="D9" s="85" t="s">
        <v>958</v>
      </c>
    </row>
    <row r="10" spans="1:4" x14ac:dyDescent="0.25">
      <c r="A10" s="473"/>
      <c r="B10" s="465"/>
      <c r="C10" s="468"/>
      <c r="D10" s="85" t="s">
        <v>959</v>
      </c>
    </row>
    <row r="11" spans="1:4" ht="16.5" thickBot="1" x14ac:dyDescent="0.3">
      <c r="A11" s="473"/>
      <c r="B11" s="465"/>
      <c r="C11" s="469"/>
      <c r="D11" s="86" t="s">
        <v>960</v>
      </c>
    </row>
    <row r="12" spans="1:4" x14ac:dyDescent="0.25">
      <c r="A12" s="473"/>
      <c r="B12" s="465"/>
      <c r="C12" s="467" t="s">
        <v>961</v>
      </c>
      <c r="D12" s="85" t="s">
        <v>962</v>
      </c>
    </row>
    <row r="13" spans="1:4" x14ac:dyDescent="0.25">
      <c r="A13" s="473"/>
      <c r="B13" s="465"/>
      <c r="C13" s="468"/>
      <c r="D13" s="85" t="s">
        <v>963</v>
      </c>
    </row>
    <row r="14" spans="1:4" x14ac:dyDescent="0.25">
      <c r="A14" s="473"/>
      <c r="B14" s="465"/>
      <c r="C14" s="468"/>
      <c r="D14" s="85" t="s">
        <v>957</v>
      </c>
    </row>
    <row r="15" spans="1:4" x14ac:dyDescent="0.25">
      <c r="A15" s="473"/>
      <c r="B15" s="465"/>
      <c r="C15" s="468"/>
      <c r="D15" s="85" t="s">
        <v>958</v>
      </c>
    </row>
    <row r="16" spans="1:4" x14ac:dyDescent="0.25">
      <c r="A16" s="473"/>
      <c r="B16" s="465"/>
      <c r="C16" s="468"/>
      <c r="D16" s="85" t="s">
        <v>959</v>
      </c>
    </row>
    <row r="17" spans="1:4" ht="16.5" thickBot="1" x14ac:dyDescent="0.3">
      <c r="A17" s="473"/>
      <c r="B17" s="465"/>
      <c r="C17" s="469"/>
      <c r="D17" s="86" t="s">
        <v>960</v>
      </c>
    </row>
    <row r="18" spans="1:4" x14ac:dyDescent="0.25">
      <c r="A18" s="473"/>
      <c r="B18" s="465"/>
      <c r="C18" s="467" t="s">
        <v>964</v>
      </c>
      <c r="D18" s="87" t="s">
        <v>965</v>
      </c>
    </row>
    <row r="19" spans="1:4" x14ac:dyDescent="0.25">
      <c r="A19" s="473"/>
      <c r="B19" s="465"/>
      <c r="C19" s="468"/>
      <c r="D19" s="87" t="s">
        <v>966</v>
      </c>
    </row>
    <row r="20" spans="1:4" x14ac:dyDescent="0.25">
      <c r="A20" s="473"/>
      <c r="B20" s="465"/>
      <c r="C20" s="468"/>
      <c r="D20" s="87" t="s">
        <v>967</v>
      </c>
    </row>
    <row r="21" spans="1:4" x14ac:dyDescent="0.25">
      <c r="A21" s="473"/>
      <c r="B21" s="465"/>
      <c r="C21" s="468"/>
      <c r="D21" s="87" t="s">
        <v>968</v>
      </c>
    </row>
    <row r="22" spans="1:4" ht="16.5" thickBot="1" x14ac:dyDescent="0.3">
      <c r="A22" s="473"/>
      <c r="B22" s="465"/>
      <c r="C22" s="469"/>
      <c r="D22" s="88" t="s">
        <v>969</v>
      </c>
    </row>
    <row r="23" spans="1:4" x14ac:dyDescent="0.25">
      <c r="A23" s="473"/>
      <c r="B23" s="465"/>
      <c r="C23" s="467" t="s">
        <v>970</v>
      </c>
      <c r="D23" s="87" t="s">
        <v>971</v>
      </c>
    </row>
    <row r="24" spans="1:4" x14ac:dyDescent="0.25">
      <c r="A24" s="473"/>
      <c r="B24" s="465"/>
      <c r="C24" s="468"/>
      <c r="D24" s="87" t="s">
        <v>972</v>
      </c>
    </row>
    <row r="25" spans="1:4" ht="16.5" thickBot="1" x14ac:dyDescent="0.3">
      <c r="A25" s="473"/>
      <c r="B25" s="465"/>
      <c r="C25" s="469"/>
      <c r="D25" s="88" t="s">
        <v>973</v>
      </c>
    </row>
    <row r="26" spans="1:4" x14ac:dyDescent="0.25">
      <c r="A26" s="473"/>
      <c r="B26" s="465"/>
      <c r="C26" s="467" t="s">
        <v>974</v>
      </c>
      <c r="D26" s="87" t="s">
        <v>975</v>
      </c>
    </row>
    <row r="27" spans="1:4" x14ac:dyDescent="0.25">
      <c r="A27" s="473"/>
      <c r="B27" s="465"/>
      <c r="C27" s="468"/>
      <c r="D27" s="87" t="s">
        <v>976</v>
      </c>
    </row>
    <row r="28" spans="1:4" x14ac:dyDescent="0.25">
      <c r="A28" s="473"/>
      <c r="B28" s="465"/>
      <c r="C28" s="468"/>
      <c r="D28" s="87" t="s">
        <v>977</v>
      </c>
    </row>
    <row r="29" spans="1:4" ht="16.5" thickBot="1" x14ac:dyDescent="0.3">
      <c r="A29" s="473"/>
      <c r="B29" s="465"/>
      <c r="C29" s="469"/>
      <c r="D29" s="88" t="s">
        <v>978</v>
      </c>
    </row>
    <row r="30" spans="1:4" x14ac:dyDescent="0.25">
      <c r="A30" s="473"/>
      <c r="B30" s="465"/>
      <c r="C30" s="467" t="s">
        <v>979</v>
      </c>
      <c r="D30" s="87" t="s">
        <v>980</v>
      </c>
    </row>
    <row r="31" spans="1:4" x14ac:dyDescent="0.25">
      <c r="A31" s="473"/>
      <c r="B31" s="465"/>
      <c r="C31" s="468"/>
      <c r="D31" s="87" t="s">
        <v>981</v>
      </c>
    </row>
    <row r="32" spans="1:4" x14ac:dyDescent="0.25">
      <c r="A32" s="473"/>
      <c r="B32" s="465"/>
      <c r="C32" s="468"/>
      <c r="D32" s="89" t="s">
        <v>982</v>
      </c>
    </row>
    <row r="33" spans="1:4" ht="16.5" thickBot="1" x14ac:dyDescent="0.3">
      <c r="A33" s="473"/>
      <c r="B33" s="466"/>
      <c r="C33" s="469"/>
      <c r="D33" s="88" t="s">
        <v>983</v>
      </c>
    </row>
    <row r="34" spans="1:4" ht="31.5" x14ac:dyDescent="0.25">
      <c r="A34" s="473"/>
      <c r="B34" s="464" t="s">
        <v>984</v>
      </c>
      <c r="C34" s="467" t="s">
        <v>985</v>
      </c>
      <c r="D34" s="87" t="s">
        <v>986</v>
      </c>
    </row>
    <row r="35" spans="1:4" x14ac:dyDescent="0.25">
      <c r="A35" s="473"/>
      <c r="B35" s="465"/>
      <c r="C35" s="468"/>
      <c r="D35" s="87" t="s">
        <v>987</v>
      </c>
    </row>
    <row r="36" spans="1:4" ht="16.5" thickBot="1" x14ac:dyDescent="0.3">
      <c r="A36" s="473"/>
      <c r="B36" s="465"/>
      <c r="C36" s="469"/>
      <c r="D36" s="88" t="s">
        <v>988</v>
      </c>
    </row>
    <row r="37" spans="1:4" x14ac:dyDescent="0.25">
      <c r="A37" s="473"/>
      <c r="B37" s="465"/>
      <c r="C37" s="467" t="s">
        <v>989</v>
      </c>
      <c r="D37" s="89" t="s">
        <v>990</v>
      </c>
    </row>
    <row r="38" spans="1:4" ht="16.5" thickBot="1" x14ac:dyDescent="0.3">
      <c r="A38" s="473"/>
      <c r="B38" s="465"/>
      <c r="C38" s="469"/>
      <c r="D38" s="88" t="s">
        <v>991</v>
      </c>
    </row>
    <row r="39" spans="1:4" x14ac:dyDescent="0.25">
      <c r="A39" s="473"/>
      <c r="B39" s="465"/>
      <c r="C39" s="467" t="s">
        <v>992</v>
      </c>
      <c r="D39" s="89" t="s">
        <v>993</v>
      </c>
    </row>
    <row r="40" spans="1:4" x14ac:dyDescent="0.25">
      <c r="A40" s="473"/>
      <c r="B40" s="465"/>
      <c r="C40" s="468"/>
      <c r="D40" s="89" t="s">
        <v>994</v>
      </c>
    </row>
    <row r="41" spans="1:4" ht="16.5" thickBot="1" x14ac:dyDescent="0.3">
      <c r="A41" s="473"/>
      <c r="B41" s="465"/>
      <c r="C41" s="469"/>
      <c r="D41" s="90" t="s">
        <v>995</v>
      </c>
    </row>
    <row r="42" spans="1:4" x14ac:dyDescent="0.25">
      <c r="A42" s="473"/>
      <c r="B42" s="465"/>
      <c r="C42" s="467" t="s">
        <v>996</v>
      </c>
      <c r="D42" s="87" t="s">
        <v>997</v>
      </c>
    </row>
    <row r="43" spans="1:4" ht="16.5" thickBot="1" x14ac:dyDescent="0.3">
      <c r="A43" s="473"/>
      <c r="B43" s="465"/>
      <c r="C43" s="469"/>
      <c r="D43" s="88" t="s">
        <v>998</v>
      </c>
    </row>
    <row r="44" spans="1:4" x14ac:dyDescent="0.25">
      <c r="A44" s="473"/>
      <c r="B44" s="465"/>
      <c r="C44" s="467" t="s">
        <v>999</v>
      </c>
      <c r="D44" s="87" t="s">
        <v>1000</v>
      </c>
    </row>
    <row r="45" spans="1:4" x14ac:dyDescent="0.25">
      <c r="A45" s="473"/>
      <c r="B45" s="465"/>
      <c r="C45" s="468"/>
      <c r="D45" s="87" t="s">
        <v>1001</v>
      </c>
    </row>
    <row r="46" spans="1:4" ht="16.5" thickBot="1" x14ac:dyDescent="0.3">
      <c r="A46" s="473"/>
      <c r="B46" s="466"/>
      <c r="C46" s="469"/>
      <c r="D46" s="88" t="s">
        <v>1002</v>
      </c>
    </row>
    <row r="47" spans="1:4" x14ac:dyDescent="0.25">
      <c r="A47" s="473"/>
      <c r="B47" s="464" t="s">
        <v>1003</v>
      </c>
      <c r="C47" s="467" t="s">
        <v>1004</v>
      </c>
      <c r="D47" s="89" t="s">
        <v>1005</v>
      </c>
    </row>
    <row r="48" spans="1:4" x14ac:dyDescent="0.25">
      <c r="A48" s="473"/>
      <c r="B48" s="465"/>
      <c r="C48" s="468"/>
      <c r="D48" s="89" t="s">
        <v>1006</v>
      </c>
    </row>
    <row r="49" spans="1:4" x14ac:dyDescent="0.25">
      <c r="A49" s="473"/>
      <c r="B49" s="465"/>
      <c r="C49" s="468"/>
      <c r="D49" s="87" t="s">
        <v>1007</v>
      </c>
    </row>
    <row r="50" spans="1:4" ht="16.5" thickBot="1" x14ac:dyDescent="0.3">
      <c r="A50" s="473"/>
      <c r="B50" s="465"/>
      <c r="C50" s="469"/>
      <c r="D50" s="88" t="s">
        <v>1008</v>
      </c>
    </row>
    <row r="51" spans="1:4" x14ac:dyDescent="0.25">
      <c r="A51" s="473"/>
      <c r="B51" s="465"/>
      <c r="C51" s="467" t="s">
        <v>1009</v>
      </c>
      <c r="D51" s="89" t="s">
        <v>1010</v>
      </c>
    </row>
    <row r="52" spans="1:4" x14ac:dyDescent="0.25">
      <c r="A52" s="473"/>
      <c r="B52" s="465"/>
      <c r="C52" s="468"/>
      <c r="D52" s="89" t="s">
        <v>1011</v>
      </c>
    </row>
    <row r="53" spans="1:4" x14ac:dyDescent="0.25">
      <c r="A53" s="473"/>
      <c r="B53" s="465"/>
      <c r="C53" s="468"/>
      <c r="D53" s="87" t="s">
        <v>1012</v>
      </c>
    </row>
    <row r="54" spans="1:4" ht="16.5" thickBot="1" x14ac:dyDescent="0.3">
      <c r="A54" s="473"/>
      <c r="B54" s="465"/>
      <c r="C54" s="469"/>
      <c r="D54" s="88" t="s">
        <v>1013</v>
      </c>
    </row>
    <row r="55" spans="1:4" x14ac:dyDescent="0.25">
      <c r="A55" s="473"/>
      <c r="B55" s="465"/>
      <c r="C55" s="467" t="s">
        <v>1014</v>
      </c>
      <c r="D55" s="89" t="s">
        <v>1015</v>
      </c>
    </row>
    <row r="56" spans="1:4" x14ac:dyDescent="0.25">
      <c r="A56" s="473"/>
      <c r="B56" s="465"/>
      <c r="C56" s="468"/>
      <c r="D56" s="89" t="s">
        <v>1016</v>
      </c>
    </row>
    <row r="57" spans="1:4" x14ac:dyDescent="0.25">
      <c r="A57" s="473"/>
      <c r="B57" s="465"/>
      <c r="C57" s="468"/>
      <c r="D57" s="89" t="s">
        <v>1017</v>
      </c>
    </row>
    <row r="58" spans="1:4" ht="32.25" thickBot="1" x14ac:dyDescent="0.3">
      <c r="A58" s="473"/>
      <c r="B58" s="465"/>
      <c r="C58" s="469"/>
      <c r="D58" s="88" t="s">
        <v>1018</v>
      </c>
    </row>
    <row r="59" spans="1:4" x14ac:dyDescent="0.25">
      <c r="A59" s="473"/>
      <c r="B59" s="465"/>
      <c r="C59" s="467" t="s">
        <v>1019</v>
      </c>
      <c r="D59" s="89" t="s">
        <v>1020</v>
      </c>
    </row>
    <row r="60" spans="1:4" ht="31.5" x14ac:dyDescent="0.25">
      <c r="A60" s="473"/>
      <c r="B60" s="465"/>
      <c r="C60" s="468"/>
      <c r="D60" s="89" t="s">
        <v>1021</v>
      </c>
    </row>
    <row r="61" spans="1:4" ht="16.5" thickBot="1" x14ac:dyDescent="0.3">
      <c r="A61" s="473"/>
      <c r="B61" s="466"/>
      <c r="C61" s="469"/>
      <c r="D61" s="90" t="s">
        <v>1022</v>
      </c>
    </row>
    <row r="62" spans="1:4" x14ac:dyDescent="0.25">
      <c r="A62" s="473"/>
      <c r="B62" s="464" t="s">
        <v>1023</v>
      </c>
      <c r="C62" s="467" t="s">
        <v>1024</v>
      </c>
      <c r="D62" s="87" t="s">
        <v>1025</v>
      </c>
    </row>
    <row r="63" spans="1:4" x14ac:dyDescent="0.25">
      <c r="A63" s="473"/>
      <c r="B63" s="473"/>
      <c r="C63" s="468"/>
      <c r="D63" s="87" t="s">
        <v>1026</v>
      </c>
    </row>
    <row r="64" spans="1:4" x14ac:dyDescent="0.25">
      <c r="A64" s="473"/>
      <c r="B64" s="473"/>
      <c r="C64" s="468"/>
      <c r="D64" s="87" t="s">
        <v>1027</v>
      </c>
    </row>
    <row r="65" spans="1:4" x14ac:dyDescent="0.25">
      <c r="A65" s="473"/>
      <c r="B65" s="473"/>
      <c r="C65" s="468"/>
      <c r="D65" s="89" t="s">
        <v>1028</v>
      </c>
    </row>
    <row r="66" spans="1:4" ht="32.25" thickBot="1" x14ac:dyDescent="0.3">
      <c r="A66" s="473"/>
      <c r="B66" s="473"/>
      <c r="C66" s="469"/>
      <c r="D66" s="88" t="s">
        <v>1029</v>
      </c>
    </row>
    <row r="67" spans="1:4" x14ac:dyDescent="0.25">
      <c r="A67" s="473"/>
      <c r="B67" s="473"/>
      <c r="C67" s="467" t="s">
        <v>1030</v>
      </c>
      <c r="D67" s="87" t="s">
        <v>1031</v>
      </c>
    </row>
    <row r="68" spans="1:4" x14ac:dyDescent="0.25">
      <c r="A68" s="473"/>
      <c r="B68" s="473"/>
      <c r="C68" s="468"/>
      <c r="D68" s="87" t="s">
        <v>1032</v>
      </c>
    </row>
    <row r="69" spans="1:4" ht="16.5" thickBot="1" x14ac:dyDescent="0.3">
      <c r="A69" s="473"/>
      <c r="B69" s="473"/>
      <c r="C69" s="469"/>
      <c r="D69" s="88" t="s">
        <v>1033</v>
      </c>
    </row>
    <row r="70" spans="1:4" x14ac:dyDescent="0.25">
      <c r="A70" s="473"/>
      <c r="B70" s="473"/>
      <c r="C70" s="467" t="s">
        <v>1034</v>
      </c>
      <c r="D70" s="87" t="s">
        <v>1026</v>
      </c>
    </row>
    <row r="71" spans="1:4" x14ac:dyDescent="0.25">
      <c r="A71" s="473"/>
      <c r="B71" s="473"/>
      <c r="C71" s="468"/>
      <c r="D71" s="87" t="s">
        <v>1031</v>
      </c>
    </row>
    <row r="72" spans="1:4" ht="16.5" thickBot="1" x14ac:dyDescent="0.3">
      <c r="A72" s="473"/>
      <c r="B72" s="473"/>
      <c r="C72" s="469"/>
      <c r="D72" s="88" t="s">
        <v>1035</v>
      </c>
    </row>
    <row r="73" spans="1:4" x14ac:dyDescent="0.25">
      <c r="A73" s="473"/>
      <c r="B73" s="473"/>
      <c r="C73" s="467" t="s">
        <v>1036</v>
      </c>
      <c r="D73" s="87" t="s">
        <v>1037</v>
      </c>
    </row>
    <row r="74" spans="1:4" x14ac:dyDescent="0.25">
      <c r="A74" s="473"/>
      <c r="B74" s="473"/>
      <c r="C74" s="468"/>
      <c r="D74" s="87" t="s">
        <v>1031</v>
      </c>
    </row>
    <row r="75" spans="1:4" ht="16.5" thickBot="1" x14ac:dyDescent="0.3">
      <c r="A75" s="473"/>
      <c r="B75" s="473"/>
      <c r="C75" s="469"/>
      <c r="D75" s="88" t="s">
        <v>1038</v>
      </c>
    </row>
    <row r="76" spans="1:4" x14ac:dyDescent="0.25">
      <c r="A76" s="473"/>
      <c r="B76" s="473"/>
      <c r="C76" s="467" t="s">
        <v>1039</v>
      </c>
      <c r="D76" s="87" t="s">
        <v>1040</v>
      </c>
    </row>
    <row r="77" spans="1:4" x14ac:dyDescent="0.25">
      <c r="A77" s="473"/>
      <c r="B77" s="473"/>
      <c r="C77" s="468"/>
      <c r="D77" s="87" t="s">
        <v>1041</v>
      </c>
    </row>
    <row r="78" spans="1:4" ht="16.5" thickBot="1" x14ac:dyDescent="0.3">
      <c r="A78" s="473"/>
      <c r="B78" s="473"/>
      <c r="C78" s="469"/>
      <c r="D78" s="88" t="s">
        <v>1042</v>
      </c>
    </row>
    <row r="79" spans="1:4" x14ac:dyDescent="0.25">
      <c r="A79" s="473"/>
      <c r="B79" s="473"/>
      <c r="C79" s="467" t="s">
        <v>1043</v>
      </c>
      <c r="D79" s="87" t="s">
        <v>1044</v>
      </c>
    </row>
    <row r="80" spans="1:4" ht="16.5" thickBot="1" x14ac:dyDescent="0.3">
      <c r="A80" s="473"/>
      <c r="B80" s="474"/>
      <c r="C80" s="469"/>
      <c r="D80" s="88" t="s">
        <v>1045</v>
      </c>
    </row>
    <row r="81" spans="1:4" ht="31.5" x14ac:dyDescent="0.25">
      <c r="A81" s="473"/>
      <c r="B81" s="464" t="s">
        <v>1046</v>
      </c>
      <c r="C81" s="467" t="s">
        <v>1047</v>
      </c>
      <c r="D81" s="89" t="s">
        <v>1048</v>
      </c>
    </row>
    <row r="82" spans="1:4" x14ac:dyDescent="0.25">
      <c r="A82" s="473"/>
      <c r="B82" s="465"/>
      <c r="C82" s="468"/>
      <c r="D82" s="87" t="s">
        <v>1049</v>
      </c>
    </row>
    <row r="83" spans="1:4" ht="16.5" thickBot="1" x14ac:dyDescent="0.3">
      <c r="A83" s="473"/>
      <c r="B83" s="465"/>
      <c r="C83" s="469"/>
      <c r="D83" s="88" t="s">
        <v>1050</v>
      </c>
    </row>
    <row r="84" spans="1:4" x14ac:dyDescent="0.25">
      <c r="A84" s="473"/>
      <c r="B84" s="465"/>
      <c r="C84" s="467" t="s">
        <v>1051</v>
      </c>
      <c r="D84" s="89" t="s">
        <v>1052</v>
      </c>
    </row>
    <row r="85" spans="1:4" x14ac:dyDescent="0.25">
      <c r="A85" s="473"/>
      <c r="B85" s="465"/>
      <c r="C85" s="468"/>
      <c r="D85" s="87" t="s">
        <v>1053</v>
      </c>
    </row>
    <row r="86" spans="1:4" ht="16.5" thickBot="1" x14ac:dyDescent="0.3">
      <c r="A86" s="473"/>
      <c r="B86" s="465"/>
      <c r="C86" s="469"/>
      <c r="D86" s="88" t="s">
        <v>1054</v>
      </c>
    </row>
    <row r="87" spans="1:4" ht="48" thickBot="1" x14ac:dyDescent="0.3">
      <c r="A87" s="474"/>
      <c r="B87" s="466"/>
      <c r="C87" s="54" t="s">
        <v>1055</v>
      </c>
      <c r="D87" s="88" t="s">
        <v>1056</v>
      </c>
    </row>
    <row r="88" spans="1:4" x14ac:dyDescent="0.25">
      <c r="A88" s="479" t="s">
        <v>4</v>
      </c>
      <c r="B88" s="475" t="s">
        <v>1057</v>
      </c>
      <c r="C88" s="467" t="s">
        <v>1058</v>
      </c>
      <c r="D88" s="89" t="s">
        <v>1059</v>
      </c>
    </row>
    <row r="89" spans="1:4" x14ac:dyDescent="0.25">
      <c r="A89" s="480"/>
      <c r="B89" s="476"/>
      <c r="C89" s="468"/>
      <c r="D89" s="89" t="s">
        <v>1060</v>
      </c>
    </row>
    <row r="90" spans="1:4" x14ac:dyDescent="0.25">
      <c r="A90" s="480"/>
      <c r="B90" s="476"/>
      <c r="C90" s="468"/>
      <c r="D90" s="89" t="s">
        <v>1061</v>
      </c>
    </row>
    <row r="91" spans="1:4" ht="31.5" x14ac:dyDescent="0.25">
      <c r="A91" s="480"/>
      <c r="B91" s="476"/>
      <c r="C91" s="468"/>
      <c r="D91" s="89" t="s">
        <v>1062</v>
      </c>
    </row>
    <row r="92" spans="1:4" ht="31.5" x14ac:dyDescent="0.25">
      <c r="A92" s="480"/>
      <c r="B92" s="476"/>
      <c r="C92" s="468"/>
      <c r="D92" s="89" t="s">
        <v>1063</v>
      </c>
    </row>
    <row r="93" spans="1:4" ht="16.5" thickBot="1" x14ac:dyDescent="0.3">
      <c r="A93" s="480"/>
      <c r="B93" s="476"/>
      <c r="C93" s="469"/>
      <c r="D93" s="90" t="s">
        <v>1064</v>
      </c>
    </row>
    <row r="94" spans="1:4" x14ac:dyDescent="0.25">
      <c r="A94" s="480"/>
      <c r="B94" s="476"/>
      <c r="C94" s="467" t="s">
        <v>1065</v>
      </c>
      <c r="D94" s="89" t="s">
        <v>1066</v>
      </c>
    </row>
    <row r="95" spans="1:4" x14ac:dyDescent="0.25">
      <c r="A95" s="480"/>
      <c r="B95" s="476"/>
      <c r="C95" s="468"/>
      <c r="D95" s="89" t="s">
        <v>1067</v>
      </c>
    </row>
    <row r="96" spans="1:4" ht="31.5" x14ac:dyDescent="0.25">
      <c r="A96" s="480"/>
      <c r="B96" s="476"/>
      <c r="C96" s="468"/>
      <c r="D96" s="89" t="s">
        <v>1068</v>
      </c>
    </row>
    <row r="97" spans="1:4" ht="16.5" thickBot="1" x14ac:dyDescent="0.3">
      <c r="A97" s="480"/>
      <c r="B97" s="476"/>
      <c r="C97" s="469"/>
      <c r="D97" s="90" t="s">
        <v>1069</v>
      </c>
    </row>
    <row r="98" spans="1:4" x14ac:dyDescent="0.25">
      <c r="A98" s="480"/>
      <c r="B98" s="476"/>
      <c r="C98" s="467" t="s">
        <v>1070</v>
      </c>
      <c r="D98" s="89" t="s">
        <v>1071</v>
      </c>
    </row>
    <row r="99" spans="1:4" x14ac:dyDescent="0.25">
      <c r="A99" s="480"/>
      <c r="B99" s="476"/>
      <c r="C99" s="468"/>
      <c r="D99" s="89" t="s">
        <v>1072</v>
      </c>
    </row>
    <row r="100" spans="1:4" x14ac:dyDescent="0.25">
      <c r="A100" s="480"/>
      <c r="B100" s="476"/>
      <c r="C100" s="468"/>
      <c r="D100" s="89" t="s">
        <v>1073</v>
      </c>
    </row>
    <row r="101" spans="1:4" x14ac:dyDescent="0.25">
      <c r="A101" s="480"/>
      <c r="B101" s="476"/>
      <c r="C101" s="468"/>
      <c r="D101" s="89" t="s">
        <v>1074</v>
      </c>
    </row>
    <row r="102" spans="1:4" ht="16.5" thickBot="1" x14ac:dyDescent="0.3">
      <c r="A102" s="480"/>
      <c r="B102" s="476"/>
      <c r="C102" s="469"/>
      <c r="D102" s="90" t="s">
        <v>1075</v>
      </c>
    </row>
    <row r="103" spans="1:4" x14ac:dyDescent="0.25">
      <c r="A103" s="480"/>
      <c r="B103" s="476"/>
      <c r="C103" s="467" t="s">
        <v>1076</v>
      </c>
      <c r="D103" s="89" t="s">
        <v>1077</v>
      </c>
    </row>
    <row r="104" spans="1:4" x14ac:dyDescent="0.25">
      <c r="A104" s="480"/>
      <c r="B104" s="476"/>
      <c r="C104" s="468"/>
      <c r="D104" s="89" t="s">
        <v>1078</v>
      </c>
    </row>
    <row r="105" spans="1:4" x14ac:dyDescent="0.25">
      <c r="A105" s="480"/>
      <c r="B105" s="476"/>
      <c r="C105" s="468"/>
      <c r="D105" s="89" t="s">
        <v>1079</v>
      </c>
    </row>
    <row r="106" spans="1:4" ht="31.5" x14ac:dyDescent="0.25">
      <c r="A106" s="480"/>
      <c r="B106" s="476"/>
      <c r="C106" s="468"/>
      <c r="D106" s="89" t="s">
        <v>1080</v>
      </c>
    </row>
    <row r="107" spans="1:4" ht="16.5" thickBot="1" x14ac:dyDescent="0.3">
      <c r="A107" s="480"/>
      <c r="B107" s="476"/>
      <c r="C107" s="469"/>
      <c r="D107" s="90" t="s">
        <v>1081</v>
      </c>
    </row>
    <row r="108" spans="1:4" x14ac:dyDescent="0.25">
      <c r="A108" s="480"/>
      <c r="B108" s="476"/>
      <c r="C108" s="467" t="s">
        <v>1082</v>
      </c>
      <c r="D108" s="89" t="s">
        <v>1083</v>
      </c>
    </row>
    <row r="109" spans="1:4" x14ac:dyDescent="0.25">
      <c r="A109" s="480"/>
      <c r="B109" s="476"/>
      <c r="C109" s="468"/>
      <c r="D109" s="89" t="s">
        <v>1084</v>
      </c>
    </row>
    <row r="110" spans="1:4" x14ac:dyDescent="0.25">
      <c r="A110" s="480"/>
      <c r="B110" s="476"/>
      <c r="C110" s="468"/>
      <c r="D110" s="89" t="s">
        <v>1085</v>
      </c>
    </row>
    <row r="111" spans="1:4" ht="16.5" thickBot="1" x14ac:dyDescent="0.3">
      <c r="A111" s="480"/>
      <c r="B111" s="477"/>
      <c r="C111" s="469"/>
      <c r="D111" s="90" t="s">
        <v>1086</v>
      </c>
    </row>
    <row r="112" spans="1:4" x14ac:dyDescent="0.25">
      <c r="A112" s="480"/>
      <c r="B112" s="475" t="s">
        <v>1087</v>
      </c>
      <c r="C112" s="467" t="s">
        <v>1088</v>
      </c>
      <c r="D112" s="89" t="s">
        <v>1089</v>
      </c>
    </row>
    <row r="113" spans="1:4" x14ac:dyDescent="0.25">
      <c r="A113" s="480"/>
      <c r="B113" s="476"/>
      <c r="C113" s="468"/>
      <c r="D113" s="89" t="s">
        <v>1090</v>
      </c>
    </row>
    <row r="114" spans="1:4" x14ac:dyDescent="0.25">
      <c r="A114" s="480"/>
      <c r="B114" s="476"/>
      <c r="C114" s="468"/>
      <c r="D114" s="89" t="s">
        <v>1091</v>
      </c>
    </row>
    <row r="115" spans="1:4" x14ac:dyDescent="0.25">
      <c r="A115" s="480"/>
      <c r="B115" s="476"/>
      <c r="C115" s="468"/>
      <c r="D115" s="89" t="s">
        <v>1092</v>
      </c>
    </row>
    <row r="116" spans="1:4" ht="16.5" thickBot="1" x14ac:dyDescent="0.3">
      <c r="A116" s="480"/>
      <c r="B116" s="476"/>
      <c r="C116" s="469"/>
      <c r="D116" s="90" t="s">
        <v>1093</v>
      </c>
    </row>
    <row r="117" spans="1:4" x14ac:dyDescent="0.25">
      <c r="A117" s="480"/>
      <c r="B117" s="476"/>
      <c r="C117" s="467" t="s">
        <v>1094</v>
      </c>
      <c r="D117" s="89" t="s">
        <v>1095</v>
      </c>
    </row>
    <row r="118" spans="1:4" x14ac:dyDescent="0.25">
      <c r="A118" s="480"/>
      <c r="B118" s="476"/>
      <c r="C118" s="468"/>
      <c r="D118" s="89" t="s">
        <v>1096</v>
      </c>
    </row>
    <row r="119" spans="1:4" x14ac:dyDescent="0.25">
      <c r="A119" s="480"/>
      <c r="B119" s="476"/>
      <c r="C119" s="468"/>
      <c r="D119" s="89" t="s">
        <v>1097</v>
      </c>
    </row>
    <row r="120" spans="1:4" x14ac:dyDescent="0.25">
      <c r="A120" s="480"/>
      <c r="B120" s="476"/>
      <c r="C120" s="468"/>
      <c r="D120" s="89" t="s">
        <v>1098</v>
      </c>
    </row>
    <row r="121" spans="1:4" ht="16.5" thickBot="1" x14ac:dyDescent="0.3">
      <c r="A121" s="480"/>
      <c r="B121" s="476"/>
      <c r="C121" s="469"/>
      <c r="D121" s="90" t="s">
        <v>1099</v>
      </c>
    </row>
    <row r="122" spans="1:4" x14ac:dyDescent="0.25">
      <c r="A122" s="480"/>
      <c r="B122" s="476"/>
      <c r="C122" s="467" t="s">
        <v>1100</v>
      </c>
      <c r="D122" s="89" t="s">
        <v>1101</v>
      </c>
    </row>
    <row r="123" spans="1:4" x14ac:dyDescent="0.25">
      <c r="A123" s="480"/>
      <c r="B123" s="476"/>
      <c r="C123" s="468"/>
      <c r="D123" s="89" t="s">
        <v>1102</v>
      </c>
    </row>
    <row r="124" spans="1:4" x14ac:dyDescent="0.25">
      <c r="A124" s="480"/>
      <c r="B124" s="476"/>
      <c r="C124" s="468"/>
      <c r="D124" s="89" t="s">
        <v>1091</v>
      </c>
    </row>
    <row r="125" spans="1:4" x14ac:dyDescent="0.25">
      <c r="A125" s="480"/>
      <c r="B125" s="476"/>
      <c r="C125" s="468"/>
      <c r="D125" s="89" t="s">
        <v>1103</v>
      </c>
    </row>
    <row r="126" spans="1:4" ht="16.5" thickBot="1" x14ac:dyDescent="0.3">
      <c r="A126" s="480"/>
      <c r="B126" s="476"/>
      <c r="C126" s="469"/>
      <c r="D126" s="90" t="s">
        <v>1104</v>
      </c>
    </row>
    <row r="127" spans="1:4" x14ac:dyDescent="0.25">
      <c r="A127" s="480"/>
      <c r="B127" s="476"/>
      <c r="C127" s="467" t="s">
        <v>1105</v>
      </c>
      <c r="D127" s="87" t="s">
        <v>1106</v>
      </c>
    </row>
    <row r="128" spans="1:4" x14ac:dyDescent="0.25">
      <c r="A128" s="480"/>
      <c r="B128" s="476"/>
      <c r="C128" s="468"/>
      <c r="D128" s="87" t="s">
        <v>1107</v>
      </c>
    </row>
    <row r="129" spans="1:4" x14ac:dyDescent="0.25">
      <c r="A129" s="480"/>
      <c r="B129" s="476"/>
      <c r="C129" s="468"/>
      <c r="D129" s="87" t="s">
        <v>1108</v>
      </c>
    </row>
    <row r="130" spans="1:4" x14ac:dyDescent="0.25">
      <c r="A130" s="480"/>
      <c r="B130" s="476"/>
      <c r="C130" s="468"/>
      <c r="D130" s="89" t="s">
        <v>1109</v>
      </c>
    </row>
    <row r="131" spans="1:4" ht="16.5" thickBot="1" x14ac:dyDescent="0.3">
      <c r="A131" s="480"/>
      <c r="B131" s="476"/>
      <c r="C131" s="469"/>
      <c r="D131" s="88" t="s">
        <v>1110</v>
      </c>
    </row>
    <row r="132" spans="1:4" x14ac:dyDescent="0.25">
      <c r="A132" s="480"/>
      <c r="B132" s="476"/>
      <c r="C132" s="467" t="s">
        <v>1111</v>
      </c>
      <c r="D132" s="89" t="s">
        <v>1101</v>
      </c>
    </row>
    <row r="133" spans="1:4" x14ac:dyDescent="0.25">
      <c r="A133" s="480"/>
      <c r="B133" s="476"/>
      <c r="C133" s="468"/>
      <c r="D133" s="89" t="s">
        <v>1112</v>
      </c>
    </row>
    <row r="134" spans="1:4" x14ac:dyDescent="0.25">
      <c r="A134" s="480"/>
      <c r="B134" s="476"/>
      <c r="C134" s="468"/>
      <c r="D134" s="89" t="s">
        <v>1091</v>
      </c>
    </row>
    <row r="135" spans="1:4" x14ac:dyDescent="0.25">
      <c r="A135" s="480"/>
      <c r="B135" s="476"/>
      <c r="C135" s="468"/>
      <c r="D135" s="89" t="s">
        <v>1109</v>
      </c>
    </row>
    <row r="136" spans="1:4" ht="16.5" thickBot="1" x14ac:dyDescent="0.3">
      <c r="A136" s="480"/>
      <c r="B136" s="477"/>
      <c r="C136" s="469"/>
      <c r="D136" s="90" t="s">
        <v>1099</v>
      </c>
    </row>
    <row r="137" spans="1:4" x14ac:dyDescent="0.25">
      <c r="A137" s="480"/>
      <c r="B137" s="475" t="s">
        <v>1113</v>
      </c>
      <c r="C137" s="467" t="s">
        <v>1114</v>
      </c>
      <c r="D137" s="87" t="s">
        <v>1115</v>
      </c>
    </row>
    <row r="138" spans="1:4" x14ac:dyDescent="0.25">
      <c r="A138" s="480"/>
      <c r="B138" s="476"/>
      <c r="C138" s="468"/>
      <c r="D138" s="87" t="s">
        <v>1116</v>
      </c>
    </row>
    <row r="139" spans="1:4" x14ac:dyDescent="0.25">
      <c r="A139" s="480"/>
      <c r="B139" s="476"/>
      <c r="C139" s="468"/>
      <c r="D139" s="87" t="s">
        <v>1117</v>
      </c>
    </row>
    <row r="140" spans="1:4" x14ac:dyDescent="0.25">
      <c r="A140" s="480"/>
      <c r="B140" s="476"/>
      <c r="C140" s="468"/>
      <c r="D140" s="89" t="s">
        <v>1118</v>
      </c>
    </row>
    <row r="141" spans="1:4" ht="16.5" thickBot="1" x14ac:dyDescent="0.3">
      <c r="A141" s="480"/>
      <c r="B141" s="476"/>
      <c r="C141" s="469"/>
      <c r="D141" s="88" t="s">
        <v>1119</v>
      </c>
    </row>
    <row r="142" spans="1:4" x14ac:dyDescent="0.25">
      <c r="A142" s="480"/>
      <c r="B142" s="476"/>
      <c r="C142" s="467" t="s">
        <v>1120</v>
      </c>
      <c r="D142" s="89" t="s">
        <v>1121</v>
      </c>
    </row>
    <row r="143" spans="1:4" x14ac:dyDescent="0.25">
      <c r="A143" s="480"/>
      <c r="B143" s="476"/>
      <c r="C143" s="468"/>
      <c r="D143" s="89" t="s">
        <v>1122</v>
      </c>
    </row>
    <row r="144" spans="1:4" x14ac:dyDescent="0.25">
      <c r="A144" s="480"/>
      <c r="B144" s="476"/>
      <c r="C144" s="468"/>
      <c r="D144" s="89" t="s">
        <v>1123</v>
      </c>
    </row>
    <row r="145" spans="1:4" ht="31.5" x14ac:dyDescent="0.25">
      <c r="A145" s="480"/>
      <c r="B145" s="476"/>
      <c r="C145" s="468"/>
      <c r="D145" s="89" t="s">
        <v>1124</v>
      </c>
    </row>
    <row r="146" spans="1:4" ht="16.5" thickBot="1" x14ac:dyDescent="0.3">
      <c r="A146" s="480"/>
      <c r="B146" s="476"/>
      <c r="C146" s="469"/>
      <c r="D146" s="90" t="s">
        <v>1125</v>
      </c>
    </row>
    <row r="147" spans="1:4" x14ac:dyDescent="0.25">
      <c r="A147" s="480"/>
      <c r="B147" s="476"/>
      <c r="C147" s="467" t="s">
        <v>1126</v>
      </c>
      <c r="D147" s="89" t="s">
        <v>1127</v>
      </c>
    </row>
    <row r="148" spans="1:4" x14ac:dyDescent="0.25">
      <c r="A148" s="480"/>
      <c r="B148" s="476"/>
      <c r="C148" s="468"/>
      <c r="D148" s="89" t="s">
        <v>1128</v>
      </c>
    </row>
    <row r="149" spans="1:4" x14ac:dyDescent="0.25">
      <c r="A149" s="480"/>
      <c r="B149" s="476"/>
      <c r="C149" s="468"/>
      <c r="D149" s="89" t="s">
        <v>1129</v>
      </c>
    </row>
    <row r="150" spans="1:4" ht="31.5" x14ac:dyDescent="0.25">
      <c r="A150" s="480"/>
      <c r="B150" s="476"/>
      <c r="C150" s="468"/>
      <c r="D150" s="89" t="s">
        <v>1130</v>
      </c>
    </row>
    <row r="151" spans="1:4" ht="16.5" thickBot="1" x14ac:dyDescent="0.3">
      <c r="A151" s="480"/>
      <c r="B151" s="476"/>
      <c r="C151" s="469"/>
      <c r="D151" s="90" t="s">
        <v>1131</v>
      </c>
    </row>
    <row r="152" spans="1:4" x14ac:dyDescent="0.25">
      <c r="A152" s="480"/>
      <c r="B152" s="476"/>
      <c r="C152" s="467" t="s">
        <v>1132</v>
      </c>
      <c r="D152" s="89" t="s">
        <v>1133</v>
      </c>
    </row>
    <row r="153" spans="1:4" x14ac:dyDescent="0.25">
      <c r="A153" s="480"/>
      <c r="B153" s="476"/>
      <c r="C153" s="468"/>
      <c r="D153" s="89" t="s">
        <v>1134</v>
      </c>
    </row>
    <row r="154" spans="1:4" x14ac:dyDescent="0.25">
      <c r="A154" s="480"/>
      <c r="B154" s="476"/>
      <c r="C154" s="468"/>
      <c r="D154" s="89" t="s">
        <v>1135</v>
      </c>
    </row>
    <row r="155" spans="1:4" ht="16.5" thickBot="1" x14ac:dyDescent="0.3">
      <c r="A155" s="480"/>
      <c r="B155" s="476"/>
      <c r="C155" s="469"/>
      <c r="D155" s="90" t="s">
        <v>1136</v>
      </c>
    </row>
    <row r="156" spans="1:4" x14ac:dyDescent="0.25">
      <c r="A156" s="480"/>
      <c r="B156" s="476"/>
      <c r="C156" s="467" t="s">
        <v>1137</v>
      </c>
      <c r="D156" s="89" t="s">
        <v>1138</v>
      </c>
    </row>
    <row r="157" spans="1:4" x14ac:dyDescent="0.25">
      <c r="A157" s="480"/>
      <c r="B157" s="476"/>
      <c r="C157" s="468"/>
      <c r="D157" s="89" t="s">
        <v>1139</v>
      </c>
    </row>
    <row r="158" spans="1:4" x14ac:dyDescent="0.25">
      <c r="A158" s="480"/>
      <c r="B158" s="476"/>
      <c r="C158" s="468"/>
      <c r="D158" s="89" t="s">
        <v>1140</v>
      </c>
    </row>
    <row r="159" spans="1:4" ht="63" x14ac:dyDescent="0.25">
      <c r="A159" s="480"/>
      <c r="B159" s="476"/>
      <c r="C159" s="468"/>
      <c r="D159" s="89" t="s">
        <v>1141</v>
      </c>
    </row>
    <row r="160" spans="1:4" ht="32.25" thickBot="1" x14ac:dyDescent="0.3">
      <c r="A160" s="480"/>
      <c r="B160" s="476"/>
      <c r="C160" s="469"/>
      <c r="D160" s="90" t="s">
        <v>1142</v>
      </c>
    </row>
    <row r="161" spans="1:4" x14ac:dyDescent="0.25">
      <c r="A161" s="480"/>
      <c r="B161" s="476"/>
      <c r="C161" s="467" t="s">
        <v>1143</v>
      </c>
      <c r="D161" s="89" t="s">
        <v>1144</v>
      </c>
    </row>
    <row r="162" spans="1:4" x14ac:dyDescent="0.25">
      <c r="A162" s="480"/>
      <c r="B162" s="476"/>
      <c r="C162" s="468"/>
      <c r="D162" s="89" t="s">
        <v>1145</v>
      </c>
    </row>
    <row r="163" spans="1:4" ht="16.5" thickBot="1" x14ac:dyDescent="0.3">
      <c r="A163" s="480"/>
      <c r="B163" s="476"/>
      <c r="C163" s="469"/>
      <c r="D163" s="90" t="s">
        <v>1146</v>
      </c>
    </row>
    <row r="164" spans="1:4" x14ac:dyDescent="0.25">
      <c r="A164" s="480"/>
      <c r="B164" s="476"/>
      <c r="C164" s="467" t="s">
        <v>1147</v>
      </c>
      <c r="D164" s="89" t="s">
        <v>1148</v>
      </c>
    </row>
    <row r="165" spans="1:4" x14ac:dyDescent="0.25">
      <c r="A165" s="480"/>
      <c r="B165" s="476"/>
      <c r="C165" s="468"/>
      <c r="D165" s="89" t="s">
        <v>1149</v>
      </c>
    </row>
    <row r="166" spans="1:4" ht="16.5" thickBot="1" x14ac:dyDescent="0.3">
      <c r="A166" s="480"/>
      <c r="B166" s="477"/>
      <c r="C166" s="469"/>
      <c r="D166" s="90" t="s">
        <v>1150</v>
      </c>
    </row>
    <row r="167" spans="1:4" x14ac:dyDescent="0.25">
      <c r="A167" s="480"/>
      <c r="B167" s="475" t="s">
        <v>1151</v>
      </c>
      <c r="C167" s="467" t="s">
        <v>1152</v>
      </c>
      <c r="D167" s="89" t="s">
        <v>1153</v>
      </c>
    </row>
    <row r="168" spans="1:4" x14ac:dyDescent="0.25">
      <c r="A168" s="480"/>
      <c r="B168" s="476"/>
      <c r="C168" s="468"/>
      <c r="D168" s="89" t="s">
        <v>1154</v>
      </c>
    </row>
    <row r="169" spans="1:4" x14ac:dyDescent="0.25">
      <c r="A169" s="480"/>
      <c r="B169" s="476"/>
      <c r="C169" s="468"/>
      <c r="D169" s="89" t="s">
        <v>1155</v>
      </c>
    </row>
    <row r="170" spans="1:4" x14ac:dyDescent="0.25">
      <c r="A170" s="480"/>
      <c r="B170" s="476"/>
      <c r="C170" s="468"/>
      <c r="D170" s="89" t="s">
        <v>1156</v>
      </c>
    </row>
    <row r="171" spans="1:4" ht="31.5" x14ac:dyDescent="0.25">
      <c r="A171" s="480"/>
      <c r="B171" s="476"/>
      <c r="C171" s="468"/>
      <c r="D171" s="89" t="s">
        <v>1157</v>
      </c>
    </row>
    <row r="172" spans="1:4" ht="32.25" thickBot="1" x14ac:dyDescent="0.3">
      <c r="A172" s="480"/>
      <c r="B172" s="476"/>
      <c r="C172" s="469"/>
      <c r="D172" s="90" t="s">
        <v>1158</v>
      </c>
    </row>
    <row r="173" spans="1:4" x14ac:dyDescent="0.25">
      <c r="A173" s="480"/>
      <c r="B173" s="476"/>
      <c r="C173" s="467" t="s">
        <v>1159</v>
      </c>
      <c r="D173" s="89" t="s">
        <v>1133</v>
      </c>
    </row>
    <row r="174" spans="1:4" x14ac:dyDescent="0.25">
      <c r="A174" s="480"/>
      <c r="B174" s="476"/>
      <c r="C174" s="468"/>
      <c r="D174" s="89" t="s">
        <v>1160</v>
      </c>
    </row>
    <row r="175" spans="1:4" x14ac:dyDescent="0.25">
      <c r="A175" s="480"/>
      <c r="B175" s="476"/>
      <c r="C175" s="468"/>
      <c r="D175" s="89" t="s">
        <v>1161</v>
      </c>
    </row>
    <row r="176" spans="1:4" ht="32.25" thickBot="1" x14ac:dyDescent="0.3">
      <c r="A176" s="480"/>
      <c r="B176" s="476"/>
      <c r="C176" s="469"/>
      <c r="D176" s="90" t="s">
        <v>1162</v>
      </c>
    </row>
    <row r="177" spans="1:4" x14ac:dyDescent="0.25">
      <c r="A177" s="480"/>
      <c r="B177" s="476"/>
      <c r="C177" s="467" t="s">
        <v>1163</v>
      </c>
      <c r="D177" s="89" t="s">
        <v>1164</v>
      </c>
    </row>
    <row r="178" spans="1:4" x14ac:dyDescent="0.25">
      <c r="A178" s="480"/>
      <c r="B178" s="476"/>
      <c r="C178" s="468"/>
      <c r="D178" s="89" t="s">
        <v>1155</v>
      </c>
    </row>
    <row r="179" spans="1:4" x14ac:dyDescent="0.25">
      <c r="A179" s="480"/>
      <c r="B179" s="476"/>
      <c r="C179" s="468"/>
      <c r="D179" s="89" t="s">
        <v>1156</v>
      </c>
    </row>
    <row r="180" spans="1:4" ht="31.5" x14ac:dyDescent="0.25">
      <c r="A180" s="480"/>
      <c r="B180" s="476"/>
      <c r="C180" s="468"/>
      <c r="D180" s="89" t="s">
        <v>1157</v>
      </c>
    </row>
    <row r="181" spans="1:4" ht="16.5" thickBot="1" x14ac:dyDescent="0.3">
      <c r="A181" s="480"/>
      <c r="B181" s="476"/>
      <c r="C181" s="469"/>
      <c r="D181" s="90" t="s">
        <v>1165</v>
      </c>
    </row>
    <row r="182" spans="1:4" x14ac:dyDescent="0.25">
      <c r="A182" s="480"/>
      <c r="B182" s="476"/>
      <c r="C182" s="467" t="s">
        <v>1166</v>
      </c>
      <c r="D182" s="89" t="s">
        <v>1167</v>
      </c>
    </row>
    <row r="183" spans="1:4" x14ac:dyDescent="0.25">
      <c r="A183" s="480"/>
      <c r="B183" s="476"/>
      <c r="C183" s="468"/>
      <c r="D183" s="89" t="s">
        <v>1168</v>
      </c>
    </row>
    <row r="184" spans="1:4" x14ac:dyDescent="0.25">
      <c r="A184" s="480"/>
      <c r="B184" s="476"/>
      <c r="C184" s="468"/>
      <c r="D184" s="89" t="s">
        <v>1169</v>
      </c>
    </row>
    <row r="185" spans="1:4" x14ac:dyDescent="0.25">
      <c r="A185" s="480"/>
      <c r="B185" s="476"/>
      <c r="C185" s="468"/>
      <c r="D185" s="89" t="s">
        <v>1170</v>
      </c>
    </row>
    <row r="186" spans="1:4" ht="16.5" thickBot="1" x14ac:dyDescent="0.3">
      <c r="A186" s="480"/>
      <c r="B186" s="476"/>
      <c r="C186" s="469"/>
      <c r="D186" s="90" t="s">
        <v>1171</v>
      </c>
    </row>
    <row r="187" spans="1:4" x14ac:dyDescent="0.25">
      <c r="A187" s="480"/>
      <c r="B187" s="476"/>
      <c r="C187" s="467" t="s">
        <v>1172</v>
      </c>
      <c r="D187" s="87" t="s">
        <v>1173</v>
      </c>
    </row>
    <row r="188" spans="1:4" ht="31.5" x14ac:dyDescent="0.25">
      <c r="A188" s="480"/>
      <c r="B188" s="476"/>
      <c r="C188" s="468"/>
      <c r="D188" s="87" t="s">
        <v>1174</v>
      </c>
    </row>
    <row r="189" spans="1:4" x14ac:dyDescent="0.25">
      <c r="A189" s="480"/>
      <c r="B189" s="476"/>
      <c r="C189" s="468"/>
      <c r="D189" s="87" t="s">
        <v>1175</v>
      </c>
    </row>
    <row r="190" spans="1:4" ht="32.25" thickBot="1" x14ac:dyDescent="0.3">
      <c r="A190" s="480"/>
      <c r="B190" s="476"/>
      <c r="C190" s="469"/>
      <c r="D190" s="88" t="s">
        <v>1176</v>
      </c>
    </row>
    <row r="191" spans="1:4" x14ac:dyDescent="0.25">
      <c r="A191" s="480"/>
      <c r="B191" s="476"/>
      <c r="C191" s="467" t="s">
        <v>1177</v>
      </c>
      <c r="D191" s="87" t="s">
        <v>1178</v>
      </c>
    </row>
    <row r="192" spans="1:4" x14ac:dyDescent="0.25">
      <c r="A192" s="480"/>
      <c r="B192" s="476"/>
      <c r="C192" s="468"/>
      <c r="D192" s="87" t="s">
        <v>1179</v>
      </c>
    </row>
    <row r="193" spans="1:4" x14ac:dyDescent="0.25">
      <c r="A193" s="480"/>
      <c r="B193" s="476"/>
      <c r="C193" s="468"/>
      <c r="D193" s="89" t="s">
        <v>1180</v>
      </c>
    </row>
    <row r="194" spans="1:4" x14ac:dyDescent="0.25">
      <c r="A194" s="480"/>
      <c r="B194" s="476"/>
      <c r="C194" s="468"/>
      <c r="D194" s="87" t="s">
        <v>1181</v>
      </c>
    </row>
    <row r="195" spans="1:4" ht="16.5" thickBot="1" x14ac:dyDescent="0.3">
      <c r="A195" s="480"/>
      <c r="B195" s="476"/>
      <c r="C195" s="469"/>
      <c r="D195" s="88" t="s">
        <v>1182</v>
      </c>
    </row>
    <row r="196" spans="1:4" x14ac:dyDescent="0.25">
      <c r="A196" s="480"/>
      <c r="B196" s="476"/>
      <c r="C196" s="467" t="s">
        <v>1183</v>
      </c>
      <c r="D196" s="87" t="s">
        <v>1184</v>
      </c>
    </row>
    <row r="197" spans="1:4" ht="31.5" x14ac:dyDescent="0.25">
      <c r="A197" s="480"/>
      <c r="B197" s="476"/>
      <c r="C197" s="468"/>
      <c r="D197" s="87" t="s">
        <v>1185</v>
      </c>
    </row>
    <row r="198" spans="1:4" ht="16.5" thickBot="1" x14ac:dyDescent="0.3">
      <c r="A198" s="480"/>
      <c r="B198" s="476"/>
      <c r="C198" s="469"/>
      <c r="D198" s="88" t="s">
        <v>1186</v>
      </c>
    </row>
    <row r="199" spans="1:4" x14ac:dyDescent="0.25">
      <c r="A199" s="480"/>
      <c r="B199" s="476"/>
      <c r="C199" s="467" t="s">
        <v>1187</v>
      </c>
      <c r="D199" s="89" t="s">
        <v>1188</v>
      </c>
    </row>
    <row r="200" spans="1:4" ht="16.5" thickBot="1" x14ac:dyDescent="0.3">
      <c r="A200" s="480"/>
      <c r="B200" s="476"/>
      <c r="C200" s="469"/>
      <c r="D200" s="88" t="s">
        <v>1189</v>
      </c>
    </row>
    <row r="201" spans="1:4" x14ac:dyDescent="0.25">
      <c r="A201" s="480"/>
      <c r="B201" s="476"/>
      <c r="C201" s="467" t="s">
        <v>1190</v>
      </c>
      <c r="D201" s="89" t="s">
        <v>1191</v>
      </c>
    </row>
    <row r="202" spans="1:4" x14ac:dyDescent="0.25">
      <c r="A202" s="480"/>
      <c r="B202" s="476"/>
      <c r="C202" s="468"/>
      <c r="D202" s="89" t="s">
        <v>1192</v>
      </c>
    </row>
    <row r="203" spans="1:4" x14ac:dyDescent="0.25">
      <c r="A203" s="480"/>
      <c r="B203" s="476"/>
      <c r="C203" s="468"/>
      <c r="D203" s="89" t="s">
        <v>1193</v>
      </c>
    </row>
    <row r="204" spans="1:4" ht="16.5" thickBot="1" x14ac:dyDescent="0.3">
      <c r="A204" s="480"/>
      <c r="B204" s="476"/>
      <c r="C204" s="469"/>
      <c r="D204" s="90" t="s">
        <v>1194</v>
      </c>
    </row>
    <row r="205" spans="1:4" x14ac:dyDescent="0.25">
      <c r="A205" s="480"/>
      <c r="B205" s="476"/>
      <c r="C205" s="467" t="s">
        <v>1195</v>
      </c>
      <c r="D205" s="87" t="s">
        <v>1196</v>
      </c>
    </row>
    <row r="206" spans="1:4" x14ac:dyDescent="0.25">
      <c r="A206" s="480"/>
      <c r="B206" s="476"/>
      <c r="C206" s="468"/>
      <c r="D206" s="87" t="s">
        <v>1197</v>
      </c>
    </row>
    <row r="207" spans="1:4" x14ac:dyDescent="0.25">
      <c r="A207" s="480"/>
      <c r="B207" s="476"/>
      <c r="C207" s="468"/>
      <c r="D207" s="87" t="s">
        <v>1198</v>
      </c>
    </row>
    <row r="208" spans="1:4" ht="16.5" thickBot="1" x14ac:dyDescent="0.3">
      <c r="A208" s="480"/>
      <c r="B208" s="476"/>
      <c r="C208" s="469"/>
      <c r="D208" s="88" t="s">
        <v>1199</v>
      </c>
    </row>
    <row r="209" spans="1:4" ht="31.5" x14ac:dyDescent="0.25">
      <c r="A209" s="480"/>
      <c r="B209" s="476"/>
      <c r="C209" s="467" t="s">
        <v>1200</v>
      </c>
      <c r="D209" s="87" t="s">
        <v>1201</v>
      </c>
    </row>
    <row r="210" spans="1:4" x14ac:dyDescent="0.25">
      <c r="A210" s="480"/>
      <c r="B210" s="476"/>
      <c r="C210" s="468"/>
      <c r="D210" s="87" t="s">
        <v>1202</v>
      </c>
    </row>
    <row r="211" spans="1:4" x14ac:dyDescent="0.25">
      <c r="A211" s="480"/>
      <c r="B211" s="476"/>
      <c r="C211" s="468"/>
      <c r="D211" s="87" t="s">
        <v>1203</v>
      </c>
    </row>
    <row r="212" spans="1:4" ht="16.5" thickBot="1" x14ac:dyDescent="0.3">
      <c r="A212" s="480"/>
      <c r="B212" s="476"/>
      <c r="C212" s="469"/>
      <c r="D212" s="88" t="s">
        <v>1204</v>
      </c>
    </row>
    <row r="213" spans="1:4" x14ac:dyDescent="0.25">
      <c r="A213" s="480"/>
      <c r="B213" s="476"/>
      <c r="C213" s="467" t="s">
        <v>1205</v>
      </c>
      <c r="D213" s="87" t="s">
        <v>1206</v>
      </c>
    </row>
    <row r="214" spans="1:4" ht="16.5" thickBot="1" x14ac:dyDescent="0.3">
      <c r="A214" s="480"/>
      <c r="B214" s="477"/>
      <c r="C214" s="469"/>
      <c r="D214" s="88" t="s">
        <v>1207</v>
      </c>
    </row>
    <row r="215" spans="1:4" x14ac:dyDescent="0.25">
      <c r="A215" s="480"/>
      <c r="B215" s="475" t="s">
        <v>1208</v>
      </c>
      <c r="C215" s="467" t="s">
        <v>1209</v>
      </c>
      <c r="D215" s="87" t="s">
        <v>1178</v>
      </c>
    </row>
    <row r="216" spans="1:4" x14ac:dyDescent="0.25">
      <c r="A216" s="480"/>
      <c r="B216" s="476"/>
      <c r="C216" s="468"/>
      <c r="D216" s="87" t="s">
        <v>1210</v>
      </c>
    </row>
    <row r="217" spans="1:4" x14ac:dyDescent="0.25">
      <c r="A217" s="480"/>
      <c r="B217" s="476"/>
      <c r="C217" s="468"/>
      <c r="D217" s="87" t="s">
        <v>1211</v>
      </c>
    </row>
    <row r="218" spans="1:4" ht="16.5" thickBot="1" x14ac:dyDescent="0.3">
      <c r="A218" s="480"/>
      <c r="B218" s="476"/>
      <c r="C218" s="469"/>
      <c r="D218" s="88" t="s">
        <v>1212</v>
      </c>
    </row>
    <row r="219" spans="1:4" x14ac:dyDescent="0.25">
      <c r="A219" s="480"/>
      <c r="B219" s="476"/>
      <c r="C219" s="467" t="s">
        <v>1213</v>
      </c>
      <c r="D219" s="87" t="s">
        <v>1214</v>
      </c>
    </row>
    <row r="220" spans="1:4" ht="31.5" x14ac:dyDescent="0.25">
      <c r="A220" s="480"/>
      <c r="B220" s="476"/>
      <c r="C220" s="468"/>
      <c r="D220" s="87" t="s">
        <v>1215</v>
      </c>
    </row>
    <row r="221" spans="1:4" x14ac:dyDescent="0.25">
      <c r="A221" s="480"/>
      <c r="B221" s="476"/>
      <c r="C221" s="468"/>
      <c r="D221" s="87" t="s">
        <v>1216</v>
      </c>
    </row>
    <row r="222" spans="1:4" ht="16.5" thickBot="1" x14ac:dyDescent="0.3">
      <c r="A222" s="480"/>
      <c r="B222" s="477"/>
      <c r="C222" s="469"/>
      <c r="D222" s="88" t="s">
        <v>1217</v>
      </c>
    </row>
    <row r="223" spans="1:4" x14ac:dyDescent="0.25">
      <c r="A223" s="480"/>
      <c r="B223" s="475" t="s">
        <v>1218</v>
      </c>
      <c r="C223" s="467" t="s">
        <v>1219</v>
      </c>
      <c r="D223" s="89" t="s">
        <v>1220</v>
      </c>
    </row>
    <row r="224" spans="1:4" x14ac:dyDescent="0.25">
      <c r="A224" s="480"/>
      <c r="B224" s="476"/>
      <c r="C224" s="468"/>
      <c r="D224" s="89" t="s">
        <v>1221</v>
      </c>
    </row>
    <row r="225" spans="1:4" ht="31.5" x14ac:dyDescent="0.25">
      <c r="A225" s="480"/>
      <c r="B225" s="476"/>
      <c r="C225" s="468"/>
      <c r="D225" s="89" t="s">
        <v>1222</v>
      </c>
    </row>
    <row r="226" spans="1:4" ht="31.5" x14ac:dyDescent="0.25">
      <c r="A226" s="480"/>
      <c r="B226" s="476"/>
      <c r="C226" s="468"/>
      <c r="D226" s="89" t="s">
        <v>1223</v>
      </c>
    </row>
    <row r="227" spans="1:4" ht="31.5" x14ac:dyDescent="0.25">
      <c r="A227" s="480"/>
      <c r="B227" s="476"/>
      <c r="C227" s="468"/>
      <c r="D227" s="89" t="s">
        <v>1224</v>
      </c>
    </row>
    <row r="228" spans="1:4" ht="16.5" thickBot="1" x14ac:dyDescent="0.3">
      <c r="A228" s="480"/>
      <c r="B228" s="476"/>
      <c r="C228" s="469"/>
      <c r="D228" s="90" t="s">
        <v>1225</v>
      </c>
    </row>
    <row r="229" spans="1:4" x14ac:dyDescent="0.25">
      <c r="A229" s="480"/>
      <c r="B229" s="476"/>
      <c r="C229" s="467" t="s">
        <v>1226</v>
      </c>
      <c r="D229" s="89" t="s">
        <v>1227</v>
      </c>
    </row>
    <row r="230" spans="1:4" x14ac:dyDescent="0.25">
      <c r="A230" s="480"/>
      <c r="B230" s="476"/>
      <c r="C230" s="468"/>
      <c r="D230" s="89" t="s">
        <v>1228</v>
      </c>
    </row>
    <row r="231" spans="1:4" ht="31.5" x14ac:dyDescent="0.25">
      <c r="A231" s="480"/>
      <c r="B231" s="476"/>
      <c r="C231" s="468"/>
      <c r="D231" s="87" t="s">
        <v>1229</v>
      </c>
    </row>
    <row r="232" spans="1:4" ht="16.5" thickBot="1" x14ac:dyDescent="0.3">
      <c r="A232" s="480"/>
      <c r="B232" s="476"/>
      <c r="C232" s="469"/>
      <c r="D232" s="90" t="s">
        <v>1230</v>
      </c>
    </row>
    <row r="233" spans="1:4" x14ac:dyDescent="0.25">
      <c r="A233" s="480"/>
      <c r="B233" s="476"/>
      <c r="C233" s="467" t="s">
        <v>1231</v>
      </c>
      <c r="D233" s="89" t="s">
        <v>1232</v>
      </c>
    </row>
    <row r="234" spans="1:4" ht="63" x14ac:dyDescent="0.25">
      <c r="A234" s="480"/>
      <c r="B234" s="476"/>
      <c r="C234" s="468"/>
      <c r="D234" s="89" t="s">
        <v>1233</v>
      </c>
    </row>
    <row r="235" spans="1:4" ht="47.25" x14ac:dyDescent="0.25">
      <c r="A235" s="480"/>
      <c r="B235" s="476"/>
      <c r="C235" s="468"/>
      <c r="D235" s="89" t="s">
        <v>1234</v>
      </c>
    </row>
    <row r="236" spans="1:4" x14ac:dyDescent="0.25">
      <c r="A236" s="480"/>
      <c r="B236" s="476"/>
      <c r="C236" s="468"/>
      <c r="D236" s="89" t="s">
        <v>1235</v>
      </c>
    </row>
    <row r="237" spans="1:4" ht="16.5" thickBot="1" x14ac:dyDescent="0.3">
      <c r="A237" s="480"/>
      <c r="B237" s="476"/>
      <c r="C237" s="469"/>
      <c r="D237" s="90" t="s">
        <v>1236</v>
      </c>
    </row>
    <row r="238" spans="1:4" x14ac:dyDescent="0.25">
      <c r="A238" s="480"/>
      <c r="B238" s="476"/>
      <c r="C238" s="467" t="s">
        <v>1237</v>
      </c>
      <c r="D238" s="89" t="s">
        <v>1238</v>
      </c>
    </row>
    <row r="239" spans="1:4" x14ac:dyDescent="0.25">
      <c r="A239" s="480"/>
      <c r="B239" s="476"/>
      <c r="C239" s="468"/>
      <c r="D239" s="89" t="s">
        <v>1227</v>
      </c>
    </row>
    <row r="240" spans="1:4" ht="31.5" x14ac:dyDescent="0.25">
      <c r="A240" s="480"/>
      <c r="B240" s="476"/>
      <c r="C240" s="468"/>
      <c r="D240" s="89" t="s">
        <v>1239</v>
      </c>
    </row>
    <row r="241" spans="1:4" x14ac:dyDescent="0.25">
      <c r="A241" s="480"/>
      <c r="B241" s="476"/>
      <c r="C241" s="468"/>
      <c r="D241" s="89" t="s">
        <v>1240</v>
      </c>
    </row>
    <row r="242" spans="1:4" ht="16.5" thickBot="1" x14ac:dyDescent="0.3">
      <c r="A242" s="481"/>
      <c r="B242" s="477"/>
      <c r="C242" s="469"/>
      <c r="D242" s="90" t="s">
        <v>1241</v>
      </c>
    </row>
    <row r="243" spans="1:4" x14ac:dyDescent="0.25">
      <c r="A243" s="478" t="s">
        <v>5</v>
      </c>
      <c r="B243" s="464" t="s">
        <v>1242</v>
      </c>
      <c r="C243" s="467" t="s">
        <v>1243</v>
      </c>
      <c r="D243" s="87" t="s">
        <v>1244</v>
      </c>
    </row>
    <row r="244" spans="1:4" x14ac:dyDescent="0.25">
      <c r="A244" s="473"/>
      <c r="B244" s="471"/>
      <c r="C244" s="468"/>
      <c r="D244" s="89" t="s">
        <v>1245</v>
      </c>
    </row>
    <row r="245" spans="1:4" ht="16.5" thickBot="1" x14ac:dyDescent="0.3">
      <c r="A245" s="473"/>
      <c r="B245" s="471"/>
      <c r="C245" s="469"/>
      <c r="D245" s="88" t="s">
        <v>1246</v>
      </c>
    </row>
    <row r="246" spans="1:4" x14ac:dyDescent="0.25">
      <c r="A246" s="473"/>
      <c r="B246" s="471"/>
      <c r="C246" s="467" t="s">
        <v>1247</v>
      </c>
      <c r="D246" s="87" t="s">
        <v>1248</v>
      </c>
    </row>
    <row r="247" spans="1:4" ht="31.5" x14ac:dyDescent="0.25">
      <c r="A247" s="473"/>
      <c r="B247" s="471"/>
      <c r="C247" s="468"/>
      <c r="D247" s="87" t="s">
        <v>1249</v>
      </c>
    </row>
    <row r="248" spans="1:4" x14ac:dyDescent="0.25">
      <c r="A248" s="473"/>
      <c r="B248" s="471"/>
      <c r="C248" s="468"/>
      <c r="D248" s="87" t="s">
        <v>1250</v>
      </c>
    </row>
    <row r="249" spans="1:4" ht="16.5" thickBot="1" x14ac:dyDescent="0.3">
      <c r="A249" s="473"/>
      <c r="B249" s="471"/>
      <c r="C249" s="469"/>
      <c r="D249" s="88" t="s">
        <v>1251</v>
      </c>
    </row>
    <row r="250" spans="1:4" x14ac:dyDescent="0.25">
      <c r="A250" s="473"/>
      <c r="B250" s="471"/>
      <c r="C250" s="467" t="s">
        <v>1252</v>
      </c>
      <c r="D250" s="87" t="s">
        <v>1253</v>
      </c>
    </row>
    <row r="251" spans="1:4" ht="16.5" thickBot="1" x14ac:dyDescent="0.3">
      <c r="A251" s="473"/>
      <c r="B251" s="471"/>
      <c r="C251" s="469"/>
      <c r="D251" s="88" t="s">
        <v>1254</v>
      </c>
    </row>
    <row r="252" spans="1:4" x14ac:dyDescent="0.25">
      <c r="A252" s="473"/>
      <c r="B252" s="471"/>
      <c r="C252" s="467" t="s">
        <v>1255</v>
      </c>
      <c r="D252" s="87" t="s">
        <v>1256</v>
      </c>
    </row>
    <row r="253" spans="1:4" ht="16.5" thickBot="1" x14ac:dyDescent="0.3">
      <c r="A253" s="473"/>
      <c r="B253" s="471"/>
      <c r="C253" s="469"/>
      <c r="D253" s="88" t="s">
        <v>1257</v>
      </c>
    </row>
    <row r="254" spans="1:4" x14ac:dyDescent="0.25">
      <c r="A254" s="473"/>
      <c r="B254" s="471"/>
      <c r="C254" s="467" t="s">
        <v>1258</v>
      </c>
      <c r="D254" s="87" t="s">
        <v>1259</v>
      </c>
    </row>
    <row r="255" spans="1:4" x14ac:dyDescent="0.25">
      <c r="A255" s="473"/>
      <c r="B255" s="471"/>
      <c r="C255" s="473"/>
      <c r="D255" s="87" t="s">
        <v>1260</v>
      </c>
    </row>
    <row r="256" spans="1:4" ht="16.5" thickBot="1" x14ac:dyDescent="0.3">
      <c r="A256" s="473"/>
      <c r="B256" s="472"/>
      <c r="C256" s="474"/>
      <c r="D256" s="91" t="s">
        <v>1261</v>
      </c>
    </row>
    <row r="257" spans="1:4" x14ac:dyDescent="0.25">
      <c r="A257" s="473"/>
      <c r="B257" s="464" t="s">
        <v>1262</v>
      </c>
      <c r="C257" s="467" t="s">
        <v>1263</v>
      </c>
      <c r="D257" s="87" t="s">
        <v>1264</v>
      </c>
    </row>
    <row r="258" spans="1:4" x14ac:dyDescent="0.25">
      <c r="A258" s="473"/>
      <c r="B258" s="465"/>
      <c r="C258" s="468"/>
      <c r="D258" s="87" t="s">
        <v>1265</v>
      </c>
    </row>
    <row r="259" spans="1:4" x14ac:dyDescent="0.25">
      <c r="A259" s="473"/>
      <c r="B259" s="465"/>
      <c r="C259" s="468"/>
      <c r="D259" s="87" t="s">
        <v>1266</v>
      </c>
    </row>
    <row r="260" spans="1:4" ht="32.25" thickBot="1" x14ac:dyDescent="0.3">
      <c r="A260" s="473"/>
      <c r="B260" s="465"/>
      <c r="C260" s="469"/>
      <c r="D260" s="88" t="s">
        <v>1267</v>
      </c>
    </row>
    <row r="261" spans="1:4" x14ac:dyDescent="0.25">
      <c r="A261" s="473"/>
      <c r="B261" s="465"/>
      <c r="C261" s="467" t="s">
        <v>1268</v>
      </c>
      <c r="D261" s="87" t="s">
        <v>1269</v>
      </c>
    </row>
    <row r="262" spans="1:4" ht="16.5" thickBot="1" x14ac:dyDescent="0.3">
      <c r="A262" s="473"/>
      <c r="B262" s="465"/>
      <c r="C262" s="469"/>
      <c r="D262" s="88" t="s">
        <v>1270</v>
      </c>
    </row>
    <row r="263" spans="1:4" x14ac:dyDescent="0.25">
      <c r="A263" s="473"/>
      <c r="B263" s="465"/>
      <c r="C263" s="467" t="s">
        <v>1271</v>
      </c>
      <c r="D263" s="87" t="s">
        <v>1266</v>
      </c>
    </row>
    <row r="264" spans="1:4" x14ac:dyDescent="0.25">
      <c r="A264" s="473"/>
      <c r="B264" s="465"/>
      <c r="C264" s="468"/>
      <c r="D264" s="87" t="s">
        <v>1272</v>
      </c>
    </row>
    <row r="265" spans="1:4" ht="32.25" thickBot="1" x14ac:dyDescent="0.3">
      <c r="A265" s="473"/>
      <c r="B265" s="465"/>
      <c r="C265" s="469"/>
      <c r="D265" s="88" t="s">
        <v>1273</v>
      </c>
    </row>
    <row r="266" spans="1:4" x14ac:dyDescent="0.25">
      <c r="A266" s="473"/>
      <c r="B266" s="465"/>
      <c r="C266" s="467" t="s">
        <v>1274</v>
      </c>
      <c r="D266" s="87" t="s">
        <v>1275</v>
      </c>
    </row>
    <row r="267" spans="1:4" x14ac:dyDescent="0.25">
      <c r="A267" s="473"/>
      <c r="B267" s="465"/>
      <c r="C267" s="468"/>
      <c r="D267" s="87" t="s">
        <v>1276</v>
      </c>
    </row>
    <row r="268" spans="1:4" x14ac:dyDescent="0.25">
      <c r="A268" s="473"/>
      <c r="B268" s="465"/>
      <c r="C268" s="468"/>
      <c r="D268" s="87" t="s">
        <v>1277</v>
      </c>
    </row>
    <row r="269" spans="1:4" x14ac:dyDescent="0.25">
      <c r="A269" s="473"/>
      <c r="B269" s="465"/>
      <c r="C269" s="468"/>
      <c r="D269" s="87" t="s">
        <v>1278</v>
      </c>
    </row>
    <row r="270" spans="1:4" x14ac:dyDescent="0.25">
      <c r="A270" s="473"/>
      <c r="B270" s="465"/>
      <c r="C270" s="468"/>
      <c r="D270" s="89" t="s">
        <v>1279</v>
      </c>
    </row>
    <row r="271" spans="1:4" ht="16.5" thickBot="1" x14ac:dyDescent="0.3">
      <c r="A271" s="473"/>
      <c r="B271" s="465"/>
      <c r="C271" s="469"/>
      <c r="D271" s="90" t="s">
        <v>1280</v>
      </c>
    </row>
    <row r="272" spans="1:4" x14ac:dyDescent="0.25">
      <c r="A272" s="473"/>
      <c r="B272" s="465"/>
      <c r="C272" s="467" t="s">
        <v>1281</v>
      </c>
      <c r="D272" s="87" t="s">
        <v>1282</v>
      </c>
    </row>
    <row r="273" spans="1:4" x14ac:dyDescent="0.25">
      <c r="A273" s="473"/>
      <c r="B273" s="465"/>
      <c r="C273" s="468"/>
      <c r="D273" s="89" t="s">
        <v>1283</v>
      </c>
    </row>
    <row r="274" spans="1:4" ht="16.5" thickBot="1" x14ac:dyDescent="0.3">
      <c r="A274" s="473"/>
      <c r="B274" s="465"/>
      <c r="C274" s="469"/>
      <c r="D274" s="90" t="s">
        <v>1284</v>
      </c>
    </row>
    <row r="275" spans="1:4" x14ac:dyDescent="0.25">
      <c r="A275" s="473"/>
      <c r="B275" s="465"/>
      <c r="C275" s="467" t="s">
        <v>1285</v>
      </c>
      <c r="D275" s="87" t="s">
        <v>1286</v>
      </c>
    </row>
    <row r="276" spans="1:4" x14ac:dyDescent="0.25">
      <c r="A276" s="473"/>
      <c r="B276" s="465"/>
      <c r="C276" s="468"/>
      <c r="D276" s="87" t="s">
        <v>1287</v>
      </c>
    </row>
    <row r="277" spans="1:4" ht="16.5" thickBot="1" x14ac:dyDescent="0.3">
      <c r="A277" s="473"/>
      <c r="B277" s="465"/>
      <c r="C277" s="469"/>
      <c r="D277" s="88" t="s">
        <v>1288</v>
      </c>
    </row>
    <row r="278" spans="1:4" ht="32.25" thickBot="1" x14ac:dyDescent="0.3">
      <c r="A278" s="473"/>
      <c r="B278" s="465"/>
      <c r="C278" s="54" t="s">
        <v>1289</v>
      </c>
      <c r="D278" s="88" t="s">
        <v>1290</v>
      </c>
    </row>
    <row r="279" spans="1:4" x14ac:dyDescent="0.25">
      <c r="A279" s="473"/>
      <c r="B279" s="465"/>
      <c r="C279" s="467" t="s">
        <v>1291</v>
      </c>
      <c r="D279" s="87" t="s">
        <v>1292</v>
      </c>
    </row>
    <row r="280" spans="1:4" x14ac:dyDescent="0.25">
      <c r="A280" s="473"/>
      <c r="B280" s="465"/>
      <c r="C280" s="468"/>
      <c r="D280" s="87" t="s">
        <v>1293</v>
      </c>
    </row>
    <row r="281" spans="1:4" x14ac:dyDescent="0.25">
      <c r="A281" s="473"/>
      <c r="B281" s="465"/>
      <c r="C281" s="468"/>
      <c r="D281" s="87" t="s">
        <v>1041</v>
      </c>
    </row>
    <row r="282" spans="1:4" ht="16.5" thickBot="1" x14ac:dyDescent="0.3">
      <c r="A282" s="473"/>
      <c r="B282" s="466"/>
      <c r="C282" s="469"/>
      <c r="D282" s="88" t="s">
        <v>1294</v>
      </c>
    </row>
    <row r="283" spans="1:4" x14ac:dyDescent="0.25">
      <c r="A283" s="473"/>
      <c r="B283" s="464" t="s">
        <v>1295</v>
      </c>
      <c r="C283" s="467" t="s">
        <v>1296</v>
      </c>
      <c r="D283" s="89" t="s">
        <v>1297</v>
      </c>
    </row>
    <row r="284" spans="1:4" x14ac:dyDescent="0.25">
      <c r="A284" s="473"/>
      <c r="B284" s="465"/>
      <c r="C284" s="468"/>
      <c r="D284" s="87" t="s">
        <v>1276</v>
      </c>
    </row>
    <row r="285" spans="1:4" x14ac:dyDescent="0.25">
      <c r="A285" s="473"/>
      <c r="B285" s="465"/>
      <c r="C285" s="468"/>
      <c r="D285" s="89" t="s">
        <v>1298</v>
      </c>
    </row>
    <row r="286" spans="1:4" x14ac:dyDescent="0.25">
      <c r="A286" s="473"/>
      <c r="B286" s="465"/>
      <c r="C286" s="468"/>
      <c r="D286" s="89" t="s">
        <v>982</v>
      </c>
    </row>
    <row r="287" spans="1:4" ht="16.5" thickBot="1" x14ac:dyDescent="0.3">
      <c r="A287" s="473"/>
      <c r="B287" s="465"/>
      <c r="C287" s="469"/>
      <c r="D287" s="88" t="s">
        <v>1299</v>
      </c>
    </row>
    <row r="288" spans="1:4" x14ac:dyDescent="0.25">
      <c r="A288" s="473"/>
      <c r="B288" s="465"/>
      <c r="C288" s="467" t="s">
        <v>1300</v>
      </c>
      <c r="D288" s="89" t="s">
        <v>1301</v>
      </c>
    </row>
    <row r="289" spans="1:4" x14ac:dyDescent="0.25">
      <c r="A289" s="473"/>
      <c r="B289" s="465"/>
      <c r="C289" s="468"/>
      <c r="D289" s="89" t="s">
        <v>1302</v>
      </c>
    </row>
    <row r="290" spans="1:4" ht="16.5" thickBot="1" x14ac:dyDescent="0.3">
      <c r="A290" s="473"/>
      <c r="B290" s="465"/>
      <c r="C290" s="469"/>
      <c r="D290" s="90" t="s">
        <v>1303</v>
      </c>
    </row>
    <row r="291" spans="1:4" x14ac:dyDescent="0.25">
      <c r="A291" s="473"/>
      <c r="B291" s="465"/>
      <c r="C291" s="467" t="s">
        <v>1304</v>
      </c>
      <c r="D291" s="89" t="s">
        <v>1305</v>
      </c>
    </row>
    <row r="292" spans="1:4" x14ac:dyDescent="0.25">
      <c r="A292" s="473"/>
      <c r="B292" s="465"/>
      <c r="C292" s="468"/>
      <c r="D292" s="89" t="s">
        <v>1301</v>
      </c>
    </row>
    <row r="293" spans="1:4" x14ac:dyDescent="0.25">
      <c r="A293" s="473"/>
      <c r="B293" s="465"/>
      <c r="C293" s="468"/>
      <c r="D293" s="89" t="s">
        <v>1306</v>
      </c>
    </row>
    <row r="294" spans="1:4" x14ac:dyDescent="0.25">
      <c r="A294" s="473"/>
      <c r="B294" s="465"/>
      <c r="C294" s="468"/>
      <c r="D294" s="89" t="s">
        <v>1307</v>
      </c>
    </row>
    <row r="295" spans="1:4" ht="16.5" thickBot="1" x14ac:dyDescent="0.3">
      <c r="A295" s="473"/>
      <c r="B295" s="465"/>
      <c r="C295" s="469"/>
      <c r="D295" s="90" t="s">
        <v>1308</v>
      </c>
    </row>
    <row r="296" spans="1:4" x14ac:dyDescent="0.25">
      <c r="A296" s="473"/>
      <c r="B296" s="465"/>
      <c r="C296" s="467" t="s">
        <v>1309</v>
      </c>
      <c r="D296" s="87" t="s">
        <v>1256</v>
      </c>
    </row>
    <row r="297" spans="1:4" x14ac:dyDescent="0.25">
      <c r="A297" s="473"/>
      <c r="B297" s="465"/>
      <c r="C297" s="468"/>
      <c r="D297" s="87" t="s">
        <v>1310</v>
      </c>
    </row>
    <row r="298" spans="1:4" x14ac:dyDescent="0.25">
      <c r="A298" s="473"/>
      <c r="B298" s="465"/>
      <c r="C298" s="468"/>
      <c r="D298" s="87" t="s">
        <v>1253</v>
      </c>
    </row>
    <row r="299" spans="1:4" x14ac:dyDescent="0.25">
      <c r="A299" s="473"/>
      <c r="B299" s="465"/>
      <c r="C299" s="468"/>
      <c r="D299" s="87" t="s">
        <v>1311</v>
      </c>
    </row>
    <row r="300" spans="1:4" ht="16.5" thickBot="1" x14ac:dyDescent="0.3">
      <c r="A300" s="473"/>
      <c r="B300" s="465"/>
      <c r="C300" s="469"/>
      <c r="D300" s="88" t="s">
        <v>1312</v>
      </c>
    </row>
    <row r="301" spans="1:4" x14ac:dyDescent="0.25">
      <c r="A301" s="473"/>
      <c r="B301" s="465"/>
      <c r="C301" s="467" t="s">
        <v>1313</v>
      </c>
      <c r="D301" s="87" t="s">
        <v>1184</v>
      </c>
    </row>
    <row r="302" spans="1:4" x14ac:dyDescent="0.25">
      <c r="A302" s="473"/>
      <c r="B302" s="465"/>
      <c r="C302" s="468"/>
      <c r="D302" s="87" t="s">
        <v>1314</v>
      </c>
    </row>
    <row r="303" spans="1:4" x14ac:dyDescent="0.25">
      <c r="A303" s="473"/>
      <c r="B303" s="465"/>
      <c r="C303" s="468"/>
      <c r="D303" s="87" t="s">
        <v>1315</v>
      </c>
    </row>
    <row r="304" spans="1:4" ht="32.25" thickBot="1" x14ac:dyDescent="0.3">
      <c r="A304" s="474"/>
      <c r="B304" s="466"/>
      <c r="C304" s="469"/>
      <c r="D304" s="88" t="s">
        <v>1316</v>
      </c>
    </row>
    <row r="305" spans="1:4" x14ac:dyDescent="0.25">
      <c r="A305" s="470" t="s">
        <v>6</v>
      </c>
      <c r="B305" s="464" t="s">
        <v>1317</v>
      </c>
      <c r="C305" s="467" t="s">
        <v>1318</v>
      </c>
      <c r="D305" s="89" t="s">
        <v>1319</v>
      </c>
    </row>
    <row r="306" spans="1:4" x14ac:dyDescent="0.25">
      <c r="A306" s="471"/>
      <c r="B306" s="465"/>
      <c r="C306" s="468"/>
      <c r="D306" s="89" t="s">
        <v>1320</v>
      </c>
    </row>
    <row r="307" spans="1:4" x14ac:dyDescent="0.25">
      <c r="A307" s="471"/>
      <c r="B307" s="465"/>
      <c r="C307" s="468"/>
      <c r="D307" s="89" t="s">
        <v>1321</v>
      </c>
    </row>
    <row r="308" spans="1:4" x14ac:dyDescent="0.25">
      <c r="A308" s="471"/>
      <c r="B308" s="465"/>
      <c r="C308" s="468"/>
      <c r="D308" s="89" t="s">
        <v>1322</v>
      </c>
    </row>
    <row r="309" spans="1:4" ht="16.5" thickBot="1" x14ac:dyDescent="0.3">
      <c r="A309" s="471"/>
      <c r="B309" s="466"/>
      <c r="C309" s="469"/>
      <c r="D309" s="88" t="s">
        <v>1323</v>
      </c>
    </row>
    <row r="310" spans="1:4" x14ac:dyDescent="0.25">
      <c r="A310" s="471"/>
      <c r="B310" s="464" t="s">
        <v>1324</v>
      </c>
      <c r="C310" s="467" t="s">
        <v>1325</v>
      </c>
      <c r="D310" s="89" t="s">
        <v>1326</v>
      </c>
    </row>
    <row r="311" spans="1:4" x14ac:dyDescent="0.25">
      <c r="A311" s="471"/>
      <c r="B311" s="471"/>
      <c r="C311" s="473"/>
      <c r="D311" s="89" t="s">
        <v>1327</v>
      </c>
    </row>
    <row r="312" spans="1:4" ht="16.5" thickBot="1" x14ac:dyDescent="0.3">
      <c r="A312" s="471"/>
      <c r="B312" s="471"/>
      <c r="C312" s="474"/>
      <c r="D312" s="92" t="s">
        <v>1328</v>
      </c>
    </row>
    <row r="313" spans="1:4" x14ac:dyDescent="0.25">
      <c r="A313" s="471"/>
      <c r="B313" s="471"/>
      <c r="C313" s="467" t="s">
        <v>1329</v>
      </c>
      <c r="D313" s="89" t="s">
        <v>1330</v>
      </c>
    </row>
    <row r="314" spans="1:4" x14ac:dyDescent="0.25">
      <c r="A314" s="471"/>
      <c r="B314" s="471"/>
      <c r="C314" s="468"/>
      <c r="D314" s="89" t="s">
        <v>1331</v>
      </c>
    </row>
    <row r="315" spans="1:4" ht="16.5" thickBot="1" x14ac:dyDescent="0.3">
      <c r="A315" s="471"/>
      <c r="B315" s="471"/>
      <c r="C315" s="469"/>
      <c r="D315" s="90" t="s">
        <v>1332</v>
      </c>
    </row>
    <row r="316" spans="1:4" x14ac:dyDescent="0.25">
      <c r="A316" s="471"/>
      <c r="B316" s="471"/>
      <c r="C316" s="467" t="s">
        <v>1333</v>
      </c>
      <c r="D316" s="89" t="s">
        <v>1334</v>
      </c>
    </row>
    <row r="317" spans="1:4" x14ac:dyDescent="0.25">
      <c r="A317" s="471"/>
      <c r="B317" s="471"/>
      <c r="C317" s="468"/>
      <c r="D317" s="89" t="s">
        <v>1335</v>
      </c>
    </row>
    <row r="318" spans="1:4" ht="32.25" thickBot="1" x14ac:dyDescent="0.3">
      <c r="A318" s="471"/>
      <c r="B318" s="471"/>
      <c r="C318" s="469"/>
      <c r="D318" s="90" t="s">
        <v>1336</v>
      </c>
    </row>
    <row r="319" spans="1:4" x14ac:dyDescent="0.25">
      <c r="A319" s="471"/>
      <c r="B319" s="471"/>
      <c r="C319" s="467" t="s">
        <v>1337</v>
      </c>
      <c r="D319" s="89" t="s">
        <v>1338</v>
      </c>
    </row>
    <row r="320" spans="1:4" ht="16.5" thickBot="1" x14ac:dyDescent="0.3">
      <c r="A320" s="471"/>
      <c r="B320" s="471"/>
      <c r="C320" s="469"/>
      <c r="D320" s="90" t="s">
        <v>1339</v>
      </c>
    </row>
    <row r="321" spans="1:4" ht="48" thickBot="1" x14ac:dyDescent="0.3">
      <c r="A321" s="471"/>
      <c r="B321" s="472"/>
      <c r="C321" s="54" t="s">
        <v>1340</v>
      </c>
      <c r="D321" s="88" t="s">
        <v>1341</v>
      </c>
    </row>
    <row r="322" spans="1:4" x14ac:dyDescent="0.25">
      <c r="A322" s="471"/>
      <c r="B322" s="464" t="s">
        <v>1342</v>
      </c>
      <c r="C322" s="467" t="s">
        <v>1343</v>
      </c>
      <c r="D322" s="89" t="s">
        <v>1344</v>
      </c>
    </row>
    <row r="323" spans="1:4" x14ac:dyDescent="0.25">
      <c r="A323" s="471"/>
      <c r="B323" s="465"/>
      <c r="C323" s="468"/>
      <c r="D323" s="89" t="s">
        <v>1345</v>
      </c>
    </row>
    <row r="324" spans="1:4" x14ac:dyDescent="0.25">
      <c r="A324" s="471"/>
      <c r="B324" s="465"/>
      <c r="C324" s="468"/>
      <c r="D324" s="89" t="s">
        <v>1346</v>
      </c>
    </row>
    <row r="325" spans="1:4" x14ac:dyDescent="0.25">
      <c r="A325" s="471"/>
      <c r="B325" s="465"/>
      <c r="C325" s="468"/>
      <c r="D325" s="89" t="s">
        <v>1347</v>
      </c>
    </row>
    <row r="326" spans="1:4" ht="16.5" thickBot="1" x14ac:dyDescent="0.3">
      <c r="A326" s="471"/>
      <c r="B326" s="465"/>
      <c r="C326" s="469"/>
      <c r="D326" s="90" t="s">
        <v>1348</v>
      </c>
    </row>
    <row r="327" spans="1:4" x14ac:dyDescent="0.25">
      <c r="A327" s="471"/>
      <c r="B327" s="465"/>
      <c r="C327" s="467" t="s">
        <v>1349</v>
      </c>
      <c r="D327" s="89" t="s">
        <v>1350</v>
      </c>
    </row>
    <row r="328" spans="1:4" x14ac:dyDescent="0.25">
      <c r="A328" s="471"/>
      <c r="B328" s="465"/>
      <c r="C328" s="468"/>
      <c r="D328" s="89" t="s">
        <v>1351</v>
      </c>
    </row>
    <row r="329" spans="1:4" ht="16.5" thickBot="1" x14ac:dyDescent="0.3">
      <c r="A329" s="471"/>
      <c r="B329" s="465"/>
      <c r="C329" s="469"/>
      <c r="D329" s="90" t="s">
        <v>1352</v>
      </c>
    </row>
    <row r="330" spans="1:4" ht="31.5" x14ac:dyDescent="0.25">
      <c r="A330" s="471"/>
      <c r="B330" s="465"/>
      <c r="C330" s="467" t="s">
        <v>1353</v>
      </c>
      <c r="D330" s="89" t="s">
        <v>1354</v>
      </c>
    </row>
    <row r="331" spans="1:4" x14ac:dyDescent="0.25">
      <c r="A331" s="471"/>
      <c r="B331" s="465"/>
      <c r="C331" s="468"/>
      <c r="D331" s="89" t="s">
        <v>1355</v>
      </c>
    </row>
    <row r="332" spans="1:4" ht="16.5" thickBot="1" x14ac:dyDescent="0.3">
      <c r="A332" s="471"/>
      <c r="B332" s="465"/>
      <c r="C332" s="469"/>
      <c r="D332" s="90" t="s">
        <v>1356</v>
      </c>
    </row>
    <row r="333" spans="1:4" x14ac:dyDescent="0.25">
      <c r="A333" s="471"/>
      <c r="B333" s="465"/>
      <c r="C333" s="467" t="s">
        <v>1357</v>
      </c>
      <c r="D333" s="89" t="s">
        <v>1358</v>
      </c>
    </row>
    <row r="334" spans="1:4" x14ac:dyDescent="0.25">
      <c r="A334" s="471"/>
      <c r="B334" s="465"/>
      <c r="C334" s="468"/>
      <c r="D334" s="89" t="s">
        <v>1359</v>
      </c>
    </row>
    <row r="335" spans="1:4" ht="16.5" thickBot="1" x14ac:dyDescent="0.3">
      <c r="A335" s="471"/>
      <c r="B335" s="466"/>
      <c r="C335" s="469"/>
      <c r="D335" s="90" t="s">
        <v>1360</v>
      </c>
    </row>
    <row r="336" spans="1:4" x14ac:dyDescent="0.25">
      <c r="A336" s="471"/>
      <c r="B336" s="464" t="s">
        <v>1361</v>
      </c>
      <c r="C336" s="467" t="s">
        <v>1362</v>
      </c>
      <c r="D336" s="89" t="s">
        <v>1358</v>
      </c>
    </row>
    <row r="337" spans="1:4" x14ac:dyDescent="0.25">
      <c r="A337" s="471"/>
      <c r="B337" s="473"/>
      <c r="C337" s="468"/>
      <c r="D337" s="89" t="s">
        <v>1363</v>
      </c>
    </row>
    <row r="338" spans="1:4" x14ac:dyDescent="0.25">
      <c r="A338" s="471"/>
      <c r="B338" s="473"/>
      <c r="C338" s="468"/>
      <c r="D338" s="89" t="s">
        <v>1364</v>
      </c>
    </row>
    <row r="339" spans="1:4" ht="16.5" thickBot="1" x14ac:dyDescent="0.3">
      <c r="A339" s="471"/>
      <c r="B339" s="473"/>
      <c r="C339" s="469"/>
      <c r="D339" s="90" t="s">
        <v>1365</v>
      </c>
    </row>
    <row r="340" spans="1:4" x14ac:dyDescent="0.25">
      <c r="A340" s="471"/>
      <c r="B340" s="473"/>
      <c r="C340" s="467" t="s">
        <v>1366</v>
      </c>
      <c r="D340" s="89" t="s">
        <v>1367</v>
      </c>
    </row>
    <row r="341" spans="1:4" x14ac:dyDescent="0.25">
      <c r="A341" s="471"/>
      <c r="B341" s="473"/>
      <c r="C341" s="468"/>
      <c r="D341" s="89" t="s">
        <v>1368</v>
      </c>
    </row>
    <row r="342" spans="1:4" ht="16.5" thickBot="1" x14ac:dyDescent="0.3">
      <c r="A342" s="471"/>
      <c r="B342" s="473"/>
      <c r="C342" s="469"/>
      <c r="D342" s="90" t="s">
        <v>1365</v>
      </c>
    </row>
    <row r="343" spans="1:4" x14ac:dyDescent="0.25">
      <c r="A343" s="471"/>
      <c r="B343" s="473"/>
      <c r="C343" s="467" t="s">
        <v>1369</v>
      </c>
      <c r="D343" s="87" t="s">
        <v>1370</v>
      </c>
    </row>
    <row r="344" spans="1:4" ht="16.5" thickBot="1" x14ac:dyDescent="0.3">
      <c r="A344" s="471"/>
      <c r="B344" s="474"/>
      <c r="C344" s="469"/>
      <c r="D344" s="88" t="s">
        <v>1371</v>
      </c>
    </row>
    <row r="345" spans="1:4" x14ac:dyDescent="0.25">
      <c r="A345" s="471"/>
      <c r="B345" s="464" t="s">
        <v>1372</v>
      </c>
      <c r="C345" s="467" t="s">
        <v>1373</v>
      </c>
      <c r="D345" s="89" t="s">
        <v>1374</v>
      </c>
    </row>
    <row r="346" spans="1:4" x14ac:dyDescent="0.25">
      <c r="A346" s="471"/>
      <c r="B346" s="465"/>
      <c r="C346" s="468"/>
      <c r="D346" s="89" t="s">
        <v>1375</v>
      </c>
    </row>
    <row r="347" spans="1:4" x14ac:dyDescent="0.25">
      <c r="A347" s="471"/>
      <c r="B347" s="465"/>
      <c r="C347" s="468"/>
      <c r="D347" s="89" t="s">
        <v>1351</v>
      </c>
    </row>
    <row r="348" spans="1:4" ht="16.5" thickBot="1" x14ac:dyDescent="0.3">
      <c r="A348" s="471"/>
      <c r="B348" s="465"/>
      <c r="C348" s="469"/>
      <c r="D348" s="90" t="s">
        <v>1339</v>
      </c>
    </row>
    <row r="349" spans="1:4" ht="16.5" thickBot="1" x14ac:dyDescent="0.3">
      <c r="A349" s="472"/>
      <c r="B349" s="466"/>
      <c r="C349" s="54" t="s">
        <v>1376</v>
      </c>
      <c r="D349" s="88" t="s">
        <v>1377</v>
      </c>
    </row>
    <row r="350" spans="1:4" x14ac:dyDescent="0.25">
      <c r="A350" s="461" t="s">
        <v>7</v>
      </c>
      <c r="B350" s="464" t="s">
        <v>1378</v>
      </c>
      <c r="C350" s="467" t="s">
        <v>1379</v>
      </c>
      <c r="D350" s="89" t="s">
        <v>1380</v>
      </c>
    </row>
    <row r="351" spans="1:4" x14ac:dyDescent="0.25">
      <c r="A351" s="462"/>
      <c r="B351" s="465"/>
      <c r="C351" s="468"/>
      <c r="D351" s="89" t="s">
        <v>1381</v>
      </c>
    </row>
    <row r="352" spans="1:4" x14ac:dyDescent="0.25">
      <c r="A352" s="462"/>
      <c r="B352" s="465"/>
      <c r="C352" s="468"/>
      <c r="D352" s="89" t="s">
        <v>1364</v>
      </c>
    </row>
    <row r="353" spans="1:4" ht="16.5" thickBot="1" x14ac:dyDescent="0.3">
      <c r="A353" s="462"/>
      <c r="B353" s="466"/>
      <c r="C353" s="469"/>
      <c r="D353" s="90" t="s">
        <v>1382</v>
      </c>
    </row>
    <row r="354" spans="1:4" x14ac:dyDescent="0.25">
      <c r="A354" s="462"/>
      <c r="B354" s="464" t="s">
        <v>1383</v>
      </c>
      <c r="C354" s="467" t="s">
        <v>1384</v>
      </c>
      <c r="D354" s="89" t="s">
        <v>1385</v>
      </c>
    </row>
    <row r="355" spans="1:4" x14ac:dyDescent="0.25">
      <c r="A355" s="462"/>
      <c r="B355" s="465"/>
      <c r="C355" s="468"/>
      <c r="D355" s="89" t="s">
        <v>1386</v>
      </c>
    </row>
    <row r="356" spans="1:4" ht="16.5" thickBot="1" x14ac:dyDescent="0.3">
      <c r="A356" s="462"/>
      <c r="B356" s="465"/>
      <c r="C356" s="469"/>
      <c r="D356" s="88" t="s">
        <v>1377</v>
      </c>
    </row>
    <row r="357" spans="1:4" x14ac:dyDescent="0.25">
      <c r="A357" s="462"/>
      <c r="B357" s="465"/>
      <c r="C357" s="467" t="s">
        <v>1387</v>
      </c>
      <c r="D357" s="89" t="s">
        <v>1388</v>
      </c>
    </row>
    <row r="358" spans="1:4" ht="16.5" thickBot="1" x14ac:dyDescent="0.3">
      <c r="A358" s="462"/>
      <c r="B358" s="466"/>
      <c r="C358" s="469"/>
      <c r="D358" s="90" t="s">
        <v>1389</v>
      </c>
    </row>
    <row r="359" spans="1:4" ht="16.5" thickBot="1" x14ac:dyDescent="0.3">
      <c r="A359" s="462"/>
      <c r="B359" s="464" t="s">
        <v>1390</v>
      </c>
      <c r="C359" s="54" t="s">
        <v>1391</v>
      </c>
      <c r="D359" s="88" t="s">
        <v>1392</v>
      </c>
    </row>
    <row r="360" spans="1:4" ht="16.5" thickBot="1" x14ac:dyDescent="0.3">
      <c r="A360" s="462"/>
      <c r="B360" s="465"/>
      <c r="C360" s="54" t="s">
        <v>1393</v>
      </c>
      <c r="D360" s="90" t="s">
        <v>1394</v>
      </c>
    </row>
    <row r="361" spans="1:4" ht="48" thickBot="1" x14ac:dyDescent="0.3">
      <c r="A361" s="463"/>
      <c r="B361" s="466"/>
      <c r="C361" s="54" t="s">
        <v>1395</v>
      </c>
      <c r="D361" s="90" t="s">
        <v>1396</v>
      </c>
    </row>
  </sheetData>
  <mergeCells count="118">
    <mergeCell ref="B62:B80"/>
    <mergeCell ref="C62:C66"/>
    <mergeCell ref="C67:C69"/>
    <mergeCell ref="C70:C72"/>
    <mergeCell ref="C73:C75"/>
    <mergeCell ref="C76:C78"/>
    <mergeCell ref="C79:C80"/>
    <mergeCell ref="C37:C38"/>
    <mergeCell ref="C39:C41"/>
    <mergeCell ref="C42:C43"/>
    <mergeCell ref="C44:C46"/>
    <mergeCell ref="B47:B61"/>
    <mergeCell ref="C47:C50"/>
    <mergeCell ref="C51:C54"/>
    <mergeCell ref="C55:C58"/>
    <mergeCell ref="C59:C61"/>
    <mergeCell ref="B34:B46"/>
    <mergeCell ref="C34:C36"/>
    <mergeCell ref="B81:B87"/>
    <mergeCell ref="C81:C83"/>
    <mergeCell ref="C84:C86"/>
    <mergeCell ref="A88:A242"/>
    <mergeCell ref="B88:B111"/>
    <mergeCell ref="C88:C93"/>
    <mergeCell ref="C94:C97"/>
    <mergeCell ref="C98:C102"/>
    <mergeCell ref="C103:C107"/>
    <mergeCell ref="C108:C111"/>
    <mergeCell ref="A6:A87"/>
    <mergeCell ref="B6:B33"/>
    <mergeCell ref="C6:C11"/>
    <mergeCell ref="C12:C17"/>
    <mergeCell ref="C18:C22"/>
    <mergeCell ref="C23:C25"/>
    <mergeCell ref="C26:C29"/>
    <mergeCell ref="C30:C33"/>
    <mergeCell ref="B137:B166"/>
    <mergeCell ref="C137:C141"/>
    <mergeCell ref="C142:C146"/>
    <mergeCell ref="C147:C151"/>
    <mergeCell ref="C152:C155"/>
    <mergeCell ref="C156:C160"/>
    <mergeCell ref="C161:C163"/>
    <mergeCell ref="C164:C166"/>
    <mergeCell ref="B112:B136"/>
    <mergeCell ref="C112:C116"/>
    <mergeCell ref="C117:C121"/>
    <mergeCell ref="C122:C126"/>
    <mergeCell ref="C127:C131"/>
    <mergeCell ref="C132:C136"/>
    <mergeCell ref="C205:C208"/>
    <mergeCell ref="C209:C212"/>
    <mergeCell ref="C213:C214"/>
    <mergeCell ref="B215:B222"/>
    <mergeCell ref="C215:C218"/>
    <mergeCell ref="C219:C222"/>
    <mergeCell ref="B167:B214"/>
    <mergeCell ref="C167:C172"/>
    <mergeCell ref="C173:C176"/>
    <mergeCell ref="C177:C181"/>
    <mergeCell ref="C182:C186"/>
    <mergeCell ref="C187:C190"/>
    <mergeCell ref="C191:C195"/>
    <mergeCell ref="C196:C198"/>
    <mergeCell ref="C199:C200"/>
    <mergeCell ref="C201:C204"/>
    <mergeCell ref="B223:B242"/>
    <mergeCell ref="C223:C228"/>
    <mergeCell ref="C229:C232"/>
    <mergeCell ref="C233:C237"/>
    <mergeCell ref="C238:C242"/>
    <mergeCell ref="A243:A304"/>
    <mergeCell ref="B243:B256"/>
    <mergeCell ref="C243:C245"/>
    <mergeCell ref="C246:C249"/>
    <mergeCell ref="C250:C251"/>
    <mergeCell ref="B283:B304"/>
    <mergeCell ref="C283:C287"/>
    <mergeCell ref="C288:C290"/>
    <mergeCell ref="C291:C295"/>
    <mergeCell ref="C296:C300"/>
    <mergeCell ref="C301:C304"/>
    <mergeCell ref="C252:C253"/>
    <mergeCell ref="C254:C256"/>
    <mergeCell ref="B257:B282"/>
    <mergeCell ref="C257:C260"/>
    <mergeCell ref="C261:C262"/>
    <mergeCell ref="C263:C265"/>
    <mergeCell ref="C266:C271"/>
    <mergeCell ref="C272:C274"/>
    <mergeCell ref="C275:C277"/>
    <mergeCell ref="C279:C282"/>
    <mergeCell ref="C327:C329"/>
    <mergeCell ref="C330:C332"/>
    <mergeCell ref="C333:C335"/>
    <mergeCell ref="B336:B344"/>
    <mergeCell ref="C336:C339"/>
    <mergeCell ref="C340:C342"/>
    <mergeCell ref="C343:C344"/>
    <mergeCell ref="A350:A361"/>
    <mergeCell ref="B350:B353"/>
    <mergeCell ref="C350:C353"/>
    <mergeCell ref="B354:B358"/>
    <mergeCell ref="C354:C356"/>
    <mergeCell ref="C357:C358"/>
    <mergeCell ref="B359:B361"/>
    <mergeCell ref="A305:A349"/>
    <mergeCell ref="B305:B309"/>
    <mergeCell ref="C305:C309"/>
    <mergeCell ref="B310:B321"/>
    <mergeCell ref="C310:C312"/>
    <mergeCell ref="C313:C315"/>
    <mergeCell ref="C316:C318"/>
    <mergeCell ref="C319:C320"/>
    <mergeCell ref="B322:B335"/>
    <mergeCell ref="C322:C326"/>
    <mergeCell ref="B345:B349"/>
    <mergeCell ref="C345:C3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2:D28"/>
  <sheetViews>
    <sheetView showGridLines="0" workbookViewId="0">
      <selection activeCell="B2" sqref="B2"/>
    </sheetView>
  </sheetViews>
  <sheetFormatPr defaultRowHeight="15.75" x14ac:dyDescent="0.25"/>
  <cols>
    <col min="1" max="1" width="4.25" customWidth="1"/>
    <col min="2" max="2" width="2.875" style="51" bestFit="1" customWidth="1"/>
    <col min="3" max="3" width="29.375" style="155" customWidth="1"/>
    <col min="4" max="4" width="82.75" style="155" bestFit="1" customWidth="1"/>
  </cols>
  <sheetData>
    <row r="2" spans="2:4" ht="18.75" x14ac:dyDescent="0.3">
      <c r="B2" s="154" t="s">
        <v>1638</v>
      </c>
      <c r="C2" s="154"/>
    </row>
    <row r="3" spans="2:4" ht="18.75" x14ac:dyDescent="0.3">
      <c r="C3" s="156"/>
    </row>
    <row r="4" spans="2:4" x14ac:dyDescent="0.25">
      <c r="B4" s="253" t="s">
        <v>134</v>
      </c>
      <c r="C4" s="159" t="s">
        <v>1653</v>
      </c>
      <c r="D4" s="159" t="s">
        <v>39</v>
      </c>
    </row>
    <row r="5" spans="2:4" x14ac:dyDescent="0.25">
      <c r="B5" s="51">
        <v>1</v>
      </c>
      <c r="C5" s="157" t="s">
        <v>1618</v>
      </c>
    </row>
    <row r="6" spans="2:4" x14ac:dyDescent="0.25">
      <c r="B6" s="51">
        <v>2</v>
      </c>
      <c r="C6" s="157" t="s">
        <v>1620</v>
      </c>
      <c r="D6" s="155" t="s">
        <v>1673</v>
      </c>
    </row>
    <row r="7" spans="2:4" x14ac:dyDescent="0.25">
      <c r="B7" s="51">
        <v>3</v>
      </c>
      <c r="C7" s="157" t="s">
        <v>1619</v>
      </c>
      <c r="D7" s="155" t="s">
        <v>1690</v>
      </c>
    </row>
    <row r="8" spans="2:4" x14ac:dyDescent="0.25">
      <c r="B8" s="51">
        <v>4</v>
      </c>
      <c r="C8" s="157" t="s">
        <v>1621</v>
      </c>
      <c r="D8" s="155" t="s">
        <v>1679</v>
      </c>
    </row>
    <row r="9" spans="2:4" x14ac:dyDescent="0.25">
      <c r="B9" s="51">
        <v>5</v>
      </c>
      <c r="C9" s="157" t="s">
        <v>1622</v>
      </c>
      <c r="D9" s="155" t="s">
        <v>1680</v>
      </c>
    </row>
    <row r="10" spans="2:4" x14ac:dyDescent="0.25">
      <c r="B10" s="51">
        <v>6</v>
      </c>
      <c r="C10" s="157" t="s">
        <v>1623</v>
      </c>
    </row>
    <row r="11" spans="2:4" x14ac:dyDescent="0.25">
      <c r="B11" s="51">
        <v>7</v>
      </c>
      <c r="C11" s="157" t="s">
        <v>1624</v>
      </c>
      <c r="D11" s="155" t="s">
        <v>1674</v>
      </c>
    </row>
    <row r="12" spans="2:4" x14ac:dyDescent="0.25">
      <c r="B12" s="51">
        <v>8</v>
      </c>
      <c r="C12" s="157" t="s">
        <v>1625</v>
      </c>
      <c r="D12" s="155" t="s">
        <v>1689</v>
      </c>
    </row>
    <row r="13" spans="2:4" x14ac:dyDescent="0.25">
      <c r="B13" s="51">
        <v>9</v>
      </c>
      <c r="C13" s="157" t="s">
        <v>1626</v>
      </c>
      <c r="D13" s="155" t="s">
        <v>1681</v>
      </c>
    </row>
    <row r="14" spans="2:4" x14ac:dyDescent="0.25">
      <c r="B14" s="51">
        <v>10</v>
      </c>
      <c r="C14" s="157" t="s">
        <v>1627</v>
      </c>
      <c r="D14" s="155" t="s">
        <v>1682</v>
      </c>
    </row>
    <row r="15" spans="2:4" x14ac:dyDescent="0.25">
      <c r="B15" s="51">
        <v>11</v>
      </c>
      <c r="C15" s="157" t="s">
        <v>1628</v>
      </c>
    </row>
    <row r="16" spans="2:4" x14ac:dyDescent="0.25">
      <c r="B16" s="51">
        <v>12</v>
      </c>
      <c r="C16" s="157" t="s">
        <v>1629</v>
      </c>
      <c r="D16" s="155" t="s">
        <v>1675</v>
      </c>
    </row>
    <row r="17" spans="2:4" x14ac:dyDescent="0.25">
      <c r="B17" s="51">
        <v>13</v>
      </c>
      <c r="C17" s="157" t="s">
        <v>1630</v>
      </c>
      <c r="D17" s="155" t="s">
        <v>1691</v>
      </c>
    </row>
    <row r="18" spans="2:4" x14ac:dyDescent="0.25">
      <c r="B18" s="51">
        <v>14</v>
      </c>
      <c r="C18" s="157" t="s">
        <v>1631</v>
      </c>
      <c r="D18" s="155" t="s">
        <v>1677</v>
      </c>
    </row>
    <row r="19" spans="2:4" x14ac:dyDescent="0.25">
      <c r="B19" s="51">
        <v>15</v>
      </c>
      <c r="C19" s="157" t="s">
        <v>1632</v>
      </c>
      <c r="D19" s="155" t="s">
        <v>1678</v>
      </c>
    </row>
    <row r="20" spans="2:4" x14ac:dyDescent="0.25">
      <c r="B20" s="51">
        <v>16</v>
      </c>
      <c r="C20" s="157" t="s">
        <v>1633</v>
      </c>
    </row>
    <row r="21" spans="2:4" x14ac:dyDescent="0.25">
      <c r="B21" s="51">
        <v>17</v>
      </c>
      <c r="C21" s="157" t="s">
        <v>1634</v>
      </c>
      <c r="D21" s="155" t="s">
        <v>1676</v>
      </c>
    </row>
    <row r="22" spans="2:4" x14ac:dyDescent="0.25">
      <c r="B22" s="51">
        <v>18</v>
      </c>
      <c r="C22" s="157" t="s">
        <v>1635</v>
      </c>
      <c r="D22" s="155" t="s">
        <v>1654</v>
      </c>
    </row>
    <row r="23" spans="2:4" x14ac:dyDescent="0.25">
      <c r="B23" s="51">
        <v>19</v>
      </c>
      <c r="C23" s="157" t="s">
        <v>1636</v>
      </c>
      <c r="D23" s="155" t="s">
        <v>1655</v>
      </c>
    </row>
    <row r="24" spans="2:4" x14ac:dyDescent="0.25">
      <c r="B24" s="51">
        <v>20</v>
      </c>
      <c r="C24" s="157" t="s">
        <v>1637</v>
      </c>
      <c r="D24" s="155" t="s">
        <v>1656</v>
      </c>
    </row>
    <row r="25" spans="2:4" x14ac:dyDescent="0.25">
      <c r="B25" s="51">
        <v>21</v>
      </c>
      <c r="C25" s="157" t="s">
        <v>907</v>
      </c>
      <c r="D25" s="155" t="s">
        <v>1659</v>
      </c>
    </row>
    <row r="26" spans="2:4" x14ac:dyDescent="0.25">
      <c r="B26" s="51">
        <v>22</v>
      </c>
      <c r="C26" s="157" t="s">
        <v>42</v>
      </c>
      <c r="D26" s="155" t="s">
        <v>1658</v>
      </c>
    </row>
    <row r="27" spans="2:4" x14ac:dyDescent="0.25">
      <c r="B27" s="51">
        <v>23</v>
      </c>
      <c r="C27" s="157" t="s">
        <v>1613</v>
      </c>
      <c r="D27" s="155" t="s">
        <v>1657</v>
      </c>
    </row>
    <row r="28" spans="2:4" x14ac:dyDescent="0.25">
      <c r="C28" s="158"/>
    </row>
  </sheetData>
  <hyperlinks>
    <hyperlink ref="C5" location="'Scenario 1&gt;'!A1" display="Scenario 1&gt;"/>
    <hyperlink ref="C6" location="'CRO Forum Taxonomy (1)'!A1" display="CRO Forum Taxonomy (1)"/>
    <hyperlink ref="C7" location="'NIST Scenario Assessment (1)'!A1" display="NIST Scenario Assessment (1)"/>
    <hyperlink ref="C8" location="'Cost Summary (1)'!A1" display="Cost Summary (1)"/>
    <hyperlink ref="C9" location="'NIST Summary (1)'!A1" display="NIST Summary (1)"/>
    <hyperlink ref="C10" location="'Scenario 2&gt;'!A1" display="Scenario 2&gt;"/>
    <hyperlink ref="C11" location="'CRO Forum Taxonomy (2)'!A1" display="CRO Forum Taxonomy (2)"/>
    <hyperlink ref="C12" location="'NIST Scenario Assessment (2)'!A1" display="NIST Scenario Assessment (2)"/>
    <hyperlink ref="C13" location="'Cost Summary (2)'!A1" display="Cost Summary (2)"/>
    <hyperlink ref="C14" location="'NIST Summary (2)'!A1" display="NIST Summary (2)"/>
    <hyperlink ref="C15" location="'Scenario 3&gt;'!A1" display="Scenario 3&gt;"/>
    <hyperlink ref="C16" location="'CRO Forum Taxonomy (3)'!A1" display="CRO Forum Taxonomy (3)"/>
    <hyperlink ref="C17" location="'NIST Scenario Assessment (3)'!A1" display="NIST Scenario Assessment (3)"/>
    <hyperlink ref="C18" location="'Cost Summary (3)'!A1" display="Cost Summary (3)"/>
    <hyperlink ref="C19" location="'NIST Summary (3)'!A1" display="NIST Summary (3)"/>
    <hyperlink ref="C20" location="'Classifications&gt;&gt;'!A1" display="Classifications&gt;&gt;"/>
    <hyperlink ref="C21" location="'NIST Framework'!A1" display="NIST Framework"/>
    <hyperlink ref="C22" location="'Coverages'!A1" display="Coverages"/>
    <hyperlink ref="C23" location="'Incident'!A1" display="Incident"/>
    <hyperlink ref="C24" location="'Event Types'!A1" display="Event Types"/>
    <hyperlink ref="C25" location="'Root Cause'!A1" display="Root Cause"/>
    <hyperlink ref="C26" location="'Actors'!A1" display="Actors"/>
    <hyperlink ref="C27" location="'Threat Vectors'!A1" display="Threat Vector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D36"/>
  <sheetViews>
    <sheetView showGridLines="0" zoomScale="85" zoomScaleNormal="85" workbookViewId="0">
      <pane xSplit="1" ySplit="5" topLeftCell="B6" activePane="bottomRight" state="frozen"/>
      <selection pane="topRight" activeCell="B1" sqref="B1"/>
      <selection pane="bottomLeft" activeCell="A4" sqref="A4"/>
      <selection pane="bottomRight" activeCell="B3" sqref="B3"/>
    </sheetView>
  </sheetViews>
  <sheetFormatPr defaultColWidth="9" defaultRowHeight="12.75" x14ac:dyDescent="0.2"/>
  <cols>
    <col min="1" max="1" width="2.75" style="32" bestFit="1" customWidth="1"/>
    <col min="2" max="2" width="28.125" style="31" customWidth="1"/>
    <col min="3" max="3" width="39.375" style="31" bestFit="1" customWidth="1"/>
    <col min="4" max="4" width="61.875" style="32" customWidth="1"/>
    <col min="5" max="16384" width="9" style="32"/>
  </cols>
  <sheetData>
    <row r="2" spans="1:4" ht="33.75" x14ac:dyDescent="0.2">
      <c r="A2" s="49"/>
      <c r="B2" s="160" t="str">
        <f ca="1">MID(CELL("filename",A1),FIND("]",CELL("filename",A1))+1,256)</f>
        <v>Coverages</v>
      </c>
    </row>
    <row r="3" spans="1:4" ht="21" x14ac:dyDescent="0.35">
      <c r="B3" s="162" t="str">
        <f ca="1">INDEX(TOC_Index!D:D,MATCH(B2,TOC_Index!C:C,0))</f>
        <v>Coverage type taxonomy used</v>
      </c>
    </row>
    <row r="4" spans="1:4" x14ac:dyDescent="0.2">
      <c r="C4" s="96"/>
    </row>
    <row r="5" spans="1:4" x14ac:dyDescent="0.2">
      <c r="A5" s="97" t="s">
        <v>134</v>
      </c>
      <c r="B5" s="46" t="s">
        <v>1448</v>
      </c>
      <c r="C5" s="29" t="s">
        <v>895</v>
      </c>
      <c r="D5" s="38" t="s">
        <v>894</v>
      </c>
    </row>
    <row r="6" spans="1:4" ht="25.5" x14ac:dyDescent="0.2">
      <c r="A6" s="98">
        <v>1</v>
      </c>
      <c r="B6" s="42" t="s">
        <v>1687</v>
      </c>
      <c r="C6" s="39" t="s">
        <v>1688</v>
      </c>
      <c r="D6" s="39" t="s">
        <v>63</v>
      </c>
    </row>
    <row r="7" spans="1:4" ht="38.25" x14ac:dyDescent="0.2">
      <c r="A7" s="98">
        <v>2</v>
      </c>
      <c r="B7" s="42" t="s">
        <v>1687</v>
      </c>
      <c r="C7" s="39" t="s">
        <v>62</v>
      </c>
      <c r="D7" s="39" t="s">
        <v>64</v>
      </c>
    </row>
    <row r="8" spans="1:4" ht="25.5" x14ac:dyDescent="0.2">
      <c r="A8" s="98">
        <v>3</v>
      </c>
      <c r="B8" s="42" t="s">
        <v>1457</v>
      </c>
      <c r="C8" s="39" t="s">
        <v>896</v>
      </c>
      <c r="D8" s="39" t="s">
        <v>65</v>
      </c>
    </row>
    <row r="9" spans="1:4" ht="51" x14ac:dyDescent="0.2">
      <c r="A9" s="98">
        <v>4</v>
      </c>
      <c r="B9" s="42" t="s">
        <v>1450</v>
      </c>
      <c r="C9" s="39" t="s">
        <v>44</v>
      </c>
      <c r="D9" s="39" t="s">
        <v>66</v>
      </c>
    </row>
    <row r="10" spans="1:4" ht="25.5" x14ac:dyDescent="0.2">
      <c r="A10" s="98">
        <v>5</v>
      </c>
      <c r="B10" s="42" t="s">
        <v>1456</v>
      </c>
      <c r="C10" s="39" t="s">
        <v>45</v>
      </c>
      <c r="D10" s="39" t="s">
        <v>67</v>
      </c>
    </row>
    <row r="11" spans="1:4" x14ac:dyDescent="0.2">
      <c r="A11" s="98">
        <v>6</v>
      </c>
      <c r="B11" s="42" t="str">
        <f>C11</f>
        <v>Intellectual property theft</v>
      </c>
      <c r="C11" s="39" t="s">
        <v>46</v>
      </c>
      <c r="D11" s="39" t="s">
        <v>43</v>
      </c>
    </row>
    <row r="12" spans="1:4" ht="114.75" x14ac:dyDescent="0.2">
      <c r="A12" s="98">
        <v>7</v>
      </c>
      <c r="B12" s="42" t="str">
        <f>C12</f>
        <v>Incident response costs</v>
      </c>
      <c r="C12" s="39" t="s">
        <v>47</v>
      </c>
      <c r="D12" s="39" t="s">
        <v>68</v>
      </c>
    </row>
    <row r="13" spans="1:4" ht="25.5" x14ac:dyDescent="0.2">
      <c r="A13" s="98">
        <v>8</v>
      </c>
      <c r="B13" s="42" t="s">
        <v>1459</v>
      </c>
      <c r="C13" s="39" t="s">
        <v>48</v>
      </c>
      <c r="D13" s="39" t="s">
        <v>69</v>
      </c>
    </row>
    <row r="14" spans="1:4" ht="51" x14ac:dyDescent="0.2">
      <c r="A14" s="98">
        <v>9</v>
      </c>
      <c r="B14" s="42" t="str">
        <f>B7</f>
        <v>Business Interruption</v>
      </c>
      <c r="C14" s="39" t="s">
        <v>71</v>
      </c>
      <c r="D14" s="39" t="s">
        <v>70</v>
      </c>
    </row>
    <row r="15" spans="1:4" ht="25.5" x14ac:dyDescent="0.2">
      <c r="A15" s="98">
        <v>10</v>
      </c>
      <c r="B15" s="42" t="s">
        <v>1451</v>
      </c>
      <c r="C15" s="39" t="s">
        <v>73</v>
      </c>
      <c r="D15" s="39" t="s">
        <v>72</v>
      </c>
    </row>
    <row r="16" spans="1:4" ht="89.25" x14ac:dyDescent="0.2">
      <c r="A16" s="98">
        <v>11</v>
      </c>
      <c r="B16" s="42" t="s">
        <v>1460</v>
      </c>
      <c r="C16" s="39" t="s">
        <v>74</v>
      </c>
      <c r="D16" s="39" t="s">
        <v>75</v>
      </c>
    </row>
    <row r="17" spans="1:4" ht="25.5" x14ac:dyDescent="0.2">
      <c r="A17" s="98">
        <v>12</v>
      </c>
      <c r="B17" s="42" t="s">
        <v>1449</v>
      </c>
      <c r="C17" s="39" t="s">
        <v>897</v>
      </c>
      <c r="D17" s="39" t="s">
        <v>49</v>
      </c>
    </row>
    <row r="18" spans="1:4" ht="51" x14ac:dyDescent="0.2">
      <c r="A18" s="98">
        <v>13</v>
      </c>
      <c r="B18" s="42" t="str">
        <f>C18</f>
        <v>Communication and media</v>
      </c>
      <c r="C18" s="39" t="s">
        <v>898</v>
      </c>
      <c r="D18" s="39" t="s">
        <v>50</v>
      </c>
    </row>
    <row r="19" spans="1:4" ht="38.25" x14ac:dyDescent="0.2">
      <c r="A19" s="98">
        <v>14</v>
      </c>
      <c r="B19" s="42" t="s">
        <v>1452</v>
      </c>
      <c r="C19" s="39" t="s">
        <v>899</v>
      </c>
      <c r="D19" s="39" t="s">
        <v>51</v>
      </c>
    </row>
    <row r="20" spans="1:4" ht="25.5" x14ac:dyDescent="0.2">
      <c r="A20" s="98">
        <v>15</v>
      </c>
      <c r="B20" s="42" t="s">
        <v>1461</v>
      </c>
      <c r="C20" s="39" t="s">
        <v>53</v>
      </c>
      <c r="D20" s="39" t="s">
        <v>52</v>
      </c>
    </row>
    <row r="21" spans="1:4" ht="38.25" x14ac:dyDescent="0.2">
      <c r="A21" s="98">
        <v>16</v>
      </c>
      <c r="B21" s="42" t="s">
        <v>1454</v>
      </c>
      <c r="C21" s="39" t="s">
        <v>900</v>
      </c>
      <c r="D21" s="39" t="s">
        <v>54</v>
      </c>
    </row>
    <row r="22" spans="1:4" ht="38.25" x14ac:dyDescent="0.2">
      <c r="A22" s="98">
        <v>17</v>
      </c>
      <c r="B22" s="42" t="s">
        <v>1454</v>
      </c>
      <c r="C22" s="39" t="s">
        <v>902</v>
      </c>
      <c r="D22" s="39" t="s">
        <v>55</v>
      </c>
    </row>
    <row r="23" spans="1:4" ht="25.5" x14ac:dyDescent="0.2">
      <c r="A23" s="98">
        <v>18</v>
      </c>
      <c r="B23" s="42" t="s">
        <v>1454</v>
      </c>
      <c r="C23" s="39" t="s">
        <v>901</v>
      </c>
      <c r="D23" s="39" t="s">
        <v>56</v>
      </c>
    </row>
    <row r="24" spans="1:4" ht="38.25" x14ac:dyDescent="0.2">
      <c r="A24" s="98">
        <v>19</v>
      </c>
      <c r="B24" s="42" t="str">
        <f>B23</f>
        <v>Financial Liability</v>
      </c>
      <c r="C24" s="39" t="s">
        <v>58</v>
      </c>
      <c r="D24" s="39" t="s">
        <v>57</v>
      </c>
    </row>
    <row r="25" spans="1:4" ht="25.5" x14ac:dyDescent="0.2">
      <c r="A25" s="98">
        <v>20</v>
      </c>
      <c r="B25" s="42" t="s">
        <v>1453</v>
      </c>
      <c r="C25" s="39" t="s">
        <v>903</v>
      </c>
      <c r="D25" s="39" t="s">
        <v>59</v>
      </c>
    </row>
    <row r="26" spans="1:4" ht="38.25" x14ac:dyDescent="0.2">
      <c r="A26" s="98">
        <v>21</v>
      </c>
      <c r="B26" s="42" t="s">
        <v>1462</v>
      </c>
      <c r="C26" s="39" t="s">
        <v>904</v>
      </c>
      <c r="D26" s="39" t="s">
        <v>60</v>
      </c>
    </row>
    <row r="27" spans="1:4" ht="38.25" x14ac:dyDescent="0.2">
      <c r="A27" s="98">
        <v>22</v>
      </c>
      <c r="B27" s="42" t="s">
        <v>1455</v>
      </c>
      <c r="C27" s="39" t="s">
        <v>905</v>
      </c>
      <c r="D27" s="39" t="s">
        <v>61</v>
      </c>
    </row>
    <row r="28" spans="1:4" x14ac:dyDescent="0.2">
      <c r="A28" s="99"/>
    </row>
    <row r="29" spans="1:4" x14ac:dyDescent="0.2">
      <c r="C29" s="18"/>
    </row>
    <row r="33" spans="3:3" x14ac:dyDescent="0.2">
      <c r="C33" s="18"/>
    </row>
    <row r="36" spans="3:3" x14ac:dyDescent="0.2">
      <c r="C36" s="18"/>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E21"/>
  <sheetViews>
    <sheetView showGridLines="0" workbookViewId="0">
      <pane xSplit="2" ySplit="5" topLeftCell="C6" activePane="bottomRight" state="frozen"/>
      <selection pane="topRight" activeCell="C1" sqref="C1"/>
      <selection pane="bottomLeft" activeCell="A4" sqref="A4"/>
      <selection pane="bottomRight" activeCell="B3" sqref="B3"/>
    </sheetView>
  </sheetViews>
  <sheetFormatPr defaultColWidth="9" defaultRowHeight="12.75" x14ac:dyDescent="0.2"/>
  <cols>
    <col min="1" max="1" width="9" style="32"/>
    <col min="2" max="2" width="4.375" style="31" bestFit="1" customWidth="1"/>
    <col min="3" max="3" width="27.25" style="31" bestFit="1" customWidth="1"/>
    <col min="4" max="4" width="16.75" style="31" bestFit="1" customWidth="1"/>
    <col min="5" max="5" width="50.375" style="31" customWidth="1"/>
    <col min="6" max="16384" width="9" style="32"/>
  </cols>
  <sheetData>
    <row r="2" spans="1:5" ht="33.75" x14ac:dyDescent="0.2">
      <c r="A2" s="49"/>
      <c r="B2" s="160" t="str">
        <f ca="1">MID(CELL("filename",A1),FIND("]",CELL("filename",A1))+1,256)</f>
        <v>Incident</v>
      </c>
    </row>
    <row r="3" spans="1:5" ht="21" x14ac:dyDescent="0.35">
      <c r="B3" s="162" t="str">
        <f ca="1">INDEX(TOC_Index!D:D,MATCH(B2,TOC_Index!C:C,0))</f>
        <v>Incident type taxonomy</v>
      </c>
    </row>
    <row r="5" spans="1:5" x14ac:dyDescent="0.2">
      <c r="B5" s="33" t="s">
        <v>76</v>
      </c>
      <c r="C5" s="33" t="s">
        <v>77</v>
      </c>
      <c r="D5" s="33" t="s">
        <v>78</v>
      </c>
      <c r="E5" s="33" t="s">
        <v>39</v>
      </c>
    </row>
    <row r="6" spans="1:5" ht="38.25" x14ac:dyDescent="0.2">
      <c r="B6" s="34" t="s">
        <v>79</v>
      </c>
      <c r="C6" s="34" t="s">
        <v>80</v>
      </c>
      <c r="D6" s="34" t="s">
        <v>81</v>
      </c>
      <c r="E6" s="34" t="s">
        <v>82</v>
      </c>
    </row>
    <row r="7" spans="1:5" ht="38.25" x14ac:dyDescent="0.2">
      <c r="B7" s="34" t="s">
        <v>83</v>
      </c>
      <c r="C7" s="34" t="s">
        <v>84</v>
      </c>
      <c r="D7" s="34" t="s">
        <v>81</v>
      </c>
      <c r="E7" s="34" t="s">
        <v>85</v>
      </c>
    </row>
    <row r="8" spans="1:5" ht="38.25" x14ac:dyDescent="0.2">
      <c r="B8" s="34" t="s">
        <v>86</v>
      </c>
      <c r="C8" s="34" t="s">
        <v>87</v>
      </c>
      <c r="D8" s="34" t="s">
        <v>81</v>
      </c>
      <c r="E8" s="34" t="s">
        <v>88</v>
      </c>
    </row>
    <row r="9" spans="1:5" ht="63.75" x14ac:dyDescent="0.2">
      <c r="B9" s="34" t="s">
        <v>89</v>
      </c>
      <c r="C9" s="34" t="s">
        <v>90</v>
      </c>
      <c r="D9" s="34" t="s">
        <v>81</v>
      </c>
      <c r="E9" s="34" t="s">
        <v>91</v>
      </c>
    </row>
    <row r="10" spans="1:5" ht="38.25" x14ac:dyDescent="0.2">
      <c r="B10" s="34" t="s">
        <v>92</v>
      </c>
      <c r="C10" s="34" t="s">
        <v>93</v>
      </c>
      <c r="D10" s="34" t="s">
        <v>81</v>
      </c>
      <c r="E10" s="34" t="s">
        <v>94</v>
      </c>
    </row>
    <row r="11" spans="1:5" ht="63.75" x14ac:dyDescent="0.2">
      <c r="B11" s="35" t="s">
        <v>95</v>
      </c>
      <c r="C11" s="35" t="s">
        <v>96</v>
      </c>
      <c r="D11" s="35" t="s">
        <v>97</v>
      </c>
      <c r="E11" s="35" t="s">
        <v>98</v>
      </c>
    </row>
    <row r="12" spans="1:5" ht="25.5" x14ac:dyDescent="0.2">
      <c r="B12" s="36" t="s">
        <v>99</v>
      </c>
      <c r="C12" s="36" t="s">
        <v>100</v>
      </c>
      <c r="D12" s="36" t="s">
        <v>101</v>
      </c>
      <c r="E12" s="36" t="s">
        <v>102</v>
      </c>
    </row>
    <row r="13" spans="1:5" ht="51" x14ac:dyDescent="0.2">
      <c r="B13" s="36" t="s">
        <v>103</v>
      </c>
      <c r="C13" s="36" t="s">
        <v>104</v>
      </c>
      <c r="D13" s="36" t="s">
        <v>101</v>
      </c>
      <c r="E13" s="36" t="s">
        <v>105</v>
      </c>
    </row>
    <row r="14" spans="1:5" ht="63.75" x14ac:dyDescent="0.2">
      <c r="B14" s="36" t="s">
        <v>106</v>
      </c>
      <c r="C14" s="36" t="s">
        <v>107</v>
      </c>
      <c r="D14" s="36" t="s">
        <v>101</v>
      </c>
      <c r="E14" s="36" t="s">
        <v>108</v>
      </c>
    </row>
    <row r="15" spans="1:5" ht="76.5" x14ac:dyDescent="0.2">
      <c r="B15" s="35" t="s">
        <v>109</v>
      </c>
      <c r="C15" s="35" t="s">
        <v>110</v>
      </c>
      <c r="D15" s="35" t="s">
        <v>97</v>
      </c>
      <c r="E15" s="35" t="s">
        <v>111</v>
      </c>
    </row>
    <row r="16" spans="1:5" ht="38.25" x14ac:dyDescent="0.2">
      <c r="B16" s="36" t="s">
        <v>112</v>
      </c>
      <c r="C16" s="36" t="s">
        <v>113</v>
      </c>
      <c r="D16" s="36" t="s">
        <v>101</v>
      </c>
      <c r="E16" s="36" t="s">
        <v>114</v>
      </c>
    </row>
    <row r="17" spans="2:5" ht="51" x14ac:dyDescent="0.2">
      <c r="B17" s="36" t="s">
        <v>115</v>
      </c>
      <c r="C17" s="36" t="s">
        <v>116</v>
      </c>
      <c r="D17" s="36" t="s">
        <v>101</v>
      </c>
      <c r="E17" s="36" t="s">
        <v>117</v>
      </c>
    </row>
    <row r="18" spans="2:5" ht="76.5" x14ac:dyDescent="0.2">
      <c r="B18" s="36" t="s">
        <v>118</v>
      </c>
      <c r="C18" s="36" t="s">
        <v>119</v>
      </c>
      <c r="D18" s="36" t="s">
        <v>101</v>
      </c>
      <c r="E18" s="36" t="s">
        <v>120</v>
      </c>
    </row>
    <row r="19" spans="2:5" ht="38.25" x14ac:dyDescent="0.2">
      <c r="B19" s="37" t="s">
        <v>121</v>
      </c>
      <c r="C19" s="37" t="s">
        <v>122</v>
      </c>
      <c r="D19" s="37" t="s">
        <v>123</v>
      </c>
      <c r="E19" s="37" t="s">
        <v>124</v>
      </c>
    </row>
    <row r="20" spans="2:5" ht="25.5" x14ac:dyDescent="0.2">
      <c r="B20" s="37" t="s">
        <v>125</v>
      </c>
      <c r="C20" s="37" t="s">
        <v>126</v>
      </c>
      <c r="D20" s="37" t="s">
        <v>123</v>
      </c>
      <c r="E20" s="37" t="s">
        <v>127</v>
      </c>
    </row>
    <row r="21" spans="2:5" ht="38.25" x14ac:dyDescent="0.2">
      <c r="B21" s="37" t="s">
        <v>128</v>
      </c>
      <c r="C21" s="37" t="s">
        <v>129</v>
      </c>
      <c r="D21" s="37" t="s">
        <v>123</v>
      </c>
      <c r="E21" s="37" t="s">
        <v>130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31"/>
  <sheetViews>
    <sheetView showGridLines="0" zoomScale="70" zoomScaleNormal="70" workbookViewId="0">
      <pane xSplit="1" ySplit="6" topLeftCell="B7" activePane="bottomRight" state="frozen"/>
      <selection pane="topRight" activeCell="B1" sqref="B1"/>
      <selection pane="bottomLeft" activeCell="A5" sqref="A5"/>
      <selection pane="bottomRight" activeCell="B3" sqref="B3"/>
    </sheetView>
  </sheetViews>
  <sheetFormatPr defaultColWidth="9" defaultRowHeight="32.25" customHeight="1" x14ac:dyDescent="0.25"/>
  <cols>
    <col min="1" max="1" width="9" style="26"/>
    <col min="2" max="4" width="47.625" style="26" customWidth="1"/>
    <col min="5" max="16384" width="9" style="26"/>
  </cols>
  <sheetData>
    <row r="1" spans="1:4" ht="15.75" x14ac:dyDescent="0.25">
      <c r="A1" s="25"/>
    </row>
    <row r="2" spans="1:4" ht="33.75" x14ac:dyDescent="0.25">
      <c r="A2" s="25"/>
      <c r="B2" s="160" t="str">
        <f ca="1">MID(CELL("filename",A1),FIND("]",CELL("filename",A1))+1,256)</f>
        <v>Event Types</v>
      </c>
    </row>
    <row r="3" spans="1:4" ht="21" x14ac:dyDescent="0.35">
      <c r="B3" s="162" t="str">
        <f ca="1">INDEX(TOC_Index!D:D,MATCH(B2,TOC_Index!C:C,0))</f>
        <v>Event Types type taxonomy</v>
      </c>
      <c r="C3" s="27"/>
      <c r="D3" s="27"/>
    </row>
    <row r="4" spans="1:4" ht="15.75" x14ac:dyDescent="0.25">
      <c r="B4" s="28" t="s">
        <v>14</v>
      </c>
      <c r="C4" s="27"/>
      <c r="D4" s="25"/>
    </row>
    <row r="5" spans="1:4" ht="15.75" x14ac:dyDescent="0.25">
      <c r="B5" s="25" t="s">
        <v>41</v>
      </c>
      <c r="C5" s="27"/>
      <c r="D5" s="25"/>
    </row>
    <row r="6" spans="1:4" ht="32.25" customHeight="1" x14ac:dyDescent="0.25">
      <c r="B6" s="29" t="s">
        <v>876</v>
      </c>
      <c r="C6" s="29" t="s">
        <v>877</v>
      </c>
      <c r="D6" s="29" t="s">
        <v>893</v>
      </c>
    </row>
    <row r="7" spans="1:4" ht="32.25" customHeight="1" x14ac:dyDescent="0.25">
      <c r="B7" s="483" t="s">
        <v>878</v>
      </c>
      <c r="C7" s="483" t="s">
        <v>879</v>
      </c>
      <c r="D7" s="254" t="s">
        <v>15</v>
      </c>
    </row>
    <row r="8" spans="1:4" ht="32.25" customHeight="1" x14ac:dyDescent="0.25">
      <c r="B8" s="483"/>
      <c r="C8" s="483"/>
      <c r="D8" s="254" t="s">
        <v>16</v>
      </c>
    </row>
    <row r="9" spans="1:4" ht="32.25" customHeight="1" x14ac:dyDescent="0.25">
      <c r="B9" s="483"/>
      <c r="C9" s="483"/>
      <c r="D9" s="254" t="s">
        <v>17</v>
      </c>
    </row>
    <row r="10" spans="1:4" ht="32.25" customHeight="1" x14ac:dyDescent="0.25">
      <c r="B10" s="483" t="s">
        <v>880</v>
      </c>
      <c r="C10" s="483" t="s">
        <v>881</v>
      </c>
      <c r="D10" s="254" t="s">
        <v>18</v>
      </c>
    </row>
    <row r="11" spans="1:4" ht="49.5" customHeight="1" x14ac:dyDescent="0.25">
      <c r="B11" s="483"/>
      <c r="C11" s="483"/>
      <c r="D11" s="254" t="s">
        <v>882</v>
      </c>
    </row>
    <row r="12" spans="1:4" ht="32.25" customHeight="1" x14ac:dyDescent="0.25">
      <c r="B12" s="483" t="s">
        <v>883</v>
      </c>
      <c r="C12" s="483" t="s">
        <v>884</v>
      </c>
      <c r="D12" s="254" t="s">
        <v>19</v>
      </c>
    </row>
    <row r="13" spans="1:4" ht="32.25" customHeight="1" x14ac:dyDescent="0.25">
      <c r="B13" s="483"/>
      <c r="C13" s="483"/>
      <c r="D13" s="254" t="s">
        <v>20</v>
      </c>
    </row>
    <row r="14" spans="1:4" ht="32.25" customHeight="1" x14ac:dyDescent="0.25">
      <c r="B14" s="483"/>
      <c r="C14" s="483"/>
      <c r="D14" s="254" t="s">
        <v>21</v>
      </c>
    </row>
    <row r="15" spans="1:4" ht="32.25" customHeight="1" x14ac:dyDescent="0.25">
      <c r="B15" s="483" t="s">
        <v>885</v>
      </c>
      <c r="C15" s="483" t="s">
        <v>886</v>
      </c>
      <c r="D15" s="254" t="s">
        <v>22</v>
      </c>
    </row>
    <row r="16" spans="1:4" ht="32.25" customHeight="1" x14ac:dyDescent="0.25">
      <c r="B16" s="483"/>
      <c r="C16" s="483"/>
      <c r="D16" s="254" t="s">
        <v>23</v>
      </c>
    </row>
    <row r="17" spans="2:4" ht="32.25" customHeight="1" x14ac:dyDescent="0.25">
      <c r="B17" s="483"/>
      <c r="C17" s="483"/>
      <c r="D17" s="254" t="s">
        <v>24</v>
      </c>
    </row>
    <row r="18" spans="2:4" ht="32.25" customHeight="1" x14ac:dyDescent="0.25">
      <c r="B18" s="483"/>
      <c r="C18" s="483"/>
      <c r="D18" s="254" t="s">
        <v>25</v>
      </c>
    </row>
    <row r="19" spans="2:4" ht="32.25" customHeight="1" x14ac:dyDescent="0.25">
      <c r="B19" s="483"/>
      <c r="C19" s="483"/>
      <c r="D19" s="254" t="s">
        <v>26</v>
      </c>
    </row>
    <row r="20" spans="2:4" ht="32.25" customHeight="1" x14ac:dyDescent="0.25">
      <c r="B20" s="483" t="s">
        <v>887</v>
      </c>
      <c r="C20" s="483" t="s">
        <v>1669</v>
      </c>
      <c r="D20" s="254" t="s">
        <v>27</v>
      </c>
    </row>
    <row r="21" spans="2:4" ht="32.25" customHeight="1" x14ac:dyDescent="0.25">
      <c r="B21" s="483"/>
      <c r="C21" s="483"/>
      <c r="D21" s="254" t="s">
        <v>28</v>
      </c>
    </row>
    <row r="22" spans="2:4" ht="32.25" customHeight="1" x14ac:dyDescent="0.25">
      <c r="B22" s="483"/>
      <c r="C22" s="483"/>
      <c r="D22" s="254" t="s">
        <v>29</v>
      </c>
    </row>
    <row r="23" spans="2:4" ht="32.25" customHeight="1" x14ac:dyDescent="0.25">
      <c r="B23" s="483" t="s">
        <v>888</v>
      </c>
      <c r="C23" s="483" t="s">
        <v>889</v>
      </c>
      <c r="D23" s="254" t="s">
        <v>30</v>
      </c>
    </row>
    <row r="24" spans="2:4" ht="32.25" customHeight="1" x14ac:dyDescent="0.25">
      <c r="B24" s="483"/>
      <c r="C24" s="483"/>
      <c r="D24" s="254" t="s">
        <v>31</v>
      </c>
    </row>
    <row r="25" spans="2:4" ht="32.25" customHeight="1" x14ac:dyDescent="0.25">
      <c r="B25" s="483"/>
      <c r="C25" s="483"/>
      <c r="D25" s="254" t="s">
        <v>32</v>
      </c>
    </row>
    <row r="26" spans="2:4" ht="32.25" customHeight="1" x14ac:dyDescent="0.25">
      <c r="B26" s="483" t="s">
        <v>890</v>
      </c>
      <c r="C26" s="483" t="s">
        <v>891</v>
      </c>
      <c r="D26" s="254" t="s">
        <v>892</v>
      </c>
    </row>
    <row r="27" spans="2:4" ht="32.25" customHeight="1" x14ac:dyDescent="0.25">
      <c r="B27" s="483"/>
      <c r="C27" s="483"/>
      <c r="D27" s="254" t="s">
        <v>33</v>
      </c>
    </row>
    <row r="28" spans="2:4" ht="32.25" customHeight="1" x14ac:dyDescent="0.25">
      <c r="B28" s="483"/>
      <c r="C28" s="483"/>
      <c r="D28" s="254" t="s">
        <v>34</v>
      </c>
    </row>
    <row r="29" spans="2:4" ht="32.25" customHeight="1" x14ac:dyDescent="0.25">
      <c r="B29" s="483"/>
      <c r="C29" s="483"/>
      <c r="D29" s="254" t="s">
        <v>35</v>
      </c>
    </row>
    <row r="30" spans="2:4" ht="32.25" customHeight="1" x14ac:dyDescent="0.25">
      <c r="B30" s="483"/>
      <c r="C30" s="483"/>
      <c r="D30" s="254" t="s">
        <v>36</v>
      </c>
    </row>
    <row r="31" spans="2:4" ht="32.25" customHeight="1" x14ac:dyDescent="0.25">
      <c r="B31" s="30"/>
      <c r="C31" s="27"/>
      <c r="D31" s="27"/>
    </row>
  </sheetData>
  <mergeCells count="14">
    <mergeCell ref="B7:B9"/>
    <mergeCell ref="C7:C9"/>
    <mergeCell ref="B10:B11"/>
    <mergeCell ref="C10:C11"/>
    <mergeCell ref="B12:B14"/>
    <mergeCell ref="C12:C14"/>
    <mergeCell ref="B26:B30"/>
    <mergeCell ref="C26:C30"/>
    <mergeCell ref="B15:B19"/>
    <mergeCell ref="C15:C19"/>
    <mergeCell ref="B20:B22"/>
    <mergeCell ref="C20:C22"/>
    <mergeCell ref="B23:B25"/>
    <mergeCell ref="C23:C25"/>
  </mergeCells>
  <hyperlinks>
    <hyperlink ref="B5" r:id="rId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26"/>
  <sheetViews>
    <sheetView showGridLines="0" zoomScale="85" zoomScaleNormal="85" workbookViewId="0">
      <selection activeCell="B3" sqref="B3"/>
    </sheetView>
  </sheetViews>
  <sheetFormatPr defaultRowHeight="15.75" x14ac:dyDescent="0.25"/>
  <cols>
    <col min="2" max="5" width="44.5" customWidth="1"/>
  </cols>
  <sheetData>
    <row r="1" spans="1:5" x14ac:dyDescent="0.25">
      <c r="A1" s="1"/>
    </row>
    <row r="2" spans="1:5" ht="33.75" x14ac:dyDescent="0.25">
      <c r="A2" s="1"/>
      <c r="B2" s="160" t="str">
        <f ca="1">MID(CELL("filename",A1),FIND("]",CELL("filename",A1))+1,256)</f>
        <v>Root Cause</v>
      </c>
    </row>
    <row r="3" spans="1:5" ht="21" x14ac:dyDescent="0.35">
      <c r="A3" s="50"/>
      <c r="B3" s="162" t="str">
        <f ca="1">INDEX(TOC_Index!D:D,MATCH(B2,TOC_Index!C:C,0))</f>
        <v>Root causes taxonomy</v>
      </c>
    </row>
    <row r="5" spans="1:5" s="2" customFormat="1" x14ac:dyDescent="0.25">
      <c r="A5" s="4" t="s">
        <v>806</v>
      </c>
      <c r="B5" s="9" t="s">
        <v>807</v>
      </c>
      <c r="C5" s="9" t="s">
        <v>816</v>
      </c>
      <c r="D5" s="9" t="s">
        <v>815</v>
      </c>
      <c r="E5" s="9" t="s">
        <v>814</v>
      </c>
    </row>
    <row r="6" spans="1:5" s="2" customFormat="1" ht="47.25" x14ac:dyDescent="0.25">
      <c r="A6" s="6" t="s">
        <v>809</v>
      </c>
      <c r="B6" s="7" t="s">
        <v>808</v>
      </c>
      <c r="C6" s="7" t="s">
        <v>811</v>
      </c>
      <c r="D6" s="7" t="s">
        <v>812</v>
      </c>
      <c r="E6" s="7" t="s">
        <v>813</v>
      </c>
    </row>
    <row r="7" spans="1:5" s="2" customFormat="1" ht="47.25" x14ac:dyDescent="0.25">
      <c r="A7" s="5">
        <v>1</v>
      </c>
      <c r="B7" s="8" t="s">
        <v>937</v>
      </c>
      <c r="C7" s="8" t="s">
        <v>913</v>
      </c>
      <c r="D7" s="8" t="s">
        <v>818</v>
      </c>
      <c r="E7" s="8" t="s">
        <v>819</v>
      </c>
    </row>
    <row r="8" spans="1:5" s="2" customFormat="1" ht="31.5" x14ac:dyDescent="0.25">
      <c r="A8" s="5">
        <v>2</v>
      </c>
      <c r="B8" s="8" t="s">
        <v>821</v>
      </c>
      <c r="C8" s="8" t="s">
        <v>822</v>
      </c>
      <c r="D8" s="8" t="s">
        <v>37</v>
      </c>
      <c r="E8" s="8" t="s">
        <v>820</v>
      </c>
    </row>
    <row r="9" spans="1:5" s="2" customFormat="1" ht="31.5" x14ac:dyDescent="0.25">
      <c r="A9" s="5">
        <v>3</v>
      </c>
      <c r="B9" s="8" t="s">
        <v>825</v>
      </c>
      <c r="C9" s="8" t="s">
        <v>826</v>
      </c>
      <c r="D9" s="8" t="s">
        <v>823</v>
      </c>
      <c r="E9" s="8" t="s">
        <v>824</v>
      </c>
    </row>
    <row r="10" spans="1:5" s="2" customFormat="1" ht="31.5" x14ac:dyDescent="0.25">
      <c r="A10" s="5">
        <v>4</v>
      </c>
      <c r="B10" s="8" t="s">
        <v>828</v>
      </c>
      <c r="C10" s="8" t="s">
        <v>829</v>
      </c>
      <c r="D10" s="8" t="s">
        <v>827</v>
      </c>
      <c r="E10" s="8" t="s">
        <v>817</v>
      </c>
    </row>
    <row r="11" spans="1:5" s="2" customFormat="1" ht="31.5" x14ac:dyDescent="0.25">
      <c r="A11" s="5">
        <v>5</v>
      </c>
      <c r="B11" s="8" t="s">
        <v>831</v>
      </c>
      <c r="C11" s="8" t="s">
        <v>832</v>
      </c>
      <c r="D11" s="8" t="s">
        <v>38</v>
      </c>
      <c r="E11" s="8" t="s">
        <v>830</v>
      </c>
    </row>
    <row r="12" spans="1:5" s="2" customFormat="1" ht="31.5" x14ac:dyDescent="0.25">
      <c r="A12" s="5">
        <v>6</v>
      </c>
      <c r="B12" s="8" t="s">
        <v>835</v>
      </c>
      <c r="C12" s="8" t="s">
        <v>836</v>
      </c>
      <c r="D12" s="8" t="s">
        <v>833</v>
      </c>
      <c r="E12" s="8" t="s">
        <v>834</v>
      </c>
    </row>
    <row r="13" spans="1:5" s="2" customFormat="1" ht="31.5" x14ac:dyDescent="0.25">
      <c r="A13" s="5">
        <v>7</v>
      </c>
      <c r="B13" s="8" t="s">
        <v>839</v>
      </c>
      <c r="C13" s="8" t="s">
        <v>840</v>
      </c>
      <c r="D13" s="8" t="s">
        <v>837</v>
      </c>
      <c r="E13" s="8" t="s">
        <v>838</v>
      </c>
    </row>
    <row r="14" spans="1:5" s="2" customFormat="1" ht="31.5" x14ac:dyDescent="0.25">
      <c r="A14" s="5">
        <v>8</v>
      </c>
      <c r="B14" s="8" t="s">
        <v>843</v>
      </c>
      <c r="C14" s="8" t="s">
        <v>844</v>
      </c>
      <c r="D14" s="8" t="s">
        <v>841</v>
      </c>
      <c r="E14" s="8" t="s">
        <v>842</v>
      </c>
    </row>
    <row r="15" spans="1:5" s="2" customFormat="1" ht="31.5" x14ac:dyDescent="0.25">
      <c r="A15" s="5">
        <v>9</v>
      </c>
      <c r="B15" s="8" t="s">
        <v>847</v>
      </c>
      <c r="C15" s="8" t="s">
        <v>848</v>
      </c>
      <c r="D15" s="8" t="s">
        <v>845</v>
      </c>
      <c r="E15" s="8" t="s">
        <v>846</v>
      </c>
    </row>
    <row r="16" spans="1:5" s="2" customFormat="1" x14ac:dyDescent="0.25">
      <c r="A16" s="5">
        <v>10</v>
      </c>
      <c r="B16" s="8" t="s">
        <v>851</v>
      </c>
      <c r="C16" s="8" t="s">
        <v>852</v>
      </c>
      <c r="D16" s="8" t="s">
        <v>849</v>
      </c>
      <c r="E16" s="8" t="s">
        <v>850</v>
      </c>
    </row>
    <row r="17" spans="1:5" s="2" customFormat="1" x14ac:dyDescent="0.25">
      <c r="A17" s="5">
        <v>11</v>
      </c>
      <c r="B17" s="8"/>
      <c r="C17" s="8" t="s">
        <v>853</v>
      </c>
      <c r="D17" s="8" t="s">
        <v>850</v>
      </c>
      <c r="E17" s="8"/>
    </row>
    <row r="18" spans="1:5" s="2" customFormat="1" x14ac:dyDescent="0.25">
      <c r="A18" s="5">
        <v>12</v>
      </c>
      <c r="B18" s="8"/>
      <c r="C18" s="8" t="s">
        <v>854</v>
      </c>
      <c r="D18" s="8"/>
      <c r="E18" s="8"/>
    </row>
    <row r="19" spans="1:5" s="2" customFormat="1" x14ac:dyDescent="0.25">
      <c r="A19" s="5">
        <v>13</v>
      </c>
      <c r="B19" s="8"/>
      <c r="C19" s="8" t="s">
        <v>850</v>
      </c>
      <c r="D19" s="8"/>
      <c r="E19" s="8"/>
    </row>
    <row r="20" spans="1:5" s="2" customFormat="1" x14ac:dyDescent="0.25">
      <c r="A20" s="5">
        <v>14</v>
      </c>
      <c r="B20" s="8"/>
      <c r="C20" s="8"/>
      <c r="D20" s="8"/>
      <c r="E20" s="8"/>
    </row>
    <row r="21" spans="1:5" x14ac:dyDescent="0.25">
      <c r="C21" t="s">
        <v>810</v>
      </c>
    </row>
    <row r="22" spans="1:5" x14ac:dyDescent="0.25">
      <c r="C22" t="s">
        <v>810</v>
      </c>
    </row>
    <row r="23" spans="1:5" x14ac:dyDescent="0.25">
      <c r="C23" t="s">
        <v>810</v>
      </c>
    </row>
    <row r="24" spans="1:5" x14ac:dyDescent="0.25">
      <c r="C24" t="s">
        <v>810</v>
      </c>
    </row>
    <row r="25" spans="1:5" x14ac:dyDescent="0.25">
      <c r="B25" t="s">
        <v>810</v>
      </c>
      <c r="C25" t="s">
        <v>810</v>
      </c>
    </row>
    <row r="26" spans="1:5" x14ac:dyDescent="0.25">
      <c r="B26" t="s">
        <v>810</v>
      </c>
      <c r="C26" t="s">
        <v>810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M29"/>
  <sheetViews>
    <sheetView showGridLines="0" zoomScale="85" zoomScaleNormal="85" workbookViewId="0">
      <pane xSplit="2" ySplit="6" topLeftCell="C7" activePane="bottomRight" state="frozen"/>
      <selection activeCell="D26" sqref="D26"/>
      <selection pane="topRight" activeCell="D26" sqref="D26"/>
      <selection pane="bottomLeft" activeCell="D26" sqref="D26"/>
      <selection pane="bottomRight" activeCell="B3" sqref="B3"/>
    </sheetView>
  </sheetViews>
  <sheetFormatPr defaultColWidth="9" defaultRowHeight="15.75" x14ac:dyDescent="0.25"/>
  <cols>
    <col min="1" max="1" width="4.75" style="19" customWidth="1"/>
    <col min="2" max="2" width="17.625" style="14" customWidth="1"/>
    <col min="3" max="3" width="39.125" style="14" customWidth="1"/>
    <col min="4" max="4" width="50.5" style="14" customWidth="1"/>
    <col min="5" max="5" width="37.25" style="14" customWidth="1"/>
    <col min="6" max="6" width="41.5" style="14" customWidth="1"/>
    <col min="7" max="16384" width="9" style="14"/>
  </cols>
  <sheetData>
    <row r="2" spans="1:13" ht="33.75" x14ac:dyDescent="0.25">
      <c r="B2" s="160" t="str">
        <f ca="1">MID(CELL("filename",A1),FIND("]",CELL("filename",A1))+1,256)</f>
        <v>Actors</v>
      </c>
    </row>
    <row r="3" spans="1:13" ht="21" x14ac:dyDescent="0.35">
      <c r="B3" s="162" t="str">
        <f ca="1">INDEX(TOC_Index!D:D,MATCH(B2,TOC_Index!C:C,0))</f>
        <v>Threat actors type taxonomy</v>
      </c>
      <c r="C3" s="16"/>
      <c r="D3" s="16"/>
      <c r="E3" s="16"/>
      <c r="F3" s="16"/>
      <c r="G3" s="16"/>
      <c r="H3" s="16"/>
      <c r="I3" s="16"/>
      <c r="J3" s="16"/>
      <c r="K3" s="16"/>
      <c r="L3" s="16"/>
      <c r="M3" s="16"/>
    </row>
    <row r="4" spans="1:13" x14ac:dyDescent="0.25">
      <c r="C4" s="16"/>
      <c r="D4" s="16"/>
      <c r="E4" s="16"/>
      <c r="F4" s="16"/>
      <c r="G4" s="16"/>
      <c r="H4" s="16"/>
      <c r="I4" s="16"/>
      <c r="J4" s="16"/>
      <c r="K4" s="16"/>
      <c r="L4" s="16"/>
      <c r="M4" s="16"/>
    </row>
    <row r="5" spans="1:13" x14ac:dyDescent="0.25">
      <c r="C5" s="16"/>
      <c r="D5" s="16"/>
      <c r="E5" s="16"/>
      <c r="F5" s="16"/>
      <c r="G5" s="16"/>
      <c r="H5" s="16"/>
      <c r="I5" s="16"/>
      <c r="J5" s="16"/>
      <c r="K5" s="16"/>
      <c r="L5" s="16"/>
      <c r="M5" s="16"/>
    </row>
    <row r="6" spans="1:13" x14ac:dyDescent="0.25">
      <c r="A6" s="245"/>
      <c r="B6" s="246" t="s">
        <v>857</v>
      </c>
      <c r="C6" s="247" t="s">
        <v>39</v>
      </c>
      <c r="D6" s="247" t="s">
        <v>858</v>
      </c>
      <c r="E6" s="247" t="s">
        <v>40</v>
      </c>
      <c r="F6" s="247" t="s">
        <v>859</v>
      </c>
      <c r="G6" s="16"/>
      <c r="H6" s="16"/>
      <c r="I6" s="16"/>
      <c r="J6" s="16"/>
      <c r="K6" s="16"/>
      <c r="L6" s="16"/>
      <c r="M6" s="16"/>
    </row>
    <row r="7" spans="1:13" s="15" customFormat="1" ht="96" x14ac:dyDescent="0.25">
      <c r="A7" s="20">
        <v>1</v>
      </c>
      <c r="B7" s="21" t="s">
        <v>860</v>
      </c>
      <c r="C7" s="22" t="s">
        <v>131</v>
      </c>
      <c r="D7" s="23" t="s">
        <v>865</v>
      </c>
      <c r="E7" s="23" t="s">
        <v>869</v>
      </c>
      <c r="F7" s="23" t="s">
        <v>872</v>
      </c>
      <c r="G7" s="18"/>
      <c r="H7" s="18"/>
      <c r="I7" s="18"/>
      <c r="J7" s="18"/>
      <c r="K7" s="18"/>
      <c r="L7" s="18"/>
      <c r="M7" s="18"/>
    </row>
    <row r="8" spans="1:13" ht="48" x14ac:dyDescent="0.25">
      <c r="A8" s="20">
        <v>2</v>
      </c>
      <c r="B8" s="21" t="s">
        <v>861</v>
      </c>
      <c r="C8" s="24" t="s">
        <v>855</v>
      </c>
      <c r="D8" s="23" t="s">
        <v>866</v>
      </c>
      <c r="E8" s="23" t="s">
        <v>870</v>
      </c>
      <c r="F8" s="23" t="s">
        <v>873</v>
      </c>
      <c r="G8" s="16"/>
      <c r="H8" s="16"/>
      <c r="I8" s="16"/>
      <c r="J8" s="16"/>
      <c r="K8" s="16"/>
      <c r="L8" s="16"/>
      <c r="M8" s="16"/>
    </row>
    <row r="9" spans="1:13" ht="96" x14ac:dyDescent="0.25">
      <c r="A9" s="20">
        <v>3</v>
      </c>
      <c r="B9" s="21" t="s">
        <v>862</v>
      </c>
      <c r="C9" s="22" t="s">
        <v>856</v>
      </c>
      <c r="D9" s="23" t="s">
        <v>867</v>
      </c>
      <c r="E9" s="23" t="s">
        <v>871</v>
      </c>
      <c r="F9" s="23" t="s">
        <v>874</v>
      </c>
      <c r="G9" s="16"/>
      <c r="H9" s="16"/>
      <c r="I9" s="16"/>
      <c r="J9" s="16"/>
      <c r="K9" s="16"/>
      <c r="L9" s="16"/>
      <c r="M9" s="16"/>
    </row>
    <row r="10" spans="1:13" ht="72" x14ac:dyDescent="0.25">
      <c r="A10" s="20">
        <v>4</v>
      </c>
      <c r="B10" s="21" t="s">
        <v>863</v>
      </c>
      <c r="C10" s="22" t="s">
        <v>132</v>
      </c>
      <c r="D10" s="24"/>
      <c r="E10" s="24"/>
      <c r="F10" s="24"/>
      <c r="G10" s="16"/>
      <c r="H10" s="16"/>
      <c r="I10" s="16"/>
      <c r="J10" s="16"/>
      <c r="K10" s="16"/>
      <c r="L10" s="16"/>
      <c r="M10" s="16"/>
    </row>
    <row r="11" spans="1:13" ht="84" x14ac:dyDescent="0.25">
      <c r="A11" s="20">
        <v>5</v>
      </c>
      <c r="B11" s="21" t="s">
        <v>864</v>
      </c>
      <c r="C11" s="22" t="s">
        <v>133</v>
      </c>
      <c r="D11" s="23" t="s">
        <v>868</v>
      </c>
      <c r="E11" s="24"/>
      <c r="F11" s="23" t="s">
        <v>875</v>
      </c>
      <c r="G11" s="16"/>
      <c r="H11" s="16"/>
      <c r="I11" s="16"/>
      <c r="J11" s="16"/>
      <c r="K11" s="16"/>
      <c r="L11" s="16"/>
      <c r="M11" s="16"/>
    </row>
    <row r="12" spans="1:13" x14ac:dyDescent="0.25">
      <c r="B12" s="17"/>
      <c r="C12" s="16"/>
      <c r="D12" s="16"/>
      <c r="E12" s="16"/>
      <c r="F12" s="16"/>
      <c r="G12" s="16"/>
      <c r="H12" s="16"/>
      <c r="I12" s="16"/>
      <c r="J12" s="16"/>
      <c r="K12" s="16"/>
      <c r="L12" s="16"/>
      <c r="M12" s="16"/>
    </row>
    <row r="13" spans="1:13" x14ac:dyDescent="0.25">
      <c r="C13" s="16"/>
      <c r="D13" s="16"/>
      <c r="E13" s="16"/>
      <c r="F13" s="16"/>
      <c r="G13" s="16"/>
      <c r="H13" s="16"/>
      <c r="I13" s="16"/>
      <c r="J13" s="16"/>
      <c r="K13" s="16"/>
      <c r="L13" s="16"/>
      <c r="M13" s="16"/>
    </row>
    <row r="14" spans="1:13" x14ac:dyDescent="0.25">
      <c r="C14" s="16"/>
      <c r="D14" s="16"/>
      <c r="E14" s="16"/>
      <c r="F14" s="16"/>
      <c r="G14" s="16"/>
      <c r="H14" s="16"/>
      <c r="I14" s="16"/>
      <c r="J14" s="16"/>
      <c r="K14" s="16"/>
      <c r="L14" s="16"/>
      <c r="M14" s="16"/>
    </row>
    <row r="15" spans="1:13" x14ac:dyDescent="0.25">
      <c r="C15" s="16"/>
      <c r="D15" s="16"/>
      <c r="E15" s="16"/>
      <c r="F15" s="16"/>
      <c r="G15" s="16"/>
      <c r="H15" s="16"/>
      <c r="I15" s="16"/>
      <c r="J15" s="16"/>
      <c r="K15" s="16"/>
      <c r="L15" s="16"/>
      <c r="M15" s="16"/>
    </row>
    <row r="16" spans="1:13" x14ac:dyDescent="0.25">
      <c r="C16" s="16"/>
      <c r="D16" s="16"/>
      <c r="E16" s="16"/>
      <c r="F16" s="16"/>
      <c r="G16" s="16"/>
      <c r="H16" s="16"/>
      <c r="I16" s="16"/>
      <c r="J16" s="16"/>
      <c r="K16" s="16"/>
      <c r="L16" s="16"/>
      <c r="M16" s="16"/>
    </row>
    <row r="17" spans="2:13" x14ac:dyDescent="0.25">
      <c r="C17" s="16"/>
      <c r="D17" s="16"/>
      <c r="E17" s="16"/>
      <c r="F17" s="16"/>
      <c r="G17" s="16"/>
      <c r="H17" s="16"/>
      <c r="I17" s="16"/>
      <c r="J17" s="16"/>
      <c r="K17" s="16"/>
      <c r="L17" s="16"/>
      <c r="M17" s="16"/>
    </row>
    <row r="18" spans="2:13" x14ac:dyDescent="0.25">
      <c r="D18" s="16"/>
      <c r="E18" s="16"/>
      <c r="F18" s="16"/>
      <c r="G18" s="16"/>
      <c r="H18" s="16"/>
      <c r="I18" s="16"/>
      <c r="J18" s="16"/>
      <c r="K18" s="16"/>
      <c r="L18" s="16"/>
      <c r="M18" s="16"/>
    </row>
    <row r="19" spans="2:13" x14ac:dyDescent="0.25">
      <c r="D19" s="16"/>
      <c r="E19" s="16"/>
      <c r="F19" s="16"/>
      <c r="G19" s="16"/>
      <c r="H19" s="16"/>
      <c r="I19" s="16"/>
      <c r="J19" s="16"/>
      <c r="K19" s="16"/>
      <c r="L19" s="16"/>
      <c r="M19" s="16"/>
    </row>
    <row r="20" spans="2:13" x14ac:dyDescent="0.25">
      <c r="B20" s="17"/>
      <c r="C20" s="16"/>
      <c r="D20" s="16"/>
      <c r="E20" s="16"/>
      <c r="F20" s="16"/>
      <c r="G20" s="16"/>
      <c r="H20" s="16"/>
      <c r="I20" s="16"/>
      <c r="J20" s="16"/>
      <c r="K20" s="16"/>
      <c r="L20" s="16"/>
      <c r="M20" s="16"/>
    </row>
    <row r="21" spans="2:13" x14ac:dyDescent="0.25">
      <c r="C21" s="16"/>
      <c r="D21" s="16"/>
      <c r="E21" s="16"/>
      <c r="F21" s="16"/>
      <c r="G21" s="16"/>
      <c r="H21" s="16"/>
      <c r="I21" s="16"/>
      <c r="J21" s="16"/>
      <c r="K21" s="16"/>
      <c r="L21" s="16"/>
      <c r="M21" s="16"/>
    </row>
    <row r="22" spans="2:13" x14ac:dyDescent="0.25">
      <c r="C22" s="16"/>
      <c r="D22" s="16"/>
      <c r="E22" s="16"/>
      <c r="F22" s="16"/>
      <c r="G22" s="16"/>
      <c r="H22" s="16"/>
      <c r="I22" s="16"/>
      <c r="J22" s="16"/>
      <c r="K22" s="16"/>
      <c r="L22" s="16"/>
      <c r="M22" s="16"/>
    </row>
    <row r="23" spans="2:13" x14ac:dyDescent="0.25">
      <c r="C23" s="16"/>
      <c r="D23" s="16"/>
      <c r="E23" s="16"/>
      <c r="F23" s="16"/>
    </row>
    <row r="24" spans="2:13" x14ac:dyDescent="0.25">
      <c r="C24" s="16"/>
      <c r="D24" s="16"/>
      <c r="E24" s="16"/>
      <c r="F24" s="16"/>
    </row>
    <row r="25" spans="2:13" x14ac:dyDescent="0.25">
      <c r="C25" s="16"/>
      <c r="D25" s="16"/>
      <c r="E25" s="16"/>
      <c r="F25" s="16"/>
    </row>
    <row r="26" spans="2:13" x14ac:dyDescent="0.25">
      <c r="C26" s="16"/>
      <c r="D26" s="16"/>
      <c r="E26" s="16"/>
      <c r="F26" s="16"/>
    </row>
    <row r="27" spans="2:13" x14ac:dyDescent="0.25">
      <c r="C27" s="16"/>
      <c r="D27" s="16"/>
      <c r="E27" s="16"/>
      <c r="F27" s="16"/>
    </row>
    <row r="28" spans="2:13" x14ac:dyDescent="0.25">
      <c r="C28" s="16"/>
      <c r="D28" s="16"/>
      <c r="E28" s="16"/>
      <c r="F28" s="16"/>
    </row>
    <row r="29" spans="2:13" x14ac:dyDescent="0.25">
      <c r="C29" s="16"/>
      <c r="D29" s="16"/>
      <c r="E29" s="16"/>
      <c r="F29" s="16"/>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2:L294"/>
  <sheetViews>
    <sheetView showGridLines="0" zoomScale="70" zoomScaleNormal="70" workbookViewId="0">
      <pane xSplit="2" ySplit="6" topLeftCell="C7" activePane="bottomRight" state="frozen"/>
      <selection activeCell="D26" sqref="D26"/>
      <selection pane="topRight" activeCell="D26" sqref="D26"/>
      <selection pane="bottomLeft" activeCell="D26" sqref="D26"/>
      <selection pane="bottomRight" activeCell="B3" sqref="B3"/>
    </sheetView>
  </sheetViews>
  <sheetFormatPr defaultColWidth="9" defaultRowHeight="15.75" x14ac:dyDescent="0.25"/>
  <cols>
    <col min="1" max="1" width="8.125" style="241" bestFit="1" customWidth="1"/>
    <col min="2" max="3" width="43.125" style="10" customWidth="1"/>
    <col min="4" max="4" width="75" style="10" customWidth="1"/>
    <col min="5" max="5" width="18.875" style="10" bestFit="1" customWidth="1"/>
    <col min="6" max="6" width="10.5" style="10" bestFit="1" customWidth="1"/>
    <col min="7" max="7" width="26.375" style="10" bestFit="1" customWidth="1"/>
    <col min="8" max="12" width="27.75" style="10" customWidth="1"/>
    <col min="13" max="16384" width="9" style="10"/>
  </cols>
  <sheetData>
    <row r="2" spans="1:12" ht="33.75" x14ac:dyDescent="0.25">
      <c r="B2" s="160" t="str">
        <f ca="1">MID(CELL("filename",A1),FIND("]",CELL("filename",A1))+1,256)</f>
        <v>Threat Vectors</v>
      </c>
    </row>
    <row r="3" spans="1:12" ht="21" x14ac:dyDescent="0.35">
      <c r="B3" s="162" t="str">
        <f ca="1">INDEX(TOC_Index!D:D,MATCH(B2,TOC_Index!C:C,0))</f>
        <v>Examples of threat vectors used for information only</v>
      </c>
    </row>
    <row r="4" spans="1:12" x14ac:dyDescent="0.25">
      <c r="A4" s="242"/>
      <c r="B4" s="3" t="s">
        <v>805</v>
      </c>
    </row>
    <row r="6" spans="1:12" s="12" customFormat="1" x14ac:dyDescent="0.25">
      <c r="A6" s="243" t="s">
        <v>134</v>
      </c>
      <c r="B6" s="11" t="s">
        <v>135</v>
      </c>
      <c r="C6" s="11" t="s">
        <v>136</v>
      </c>
      <c r="D6" s="11" t="s">
        <v>137</v>
      </c>
      <c r="E6" s="11" t="s">
        <v>138</v>
      </c>
      <c r="F6" s="11" t="s">
        <v>139</v>
      </c>
      <c r="G6" s="11" t="s">
        <v>140</v>
      </c>
      <c r="H6" s="11" t="s">
        <v>141</v>
      </c>
      <c r="I6" s="11" t="s">
        <v>142</v>
      </c>
      <c r="J6" s="11" t="s">
        <v>143</v>
      </c>
      <c r="K6" s="11" t="s">
        <v>144</v>
      </c>
      <c r="L6" s="11" t="s">
        <v>145</v>
      </c>
    </row>
    <row r="7" spans="1:12" x14ac:dyDescent="0.25">
      <c r="A7" s="244">
        <v>1</v>
      </c>
      <c r="B7" s="13" t="s">
        <v>146</v>
      </c>
      <c r="C7" s="13" t="s">
        <v>146</v>
      </c>
      <c r="D7" s="13" t="s">
        <v>147</v>
      </c>
      <c r="E7" s="13" t="s">
        <v>148</v>
      </c>
      <c r="F7" s="13" t="s">
        <v>149</v>
      </c>
      <c r="G7" s="13" t="s">
        <v>150</v>
      </c>
      <c r="H7" s="13" t="s">
        <v>151</v>
      </c>
      <c r="I7" s="13" t="s">
        <v>152</v>
      </c>
      <c r="J7" s="13" t="s">
        <v>153</v>
      </c>
      <c r="K7" s="13" t="s">
        <v>154</v>
      </c>
      <c r="L7" s="13" t="s">
        <v>155</v>
      </c>
    </row>
    <row r="8" spans="1:12" x14ac:dyDescent="0.25">
      <c r="A8" s="244">
        <v>2</v>
      </c>
      <c r="B8" s="13" t="s">
        <v>156</v>
      </c>
      <c r="C8" s="13" t="s">
        <v>157</v>
      </c>
      <c r="D8" s="13"/>
      <c r="E8" s="13" t="s">
        <v>148</v>
      </c>
      <c r="F8" s="13" t="s">
        <v>149</v>
      </c>
      <c r="G8" s="13" t="s">
        <v>150</v>
      </c>
      <c r="H8" s="13" t="s">
        <v>151</v>
      </c>
      <c r="I8" s="13" t="s">
        <v>152</v>
      </c>
      <c r="J8" s="13" t="s">
        <v>153</v>
      </c>
      <c r="K8" s="13" t="s">
        <v>158</v>
      </c>
      <c r="L8" s="13" t="s">
        <v>159</v>
      </c>
    </row>
    <row r="9" spans="1:12" x14ac:dyDescent="0.25">
      <c r="A9" s="244">
        <v>3</v>
      </c>
      <c r="B9" s="13" t="s">
        <v>160</v>
      </c>
      <c r="C9" s="13" t="s">
        <v>160</v>
      </c>
      <c r="D9" s="13" t="s">
        <v>161</v>
      </c>
      <c r="E9" s="13" t="s">
        <v>148</v>
      </c>
      <c r="F9" s="13" t="s">
        <v>162</v>
      </c>
      <c r="G9" s="13" t="s">
        <v>150</v>
      </c>
      <c r="H9" s="13" t="s">
        <v>151</v>
      </c>
      <c r="I9" s="13" t="s">
        <v>152</v>
      </c>
      <c r="J9" s="13" t="s">
        <v>153</v>
      </c>
      <c r="K9" s="13" t="s">
        <v>154</v>
      </c>
      <c r="L9" s="13" t="s">
        <v>155</v>
      </c>
    </row>
    <row r="10" spans="1:12" x14ac:dyDescent="0.25">
      <c r="A10" s="244">
        <v>4</v>
      </c>
      <c r="B10" s="13" t="s">
        <v>163</v>
      </c>
      <c r="C10" s="13" t="s">
        <v>163</v>
      </c>
      <c r="D10" s="13" t="s">
        <v>164</v>
      </c>
      <c r="E10" s="13" t="s">
        <v>148</v>
      </c>
      <c r="F10" s="13" t="s">
        <v>165</v>
      </c>
      <c r="G10" s="13" t="s">
        <v>166</v>
      </c>
      <c r="H10" s="13" t="s">
        <v>151</v>
      </c>
      <c r="I10" s="13" t="s">
        <v>167</v>
      </c>
      <c r="J10" s="13" t="s">
        <v>153</v>
      </c>
      <c r="K10" s="13" t="s">
        <v>154</v>
      </c>
      <c r="L10" s="13" t="s">
        <v>155</v>
      </c>
    </row>
    <row r="11" spans="1:12" x14ac:dyDescent="0.25">
      <c r="A11" s="244">
        <v>5</v>
      </c>
      <c r="B11" s="13" t="s">
        <v>168</v>
      </c>
      <c r="C11" s="13" t="s">
        <v>169</v>
      </c>
      <c r="D11" s="13"/>
      <c r="E11" s="13" t="s">
        <v>148</v>
      </c>
      <c r="F11" s="13" t="s">
        <v>149</v>
      </c>
      <c r="G11" s="13" t="s">
        <v>150</v>
      </c>
      <c r="H11" s="13" t="s">
        <v>151</v>
      </c>
      <c r="I11" s="13" t="s">
        <v>152</v>
      </c>
      <c r="J11" s="13" t="s">
        <v>170</v>
      </c>
      <c r="K11" s="13" t="s">
        <v>154</v>
      </c>
      <c r="L11" s="13" t="s">
        <v>155</v>
      </c>
    </row>
    <row r="12" spans="1:12" x14ac:dyDescent="0.25">
      <c r="A12" s="244">
        <v>6</v>
      </c>
      <c r="B12" s="13" t="s">
        <v>171</v>
      </c>
      <c r="C12" s="13" t="s">
        <v>172</v>
      </c>
      <c r="D12" s="13" t="s">
        <v>173</v>
      </c>
      <c r="E12" s="13" t="s">
        <v>148</v>
      </c>
      <c r="F12" s="13" t="s">
        <v>149</v>
      </c>
      <c r="G12" s="13" t="s">
        <v>150</v>
      </c>
      <c r="H12" s="13" t="s">
        <v>151</v>
      </c>
      <c r="I12" s="13" t="s">
        <v>152</v>
      </c>
      <c r="J12" s="13" t="s">
        <v>153</v>
      </c>
      <c r="K12" s="13" t="s">
        <v>154</v>
      </c>
      <c r="L12" s="13" t="s">
        <v>155</v>
      </c>
    </row>
    <row r="13" spans="1:12" x14ac:dyDescent="0.25">
      <c r="A13" s="244">
        <v>7</v>
      </c>
      <c r="B13" s="13" t="s">
        <v>174</v>
      </c>
      <c r="C13" s="13" t="s">
        <v>175</v>
      </c>
      <c r="D13" s="13"/>
      <c r="E13" s="13" t="s">
        <v>148</v>
      </c>
      <c r="F13" s="13" t="s">
        <v>162</v>
      </c>
      <c r="G13" s="13" t="s">
        <v>150</v>
      </c>
      <c r="H13" s="13" t="s">
        <v>151</v>
      </c>
      <c r="I13" s="13" t="s">
        <v>152</v>
      </c>
      <c r="J13" s="13" t="s">
        <v>153</v>
      </c>
      <c r="K13" s="13" t="s">
        <v>154</v>
      </c>
      <c r="L13" s="13" t="s">
        <v>155</v>
      </c>
    </row>
    <row r="14" spans="1:12" x14ac:dyDescent="0.25">
      <c r="A14" s="244">
        <v>8</v>
      </c>
      <c r="B14" s="13" t="s">
        <v>176</v>
      </c>
      <c r="C14" s="13" t="s">
        <v>177</v>
      </c>
      <c r="D14" s="13" t="s">
        <v>178</v>
      </c>
      <c r="E14" s="13" t="s">
        <v>148</v>
      </c>
      <c r="F14" s="13" t="s">
        <v>149</v>
      </c>
      <c r="G14" s="13" t="s">
        <v>166</v>
      </c>
      <c r="H14" s="13" t="s">
        <v>151</v>
      </c>
      <c r="I14" s="13" t="s">
        <v>179</v>
      </c>
      <c r="J14" s="13" t="s">
        <v>170</v>
      </c>
      <c r="K14" s="13" t="s">
        <v>154</v>
      </c>
      <c r="L14" s="13" t="s">
        <v>155</v>
      </c>
    </row>
    <row r="15" spans="1:12" x14ac:dyDescent="0.25">
      <c r="A15" s="244">
        <v>9</v>
      </c>
      <c r="B15" s="13" t="s">
        <v>180</v>
      </c>
      <c r="C15" s="13" t="s">
        <v>181</v>
      </c>
      <c r="D15" s="13" t="s">
        <v>178</v>
      </c>
      <c r="E15" s="13" t="s">
        <v>148</v>
      </c>
      <c r="F15" s="13" t="s">
        <v>149</v>
      </c>
      <c r="G15" s="13" t="s">
        <v>166</v>
      </c>
      <c r="H15" s="13" t="s">
        <v>151</v>
      </c>
      <c r="I15" s="13" t="s">
        <v>179</v>
      </c>
      <c r="J15" s="13" t="s">
        <v>170</v>
      </c>
      <c r="K15" s="13" t="s">
        <v>154</v>
      </c>
      <c r="L15" s="13" t="s">
        <v>155</v>
      </c>
    </row>
    <row r="16" spans="1:12" x14ac:dyDescent="0.25">
      <c r="A16" s="244">
        <v>10</v>
      </c>
      <c r="B16" s="13" t="s">
        <v>182</v>
      </c>
      <c r="C16" s="13" t="s">
        <v>183</v>
      </c>
      <c r="D16" s="13" t="s">
        <v>184</v>
      </c>
      <c r="E16" s="13" t="s">
        <v>148</v>
      </c>
      <c r="F16" s="13" t="s">
        <v>149</v>
      </c>
      <c r="G16" s="13" t="s">
        <v>166</v>
      </c>
      <c r="H16" s="13" t="s">
        <v>151</v>
      </c>
      <c r="I16" s="13" t="s">
        <v>185</v>
      </c>
      <c r="J16" s="13" t="s">
        <v>170</v>
      </c>
      <c r="K16" s="13" t="s">
        <v>154</v>
      </c>
      <c r="L16" s="13" t="s">
        <v>155</v>
      </c>
    </row>
    <row r="17" spans="1:12" x14ac:dyDescent="0.25">
      <c r="A17" s="244">
        <v>11</v>
      </c>
      <c r="B17" s="13" t="s">
        <v>186</v>
      </c>
      <c r="C17" s="13" t="s">
        <v>187</v>
      </c>
      <c r="D17" s="13" t="s">
        <v>188</v>
      </c>
      <c r="E17" s="13" t="s">
        <v>148</v>
      </c>
      <c r="F17" s="13" t="s">
        <v>149</v>
      </c>
      <c r="G17" s="13" t="s">
        <v>166</v>
      </c>
      <c r="H17" s="13" t="s">
        <v>151</v>
      </c>
      <c r="I17" s="13" t="s">
        <v>189</v>
      </c>
      <c r="J17" s="13" t="s">
        <v>153</v>
      </c>
      <c r="K17" s="13" t="s">
        <v>154</v>
      </c>
      <c r="L17" s="13" t="s">
        <v>155</v>
      </c>
    </row>
    <row r="18" spans="1:12" x14ac:dyDescent="0.25">
      <c r="A18" s="244">
        <v>12</v>
      </c>
      <c r="B18" s="13" t="s">
        <v>190</v>
      </c>
      <c r="C18" s="13" t="s">
        <v>191</v>
      </c>
      <c r="D18" s="13"/>
      <c r="E18" s="13" t="s">
        <v>148</v>
      </c>
      <c r="F18" s="13" t="s">
        <v>149</v>
      </c>
      <c r="G18" s="13" t="s">
        <v>166</v>
      </c>
      <c r="H18" s="13" t="s">
        <v>151</v>
      </c>
      <c r="I18" s="13" t="s">
        <v>192</v>
      </c>
      <c r="J18" s="13" t="s">
        <v>153</v>
      </c>
      <c r="K18" s="13" t="s">
        <v>154</v>
      </c>
      <c r="L18" s="13" t="s">
        <v>155</v>
      </c>
    </row>
    <row r="19" spans="1:12" x14ac:dyDescent="0.25">
      <c r="A19" s="244">
        <v>13</v>
      </c>
      <c r="B19" s="13" t="s">
        <v>193</v>
      </c>
      <c r="C19" s="13" t="s">
        <v>194</v>
      </c>
      <c r="D19" s="13"/>
      <c r="E19" s="13" t="s">
        <v>148</v>
      </c>
      <c r="F19" s="13" t="s">
        <v>149</v>
      </c>
      <c r="G19" s="13" t="s">
        <v>166</v>
      </c>
      <c r="H19" s="13" t="s">
        <v>151</v>
      </c>
      <c r="I19" s="13" t="s">
        <v>195</v>
      </c>
      <c r="J19" s="13" t="s">
        <v>153</v>
      </c>
      <c r="K19" s="13" t="s">
        <v>154</v>
      </c>
      <c r="L19" s="13" t="s">
        <v>155</v>
      </c>
    </row>
    <row r="20" spans="1:12" x14ac:dyDescent="0.25">
      <c r="A20" s="244">
        <v>14</v>
      </c>
      <c r="B20" s="13" t="s">
        <v>196</v>
      </c>
      <c r="C20" s="13" t="s">
        <v>197</v>
      </c>
      <c r="D20" s="13"/>
      <c r="E20" s="13" t="s">
        <v>148</v>
      </c>
      <c r="F20" s="13" t="s">
        <v>149</v>
      </c>
      <c r="G20" s="13" t="s">
        <v>166</v>
      </c>
      <c r="H20" s="13" t="s">
        <v>151</v>
      </c>
      <c r="I20" s="13" t="s">
        <v>198</v>
      </c>
      <c r="J20" s="13" t="s">
        <v>153</v>
      </c>
      <c r="K20" s="13" t="s">
        <v>154</v>
      </c>
      <c r="L20" s="13" t="s">
        <v>155</v>
      </c>
    </row>
    <row r="21" spans="1:12" x14ac:dyDescent="0.25">
      <c r="A21" s="244">
        <v>15</v>
      </c>
      <c r="B21" s="13" t="s">
        <v>199</v>
      </c>
      <c r="C21" s="13" t="s">
        <v>199</v>
      </c>
      <c r="D21" s="13"/>
      <c r="E21" s="13" t="s">
        <v>148</v>
      </c>
      <c r="F21" s="13" t="s">
        <v>149</v>
      </c>
      <c r="G21" s="13" t="s">
        <v>166</v>
      </c>
      <c r="H21" s="13" t="s">
        <v>151</v>
      </c>
      <c r="I21" s="13" t="s">
        <v>185</v>
      </c>
      <c r="J21" s="13" t="s">
        <v>170</v>
      </c>
      <c r="K21" s="13" t="s">
        <v>154</v>
      </c>
      <c r="L21" s="13" t="s">
        <v>155</v>
      </c>
    </row>
    <row r="22" spans="1:12" x14ac:dyDescent="0.25">
      <c r="A22" s="244">
        <v>16</v>
      </c>
      <c r="B22" s="13" t="s">
        <v>200</v>
      </c>
      <c r="C22" s="13" t="s">
        <v>200</v>
      </c>
      <c r="D22" s="13"/>
      <c r="E22" s="13" t="s">
        <v>148</v>
      </c>
      <c r="F22" s="13" t="s">
        <v>149</v>
      </c>
      <c r="G22" s="13" t="s">
        <v>166</v>
      </c>
      <c r="H22" s="13" t="s">
        <v>151</v>
      </c>
      <c r="I22" s="13" t="s">
        <v>185</v>
      </c>
      <c r="J22" s="13" t="s">
        <v>170</v>
      </c>
      <c r="K22" s="13" t="s">
        <v>154</v>
      </c>
      <c r="L22" s="13" t="s">
        <v>155</v>
      </c>
    </row>
    <row r="23" spans="1:12" x14ac:dyDescent="0.25">
      <c r="A23" s="244">
        <v>17</v>
      </c>
      <c r="B23" s="13" t="s">
        <v>201</v>
      </c>
      <c r="C23" s="13" t="s">
        <v>202</v>
      </c>
      <c r="D23" s="13" t="s">
        <v>203</v>
      </c>
      <c r="E23" s="13" t="s">
        <v>148</v>
      </c>
      <c r="F23" s="13" t="s">
        <v>149</v>
      </c>
      <c r="G23" s="13" t="s">
        <v>166</v>
      </c>
      <c r="H23" s="13" t="s">
        <v>151</v>
      </c>
      <c r="I23" s="13" t="s">
        <v>204</v>
      </c>
      <c r="J23" s="13" t="s">
        <v>205</v>
      </c>
      <c r="K23" s="13" t="s">
        <v>154</v>
      </c>
      <c r="L23" s="13" t="s">
        <v>155</v>
      </c>
    </row>
    <row r="24" spans="1:12" x14ac:dyDescent="0.25">
      <c r="A24" s="244">
        <v>18</v>
      </c>
      <c r="B24" s="13" t="s">
        <v>206</v>
      </c>
      <c r="C24" s="13" t="s">
        <v>206</v>
      </c>
      <c r="D24" s="13" t="s">
        <v>207</v>
      </c>
      <c r="E24" s="13" t="s">
        <v>148</v>
      </c>
      <c r="F24" s="13" t="s">
        <v>149</v>
      </c>
      <c r="G24" s="13" t="s">
        <v>150</v>
      </c>
      <c r="H24" s="13" t="s">
        <v>151</v>
      </c>
      <c r="I24" s="13" t="s">
        <v>152</v>
      </c>
      <c r="J24" s="13" t="s">
        <v>153</v>
      </c>
      <c r="K24" s="13" t="s">
        <v>154</v>
      </c>
      <c r="L24" s="13" t="s">
        <v>155</v>
      </c>
    </row>
    <row r="25" spans="1:12" x14ac:dyDescent="0.25">
      <c r="A25" s="244">
        <v>19</v>
      </c>
      <c r="B25" s="13" t="s">
        <v>208</v>
      </c>
      <c r="C25" s="13" t="s">
        <v>208</v>
      </c>
      <c r="D25" s="13"/>
      <c r="E25" s="13" t="s">
        <v>148</v>
      </c>
      <c r="F25" s="13" t="s">
        <v>162</v>
      </c>
      <c r="G25" s="13" t="s">
        <v>150</v>
      </c>
      <c r="H25" s="13" t="s">
        <v>151</v>
      </c>
      <c r="I25" s="13" t="s">
        <v>152</v>
      </c>
      <c r="J25" s="13" t="s">
        <v>153</v>
      </c>
      <c r="K25" s="13" t="s">
        <v>154</v>
      </c>
      <c r="L25" s="13" t="s">
        <v>155</v>
      </c>
    </row>
    <row r="26" spans="1:12" x14ac:dyDescent="0.25">
      <c r="A26" s="244">
        <v>20</v>
      </c>
      <c r="B26" s="13" t="s">
        <v>209</v>
      </c>
      <c r="C26" s="13" t="s">
        <v>209</v>
      </c>
      <c r="D26" s="13" t="s">
        <v>210</v>
      </c>
      <c r="E26" s="13" t="s">
        <v>148</v>
      </c>
      <c r="F26" s="13" t="s">
        <v>149</v>
      </c>
      <c r="G26" s="13" t="s">
        <v>166</v>
      </c>
      <c r="H26" s="13" t="s">
        <v>151</v>
      </c>
      <c r="I26" s="13" t="s">
        <v>211</v>
      </c>
      <c r="J26" s="13" t="s">
        <v>153</v>
      </c>
      <c r="K26" s="13" t="s">
        <v>154</v>
      </c>
      <c r="L26" s="13" t="s">
        <v>155</v>
      </c>
    </row>
    <row r="27" spans="1:12" x14ac:dyDescent="0.25">
      <c r="A27" s="244">
        <v>21</v>
      </c>
      <c r="B27" s="13" t="s">
        <v>212</v>
      </c>
      <c r="C27" s="13" t="s">
        <v>213</v>
      </c>
      <c r="D27" s="13" t="s">
        <v>214</v>
      </c>
      <c r="E27" s="13" t="s">
        <v>148</v>
      </c>
      <c r="F27" s="13" t="s">
        <v>165</v>
      </c>
      <c r="G27" s="13" t="s">
        <v>150</v>
      </c>
      <c r="H27" s="13" t="s">
        <v>151</v>
      </c>
      <c r="I27" s="13" t="s">
        <v>152</v>
      </c>
      <c r="J27" s="13" t="s">
        <v>153</v>
      </c>
      <c r="K27" s="13" t="s">
        <v>154</v>
      </c>
      <c r="L27" s="13" t="s">
        <v>215</v>
      </c>
    </row>
    <row r="28" spans="1:12" x14ac:dyDescent="0.25">
      <c r="A28" s="244">
        <v>22</v>
      </c>
      <c r="B28" s="13" t="s">
        <v>216</v>
      </c>
      <c r="C28" s="13" t="s">
        <v>216</v>
      </c>
      <c r="D28" s="13" t="s">
        <v>217</v>
      </c>
      <c r="E28" s="13" t="s">
        <v>148</v>
      </c>
      <c r="F28" s="13" t="s">
        <v>165</v>
      </c>
      <c r="G28" s="13" t="s">
        <v>150</v>
      </c>
      <c r="H28" s="13" t="s">
        <v>151</v>
      </c>
      <c r="I28" s="13" t="s">
        <v>152</v>
      </c>
      <c r="J28" s="13" t="s">
        <v>153</v>
      </c>
      <c r="K28" s="13" t="s">
        <v>154</v>
      </c>
      <c r="L28" s="13" t="s">
        <v>218</v>
      </c>
    </row>
    <row r="29" spans="1:12" x14ac:dyDescent="0.25">
      <c r="A29" s="244">
        <v>23</v>
      </c>
      <c r="B29" s="13" t="s">
        <v>219</v>
      </c>
      <c r="C29" s="13" t="s">
        <v>219</v>
      </c>
      <c r="D29" s="13" t="s">
        <v>220</v>
      </c>
      <c r="E29" s="13" t="s">
        <v>148</v>
      </c>
      <c r="F29" s="13" t="s">
        <v>165</v>
      </c>
      <c r="G29" s="13" t="s">
        <v>150</v>
      </c>
      <c r="H29" s="13" t="s">
        <v>151</v>
      </c>
      <c r="I29" s="13" t="s">
        <v>152</v>
      </c>
      <c r="J29" s="13" t="s">
        <v>153</v>
      </c>
      <c r="K29" s="13" t="s">
        <v>154</v>
      </c>
      <c r="L29" s="13" t="s">
        <v>218</v>
      </c>
    </row>
    <row r="30" spans="1:12" x14ac:dyDescent="0.25">
      <c r="A30" s="244">
        <v>24</v>
      </c>
      <c r="B30" s="13" t="s">
        <v>221</v>
      </c>
      <c r="C30" s="13" t="s">
        <v>221</v>
      </c>
      <c r="D30" s="13" t="s">
        <v>222</v>
      </c>
      <c r="E30" s="13" t="s">
        <v>148</v>
      </c>
      <c r="F30" s="13" t="s">
        <v>165</v>
      </c>
      <c r="G30" s="13" t="s">
        <v>150</v>
      </c>
      <c r="H30" s="13" t="s">
        <v>151</v>
      </c>
      <c r="I30" s="13" t="s">
        <v>152</v>
      </c>
      <c r="J30" s="13" t="s">
        <v>153</v>
      </c>
      <c r="K30" s="13" t="s">
        <v>154</v>
      </c>
      <c r="L30" s="13" t="s">
        <v>218</v>
      </c>
    </row>
    <row r="31" spans="1:12" x14ac:dyDescent="0.25">
      <c r="A31" s="244">
        <v>25</v>
      </c>
      <c r="B31" s="13" t="s">
        <v>223</v>
      </c>
      <c r="C31" s="13" t="s">
        <v>223</v>
      </c>
      <c r="D31" s="13"/>
      <c r="E31" s="13" t="s">
        <v>148</v>
      </c>
      <c r="F31" s="13" t="s">
        <v>165</v>
      </c>
      <c r="G31" s="13" t="s">
        <v>150</v>
      </c>
      <c r="H31" s="13" t="s">
        <v>151</v>
      </c>
      <c r="I31" s="13" t="s">
        <v>152</v>
      </c>
      <c r="J31" s="13" t="s">
        <v>153</v>
      </c>
      <c r="K31" s="13" t="s">
        <v>154</v>
      </c>
      <c r="L31" s="13" t="s">
        <v>224</v>
      </c>
    </row>
    <row r="32" spans="1:12" x14ac:dyDescent="0.25">
      <c r="A32" s="244">
        <v>26</v>
      </c>
      <c r="B32" s="13" t="s">
        <v>225</v>
      </c>
      <c r="C32" s="13" t="s">
        <v>225</v>
      </c>
      <c r="D32" s="13"/>
      <c r="E32" s="13" t="s">
        <v>148</v>
      </c>
      <c r="F32" s="13" t="s">
        <v>162</v>
      </c>
      <c r="G32" s="13" t="s">
        <v>226</v>
      </c>
      <c r="H32" s="13" t="s">
        <v>151</v>
      </c>
      <c r="I32" s="13" t="s">
        <v>152</v>
      </c>
      <c r="J32" s="13" t="s">
        <v>153</v>
      </c>
      <c r="K32" s="13" t="s">
        <v>154</v>
      </c>
      <c r="L32" s="13" t="s">
        <v>155</v>
      </c>
    </row>
    <row r="33" spans="1:12" x14ac:dyDescent="0.25">
      <c r="A33" s="244">
        <v>27</v>
      </c>
      <c r="B33" s="13" t="s">
        <v>227</v>
      </c>
      <c r="C33" s="13" t="s">
        <v>227</v>
      </c>
      <c r="D33" s="13" t="s">
        <v>228</v>
      </c>
      <c r="E33" s="13" t="s">
        <v>148</v>
      </c>
      <c r="F33" s="13" t="s">
        <v>162</v>
      </c>
      <c r="G33" s="13" t="s">
        <v>150</v>
      </c>
      <c r="H33" s="13" t="s">
        <v>151</v>
      </c>
      <c r="I33" s="13" t="s">
        <v>152</v>
      </c>
      <c r="J33" s="13" t="s">
        <v>153</v>
      </c>
      <c r="K33" s="13" t="s">
        <v>154</v>
      </c>
      <c r="L33" s="13" t="s">
        <v>218</v>
      </c>
    </row>
    <row r="34" spans="1:12" x14ac:dyDescent="0.25">
      <c r="A34" s="244">
        <v>28</v>
      </c>
      <c r="B34" s="13" t="s">
        <v>229</v>
      </c>
      <c r="C34" s="13" t="s">
        <v>229</v>
      </c>
      <c r="D34" s="13"/>
      <c r="E34" s="13" t="s">
        <v>148</v>
      </c>
      <c r="F34" s="13" t="s">
        <v>165</v>
      </c>
      <c r="G34" s="13" t="s">
        <v>150</v>
      </c>
      <c r="H34" s="13" t="s">
        <v>151</v>
      </c>
      <c r="I34" s="13" t="s">
        <v>152</v>
      </c>
      <c r="J34" s="13" t="s">
        <v>153</v>
      </c>
      <c r="K34" s="13" t="s">
        <v>154</v>
      </c>
      <c r="L34" s="13" t="s">
        <v>218</v>
      </c>
    </row>
    <row r="35" spans="1:12" x14ac:dyDescent="0.25">
      <c r="A35" s="244">
        <v>29</v>
      </c>
      <c r="B35" s="13" t="s">
        <v>230</v>
      </c>
      <c r="C35" s="13" t="s">
        <v>230</v>
      </c>
      <c r="D35" s="13"/>
      <c r="E35" s="13" t="s">
        <v>148</v>
      </c>
      <c r="F35" s="13" t="s">
        <v>162</v>
      </c>
      <c r="G35" s="13" t="s">
        <v>166</v>
      </c>
      <c r="H35" s="13" t="s">
        <v>151</v>
      </c>
      <c r="I35" s="13" t="s">
        <v>231</v>
      </c>
      <c r="J35" s="13" t="s">
        <v>153</v>
      </c>
      <c r="K35" s="13" t="s">
        <v>154</v>
      </c>
      <c r="L35" s="13" t="s">
        <v>155</v>
      </c>
    </row>
    <row r="36" spans="1:12" x14ac:dyDescent="0.25">
      <c r="A36" s="244">
        <v>30</v>
      </c>
      <c r="B36" s="13" t="s">
        <v>232</v>
      </c>
      <c r="C36" s="13" t="s">
        <v>232</v>
      </c>
      <c r="D36" s="13"/>
      <c r="E36" s="13" t="s">
        <v>148</v>
      </c>
      <c r="F36" s="13" t="s">
        <v>165</v>
      </c>
      <c r="G36" s="13" t="s">
        <v>150</v>
      </c>
      <c r="H36" s="13" t="s">
        <v>151</v>
      </c>
      <c r="I36" s="13" t="s">
        <v>152</v>
      </c>
      <c r="J36" s="13" t="s">
        <v>153</v>
      </c>
      <c r="K36" s="13" t="s">
        <v>154</v>
      </c>
      <c r="L36" s="13" t="s">
        <v>224</v>
      </c>
    </row>
    <row r="37" spans="1:12" x14ac:dyDescent="0.25">
      <c r="A37" s="244">
        <v>31</v>
      </c>
      <c r="B37" s="13" t="s">
        <v>233</v>
      </c>
      <c r="C37" s="13" t="s">
        <v>233</v>
      </c>
      <c r="D37" s="13"/>
      <c r="E37" s="13" t="s">
        <v>148</v>
      </c>
      <c r="F37" s="13" t="s">
        <v>162</v>
      </c>
      <c r="G37" s="13" t="s">
        <v>150</v>
      </c>
      <c r="H37" s="13" t="s">
        <v>151</v>
      </c>
      <c r="I37" s="13" t="s">
        <v>152</v>
      </c>
      <c r="J37" s="13" t="s">
        <v>153</v>
      </c>
      <c r="K37" s="13" t="s">
        <v>154</v>
      </c>
      <c r="L37" s="13" t="s">
        <v>155</v>
      </c>
    </row>
    <row r="38" spans="1:12" x14ac:dyDescent="0.25">
      <c r="A38" s="244">
        <v>32</v>
      </c>
      <c r="B38" s="13" t="s">
        <v>234</v>
      </c>
      <c r="C38" s="13" t="s">
        <v>234</v>
      </c>
      <c r="D38" s="13"/>
      <c r="E38" s="13" t="s">
        <v>148</v>
      </c>
      <c r="F38" s="13" t="s">
        <v>162</v>
      </c>
      <c r="G38" s="13" t="s">
        <v>150</v>
      </c>
      <c r="H38" s="13" t="s">
        <v>151</v>
      </c>
      <c r="I38" s="13" t="s">
        <v>152</v>
      </c>
      <c r="J38" s="13" t="s">
        <v>153</v>
      </c>
      <c r="K38" s="13" t="s">
        <v>154</v>
      </c>
      <c r="L38" s="13" t="s">
        <v>155</v>
      </c>
    </row>
    <row r="39" spans="1:12" x14ac:dyDescent="0.25">
      <c r="A39" s="244">
        <v>33</v>
      </c>
      <c r="B39" s="13" t="s">
        <v>235</v>
      </c>
      <c r="C39" s="13" t="s">
        <v>236</v>
      </c>
      <c r="D39" s="13"/>
      <c r="E39" s="13" t="s">
        <v>148</v>
      </c>
      <c r="F39" s="13" t="s">
        <v>162</v>
      </c>
      <c r="G39" s="13" t="s">
        <v>150</v>
      </c>
      <c r="H39" s="13" t="s">
        <v>151</v>
      </c>
      <c r="I39" s="13" t="s">
        <v>152</v>
      </c>
      <c r="J39" s="13" t="s">
        <v>153</v>
      </c>
      <c r="K39" s="13" t="s">
        <v>154</v>
      </c>
      <c r="L39" s="13" t="s">
        <v>224</v>
      </c>
    </row>
    <row r="40" spans="1:12" x14ac:dyDescent="0.25">
      <c r="A40" s="244">
        <v>34</v>
      </c>
      <c r="B40" s="13" t="s">
        <v>237</v>
      </c>
      <c r="C40" s="13" t="s">
        <v>237</v>
      </c>
      <c r="D40" s="13" t="s">
        <v>238</v>
      </c>
      <c r="E40" s="13" t="s">
        <v>148</v>
      </c>
      <c r="F40" s="13" t="s">
        <v>165</v>
      </c>
      <c r="G40" s="13" t="s">
        <v>150</v>
      </c>
      <c r="H40" s="13" t="s">
        <v>151</v>
      </c>
      <c r="I40" s="13" t="s">
        <v>152</v>
      </c>
      <c r="J40" s="13" t="s">
        <v>153</v>
      </c>
      <c r="K40" s="13" t="s">
        <v>154</v>
      </c>
      <c r="L40" s="13" t="s">
        <v>215</v>
      </c>
    </row>
    <row r="41" spans="1:12" x14ac:dyDescent="0.25">
      <c r="A41" s="244">
        <v>35</v>
      </c>
      <c r="B41" s="13" t="s">
        <v>239</v>
      </c>
      <c r="C41" s="13" t="s">
        <v>240</v>
      </c>
      <c r="D41" s="13" t="s">
        <v>241</v>
      </c>
      <c r="E41" s="13"/>
      <c r="F41" s="13" t="s">
        <v>162</v>
      </c>
      <c r="G41" s="13" t="s">
        <v>150</v>
      </c>
      <c r="H41" s="13" t="s">
        <v>151</v>
      </c>
      <c r="I41" s="13" t="s">
        <v>152</v>
      </c>
      <c r="J41" s="13" t="s">
        <v>153</v>
      </c>
      <c r="K41" s="13" t="s">
        <v>154</v>
      </c>
      <c r="L41" s="13" t="s">
        <v>224</v>
      </c>
    </row>
    <row r="42" spans="1:12" x14ac:dyDescent="0.25">
      <c r="A42" s="244">
        <v>36</v>
      </c>
      <c r="B42" s="13" t="s">
        <v>242</v>
      </c>
      <c r="C42" s="13" t="s">
        <v>243</v>
      </c>
      <c r="D42" s="13"/>
      <c r="E42" s="13" t="s">
        <v>148</v>
      </c>
      <c r="F42" s="13" t="s">
        <v>149</v>
      </c>
      <c r="G42" s="13" t="s">
        <v>166</v>
      </c>
      <c r="H42" s="13" t="s">
        <v>151</v>
      </c>
      <c r="I42" s="13" t="s">
        <v>244</v>
      </c>
      <c r="J42" s="13" t="s">
        <v>170</v>
      </c>
      <c r="K42" s="13" t="s">
        <v>154</v>
      </c>
      <c r="L42" s="13" t="s">
        <v>155</v>
      </c>
    </row>
    <row r="43" spans="1:12" x14ac:dyDescent="0.25">
      <c r="A43" s="244">
        <v>37</v>
      </c>
      <c r="B43" s="13" t="s">
        <v>245</v>
      </c>
      <c r="C43" s="13" t="s">
        <v>245</v>
      </c>
      <c r="D43" s="13"/>
      <c r="E43" s="13" t="s">
        <v>148</v>
      </c>
      <c r="F43" s="13" t="s">
        <v>162</v>
      </c>
      <c r="G43" s="13" t="s">
        <v>226</v>
      </c>
      <c r="H43" s="13" t="s">
        <v>151</v>
      </c>
      <c r="I43" s="13" t="s">
        <v>246</v>
      </c>
      <c r="J43" s="13" t="s">
        <v>170</v>
      </c>
      <c r="K43" s="13" t="s">
        <v>154</v>
      </c>
      <c r="L43" s="13" t="s">
        <v>155</v>
      </c>
    </row>
    <row r="44" spans="1:12" x14ac:dyDescent="0.25">
      <c r="A44" s="244">
        <v>38</v>
      </c>
      <c r="B44" s="13" t="s">
        <v>247</v>
      </c>
      <c r="C44" s="13" t="s">
        <v>247</v>
      </c>
      <c r="D44" s="13" t="s">
        <v>248</v>
      </c>
      <c r="E44" s="13" t="s">
        <v>148</v>
      </c>
      <c r="F44" s="13" t="s">
        <v>149</v>
      </c>
      <c r="G44" s="13" t="s">
        <v>226</v>
      </c>
      <c r="H44" s="13" t="s">
        <v>151</v>
      </c>
      <c r="I44" s="13" t="s">
        <v>198</v>
      </c>
      <c r="J44" s="13" t="s">
        <v>170</v>
      </c>
      <c r="K44" s="13" t="s">
        <v>154</v>
      </c>
      <c r="L44" s="13" t="s">
        <v>155</v>
      </c>
    </row>
    <row r="45" spans="1:12" x14ac:dyDescent="0.25">
      <c r="A45" s="244">
        <v>39</v>
      </c>
      <c r="B45" s="13" t="s">
        <v>249</v>
      </c>
      <c r="C45" s="13" t="s">
        <v>250</v>
      </c>
      <c r="D45" s="13" t="s">
        <v>251</v>
      </c>
      <c r="E45" s="13" t="s">
        <v>148</v>
      </c>
      <c r="F45" s="13" t="s">
        <v>162</v>
      </c>
      <c r="G45" s="13" t="s">
        <v>166</v>
      </c>
      <c r="H45" s="13" t="s">
        <v>151</v>
      </c>
      <c r="I45" s="13" t="s">
        <v>252</v>
      </c>
      <c r="J45" s="13" t="s">
        <v>170</v>
      </c>
      <c r="K45" s="13" t="s">
        <v>154</v>
      </c>
      <c r="L45" s="13" t="s">
        <v>224</v>
      </c>
    </row>
    <row r="46" spans="1:12" x14ac:dyDescent="0.25">
      <c r="A46" s="244">
        <v>40</v>
      </c>
      <c r="B46" s="13" t="s">
        <v>253</v>
      </c>
      <c r="C46" s="13" t="s">
        <v>253</v>
      </c>
      <c r="D46" s="13" t="s">
        <v>254</v>
      </c>
      <c r="E46" s="13" t="s">
        <v>148</v>
      </c>
      <c r="F46" s="13" t="s">
        <v>162</v>
      </c>
      <c r="G46" s="13" t="s">
        <v>150</v>
      </c>
      <c r="H46" s="13" t="s">
        <v>151</v>
      </c>
      <c r="I46" s="13" t="s">
        <v>152</v>
      </c>
      <c r="J46" s="13" t="s">
        <v>153</v>
      </c>
      <c r="K46" s="13" t="s">
        <v>255</v>
      </c>
      <c r="L46" s="13" t="s">
        <v>256</v>
      </c>
    </row>
    <row r="47" spans="1:12" x14ac:dyDescent="0.25">
      <c r="A47" s="244">
        <v>41</v>
      </c>
      <c r="B47" s="13" t="s">
        <v>257</v>
      </c>
      <c r="C47" s="13" t="s">
        <v>257</v>
      </c>
      <c r="D47" s="13" t="s">
        <v>258</v>
      </c>
      <c r="E47" s="13" t="s">
        <v>148</v>
      </c>
      <c r="F47" s="13" t="s">
        <v>162</v>
      </c>
      <c r="G47" s="13" t="s">
        <v>150</v>
      </c>
      <c r="H47" s="13" t="s">
        <v>151</v>
      </c>
      <c r="I47" s="13" t="s">
        <v>152</v>
      </c>
      <c r="J47" s="13" t="s">
        <v>153</v>
      </c>
      <c r="K47" s="13" t="s">
        <v>255</v>
      </c>
      <c r="L47" s="13" t="s">
        <v>259</v>
      </c>
    </row>
    <row r="48" spans="1:12" x14ac:dyDescent="0.25">
      <c r="A48" s="244">
        <v>42</v>
      </c>
      <c r="B48" s="13" t="s">
        <v>260</v>
      </c>
      <c r="C48" s="13" t="s">
        <v>260</v>
      </c>
      <c r="D48" s="13"/>
      <c r="E48" s="13" t="s">
        <v>148</v>
      </c>
      <c r="F48" s="13" t="s">
        <v>165</v>
      </c>
      <c r="G48" s="13" t="s">
        <v>150</v>
      </c>
      <c r="H48" s="13" t="s">
        <v>151</v>
      </c>
      <c r="I48" s="13" t="s">
        <v>152</v>
      </c>
      <c r="J48" s="13" t="s">
        <v>170</v>
      </c>
      <c r="K48" s="13" t="s">
        <v>255</v>
      </c>
      <c r="L48" s="13" t="s">
        <v>259</v>
      </c>
    </row>
    <row r="49" spans="1:12" x14ac:dyDescent="0.25">
      <c r="A49" s="244">
        <v>43</v>
      </c>
      <c r="B49" s="13" t="s">
        <v>261</v>
      </c>
      <c r="C49" s="13" t="s">
        <v>261</v>
      </c>
      <c r="D49" s="13" t="s">
        <v>262</v>
      </c>
      <c r="E49" s="13" t="s">
        <v>148</v>
      </c>
      <c r="F49" s="13" t="s">
        <v>149</v>
      </c>
      <c r="G49" s="13" t="s">
        <v>166</v>
      </c>
      <c r="H49" s="13" t="s">
        <v>151</v>
      </c>
      <c r="I49" s="13" t="s">
        <v>185</v>
      </c>
      <c r="J49" s="13" t="s">
        <v>170</v>
      </c>
      <c r="K49" s="13" t="s">
        <v>255</v>
      </c>
      <c r="L49" s="13" t="s">
        <v>256</v>
      </c>
    </row>
    <row r="50" spans="1:12" x14ac:dyDescent="0.25">
      <c r="A50" s="244">
        <v>44</v>
      </c>
      <c r="B50" s="13" t="s">
        <v>263</v>
      </c>
      <c r="C50" s="13" t="s">
        <v>263</v>
      </c>
      <c r="D50" s="13"/>
      <c r="E50" s="13" t="s">
        <v>148</v>
      </c>
      <c r="F50" s="13" t="s">
        <v>162</v>
      </c>
      <c r="G50" s="13" t="s">
        <v>166</v>
      </c>
      <c r="H50" s="13" t="s">
        <v>151</v>
      </c>
      <c r="I50" s="13" t="s">
        <v>185</v>
      </c>
      <c r="J50" s="13" t="s">
        <v>170</v>
      </c>
      <c r="K50" s="13" t="s">
        <v>255</v>
      </c>
      <c r="L50" s="13" t="s">
        <v>256</v>
      </c>
    </row>
    <row r="51" spans="1:12" x14ac:dyDescent="0.25">
      <c r="A51" s="244">
        <v>45</v>
      </c>
      <c r="B51" s="13" t="s">
        <v>264</v>
      </c>
      <c r="C51" s="13" t="s">
        <v>264</v>
      </c>
      <c r="D51" s="13"/>
      <c r="E51" s="13" t="s">
        <v>148</v>
      </c>
      <c r="F51" s="13" t="s">
        <v>149</v>
      </c>
      <c r="G51" s="13" t="s">
        <v>166</v>
      </c>
      <c r="H51" s="13" t="s">
        <v>151</v>
      </c>
      <c r="I51" s="13" t="s">
        <v>265</v>
      </c>
      <c r="J51" s="13" t="s">
        <v>170</v>
      </c>
      <c r="K51" s="13" t="s">
        <v>255</v>
      </c>
      <c r="L51" s="13" t="s">
        <v>256</v>
      </c>
    </row>
    <row r="52" spans="1:12" x14ac:dyDescent="0.25">
      <c r="A52" s="244">
        <v>46</v>
      </c>
      <c r="B52" s="13" t="s">
        <v>266</v>
      </c>
      <c r="C52" s="13" t="s">
        <v>266</v>
      </c>
      <c r="D52" s="13"/>
      <c r="E52" s="13" t="s">
        <v>148</v>
      </c>
      <c r="F52" s="13" t="s">
        <v>162</v>
      </c>
      <c r="G52" s="13" t="s">
        <v>166</v>
      </c>
      <c r="H52" s="13" t="s">
        <v>151</v>
      </c>
      <c r="I52" s="13" t="s">
        <v>265</v>
      </c>
      <c r="J52" s="13" t="s">
        <v>170</v>
      </c>
      <c r="K52" s="13" t="s">
        <v>255</v>
      </c>
      <c r="L52" s="13" t="s">
        <v>256</v>
      </c>
    </row>
    <row r="53" spans="1:12" x14ac:dyDescent="0.25">
      <c r="A53" s="244">
        <v>47</v>
      </c>
      <c r="B53" s="13" t="s">
        <v>267</v>
      </c>
      <c r="C53" s="13" t="s">
        <v>268</v>
      </c>
      <c r="D53" s="13" t="s">
        <v>269</v>
      </c>
      <c r="E53" s="13" t="s">
        <v>148</v>
      </c>
      <c r="F53" s="13" t="s">
        <v>162</v>
      </c>
      <c r="G53" s="13" t="s">
        <v>150</v>
      </c>
      <c r="H53" s="13" t="s">
        <v>151</v>
      </c>
      <c r="I53" s="13" t="s">
        <v>152</v>
      </c>
      <c r="J53" s="13" t="s">
        <v>170</v>
      </c>
      <c r="K53" s="13" t="s">
        <v>255</v>
      </c>
      <c r="L53" s="13" t="s">
        <v>256</v>
      </c>
    </row>
    <row r="54" spans="1:12" x14ac:dyDescent="0.25">
      <c r="A54" s="244">
        <v>48</v>
      </c>
      <c r="B54" s="13" t="s">
        <v>270</v>
      </c>
      <c r="C54" s="13" t="s">
        <v>271</v>
      </c>
      <c r="D54" s="13" t="s">
        <v>272</v>
      </c>
      <c r="E54" s="13" t="s">
        <v>148</v>
      </c>
      <c r="F54" s="13" t="s">
        <v>165</v>
      </c>
      <c r="G54" s="13" t="s">
        <v>150</v>
      </c>
      <c r="H54" s="13" t="s">
        <v>151</v>
      </c>
      <c r="I54" s="13" t="s">
        <v>152</v>
      </c>
      <c r="J54" s="13" t="s">
        <v>153</v>
      </c>
      <c r="K54" s="13" t="s">
        <v>255</v>
      </c>
      <c r="L54" s="13" t="s">
        <v>259</v>
      </c>
    </row>
    <row r="55" spans="1:12" x14ac:dyDescent="0.25">
      <c r="A55" s="244">
        <v>49</v>
      </c>
      <c r="B55" s="13" t="s">
        <v>273</v>
      </c>
      <c r="C55" s="13" t="s">
        <v>273</v>
      </c>
      <c r="D55" s="13" t="s">
        <v>274</v>
      </c>
      <c r="E55" s="13" t="s">
        <v>148</v>
      </c>
      <c r="F55" s="13" t="s">
        <v>162</v>
      </c>
      <c r="G55" s="13" t="s">
        <v>150</v>
      </c>
      <c r="H55" s="13" t="s">
        <v>151</v>
      </c>
      <c r="I55" s="13" t="s">
        <v>275</v>
      </c>
      <c r="J55" s="13" t="s">
        <v>170</v>
      </c>
      <c r="K55" s="13" t="s">
        <v>255</v>
      </c>
      <c r="L55" s="13" t="s">
        <v>276</v>
      </c>
    </row>
    <row r="56" spans="1:12" x14ac:dyDescent="0.25">
      <c r="A56" s="244">
        <v>50</v>
      </c>
      <c r="B56" s="13" t="s">
        <v>277</v>
      </c>
      <c r="C56" s="13" t="s">
        <v>277</v>
      </c>
      <c r="D56" s="13" t="s">
        <v>278</v>
      </c>
      <c r="E56" s="13" t="s">
        <v>148</v>
      </c>
      <c r="F56" s="13" t="s">
        <v>165</v>
      </c>
      <c r="G56" s="13" t="s">
        <v>150</v>
      </c>
      <c r="H56" s="13" t="s">
        <v>279</v>
      </c>
      <c r="I56" s="13" t="s">
        <v>152</v>
      </c>
      <c r="J56" s="13" t="s">
        <v>170</v>
      </c>
      <c r="K56" s="13" t="s">
        <v>255</v>
      </c>
      <c r="L56" s="13" t="s">
        <v>224</v>
      </c>
    </row>
    <row r="57" spans="1:12" x14ac:dyDescent="0.25">
      <c r="A57" s="244">
        <v>51</v>
      </c>
      <c r="B57" s="13" t="s">
        <v>280</v>
      </c>
      <c r="C57" s="13" t="s">
        <v>281</v>
      </c>
      <c r="D57" s="13" t="s">
        <v>282</v>
      </c>
      <c r="E57" s="13" t="s">
        <v>148</v>
      </c>
      <c r="F57" s="13" t="s">
        <v>162</v>
      </c>
      <c r="G57" s="13" t="s">
        <v>150</v>
      </c>
      <c r="H57" s="13" t="s">
        <v>151</v>
      </c>
      <c r="I57" s="13" t="s">
        <v>152</v>
      </c>
      <c r="J57" s="13" t="s">
        <v>283</v>
      </c>
      <c r="K57" s="13" t="s">
        <v>255</v>
      </c>
      <c r="L57" s="13" t="s">
        <v>256</v>
      </c>
    </row>
    <row r="58" spans="1:12" x14ac:dyDescent="0.25">
      <c r="A58" s="244">
        <v>52</v>
      </c>
      <c r="B58" s="13" t="s">
        <v>284</v>
      </c>
      <c r="C58" s="13" t="s">
        <v>285</v>
      </c>
      <c r="D58" s="13" t="s">
        <v>286</v>
      </c>
      <c r="E58" s="13" t="s">
        <v>148</v>
      </c>
      <c r="F58" s="13" t="s">
        <v>162</v>
      </c>
      <c r="G58" s="13" t="s">
        <v>166</v>
      </c>
      <c r="H58" s="13" t="s">
        <v>151</v>
      </c>
      <c r="I58" s="13" t="s">
        <v>252</v>
      </c>
      <c r="J58" s="13" t="s">
        <v>170</v>
      </c>
      <c r="K58" s="13" t="s">
        <v>255</v>
      </c>
      <c r="L58" s="13" t="s">
        <v>276</v>
      </c>
    </row>
    <row r="59" spans="1:12" x14ac:dyDescent="0.25">
      <c r="A59" s="244">
        <v>53</v>
      </c>
      <c r="B59" s="13" t="s">
        <v>287</v>
      </c>
      <c r="C59" s="13" t="s">
        <v>287</v>
      </c>
      <c r="D59" s="13" t="s">
        <v>288</v>
      </c>
      <c r="E59" s="13" t="s">
        <v>148</v>
      </c>
      <c r="F59" s="13" t="s">
        <v>162</v>
      </c>
      <c r="G59" s="13" t="s">
        <v>150</v>
      </c>
      <c r="H59" s="13" t="s">
        <v>151</v>
      </c>
      <c r="I59" s="13" t="s">
        <v>152</v>
      </c>
      <c r="J59" s="13" t="s">
        <v>153</v>
      </c>
      <c r="K59" s="13" t="s">
        <v>255</v>
      </c>
      <c r="L59" s="13" t="s">
        <v>276</v>
      </c>
    </row>
    <row r="60" spans="1:12" x14ac:dyDescent="0.25">
      <c r="A60" s="244">
        <v>54</v>
      </c>
      <c r="B60" s="13" t="s">
        <v>289</v>
      </c>
      <c r="C60" s="13" t="s">
        <v>290</v>
      </c>
      <c r="D60" s="13" t="s">
        <v>291</v>
      </c>
      <c r="E60" s="13" t="s">
        <v>148</v>
      </c>
      <c r="F60" s="13" t="s">
        <v>149</v>
      </c>
      <c r="G60" s="13" t="s">
        <v>150</v>
      </c>
      <c r="H60" s="13" t="s">
        <v>151</v>
      </c>
      <c r="I60" s="13" t="s">
        <v>152</v>
      </c>
      <c r="J60" s="13" t="s">
        <v>153</v>
      </c>
      <c r="K60" s="13" t="s">
        <v>255</v>
      </c>
      <c r="L60" s="13" t="s">
        <v>276</v>
      </c>
    </row>
    <row r="61" spans="1:12" x14ac:dyDescent="0.25">
      <c r="A61" s="244">
        <v>55</v>
      </c>
      <c r="B61" s="13" t="s">
        <v>292</v>
      </c>
      <c r="C61" s="13" t="s">
        <v>293</v>
      </c>
      <c r="D61" s="13" t="s">
        <v>294</v>
      </c>
      <c r="E61" s="13" t="s">
        <v>148</v>
      </c>
      <c r="F61" s="13" t="s">
        <v>162</v>
      </c>
      <c r="G61" s="13" t="s">
        <v>150</v>
      </c>
      <c r="H61" s="13" t="s">
        <v>151</v>
      </c>
      <c r="I61" s="13" t="s">
        <v>152</v>
      </c>
      <c r="J61" s="13" t="s">
        <v>153</v>
      </c>
      <c r="K61" s="13" t="s">
        <v>255</v>
      </c>
      <c r="L61" s="13" t="s">
        <v>276</v>
      </c>
    </row>
    <row r="62" spans="1:12" x14ac:dyDescent="0.25">
      <c r="A62" s="244">
        <v>56</v>
      </c>
      <c r="B62" s="13" t="s">
        <v>295</v>
      </c>
      <c r="C62" s="13" t="s">
        <v>296</v>
      </c>
      <c r="D62" s="13" t="s">
        <v>294</v>
      </c>
      <c r="E62" s="13" t="s">
        <v>148</v>
      </c>
      <c r="F62" s="13" t="s">
        <v>162</v>
      </c>
      <c r="G62" s="13" t="s">
        <v>150</v>
      </c>
      <c r="H62" s="13" t="s">
        <v>151</v>
      </c>
      <c r="I62" s="13" t="s">
        <v>152</v>
      </c>
      <c r="J62" s="13" t="s">
        <v>153</v>
      </c>
      <c r="K62" s="13" t="s">
        <v>255</v>
      </c>
      <c r="L62" s="13" t="s">
        <v>276</v>
      </c>
    </row>
    <row r="63" spans="1:12" x14ac:dyDescent="0.25">
      <c r="A63" s="244">
        <v>57</v>
      </c>
      <c r="B63" s="13" t="s">
        <v>297</v>
      </c>
      <c r="C63" s="13" t="s">
        <v>298</v>
      </c>
      <c r="D63" s="13" t="s">
        <v>299</v>
      </c>
      <c r="E63" s="13" t="s">
        <v>148</v>
      </c>
      <c r="F63" s="13" t="s">
        <v>149</v>
      </c>
      <c r="G63" s="13" t="s">
        <v>150</v>
      </c>
      <c r="H63" s="13" t="s">
        <v>151</v>
      </c>
      <c r="I63" s="13" t="s">
        <v>152</v>
      </c>
      <c r="J63" s="13" t="s">
        <v>153</v>
      </c>
      <c r="K63" s="13" t="s">
        <v>255</v>
      </c>
      <c r="L63" s="13" t="s">
        <v>276</v>
      </c>
    </row>
    <row r="64" spans="1:12" x14ac:dyDescent="0.25">
      <c r="A64" s="244">
        <v>58</v>
      </c>
      <c r="B64" s="13" t="s">
        <v>300</v>
      </c>
      <c r="C64" s="13" t="s">
        <v>301</v>
      </c>
      <c r="D64" s="13" t="s">
        <v>302</v>
      </c>
      <c r="E64" s="13" t="s">
        <v>148</v>
      </c>
      <c r="F64" s="13" t="s">
        <v>162</v>
      </c>
      <c r="G64" s="13" t="s">
        <v>150</v>
      </c>
      <c r="H64" s="13" t="s">
        <v>151</v>
      </c>
      <c r="I64" s="13" t="s">
        <v>152</v>
      </c>
      <c r="J64" s="13" t="s">
        <v>153</v>
      </c>
      <c r="K64" s="13" t="s">
        <v>255</v>
      </c>
      <c r="L64" s="13" t="s">
        <v>276</v>
      </c>
    </row>
    <row r="65" spans="1:12" x14ac:dyDescent="0.25">
      <c r="A65" s="244">
        <v>59</v>
      </c>
      <c r="B65" s="13" t="s">
        <v>303</v>
      </c>
      <c r="C65" s="13" t="s">
        <v>304</v>
      </c>
      <c r="D65" s="13" t="s">
        <v>305</v>
      </c>
      <c r="E65" s="13" t="s">
        <v>148</v>
      </c>
      <c r="F65" s="13" t="s">
        <v>149</v>
      </c>
      <c r="G65" s="13" t="s">
        <v>150</v>
      </c>
      <c r="H65" s="13" t="s">
        <v>151</v>
      </c>
      <c r="I65" s="13" t="s">
        <v>152</v>
      </c>
      <c r="J65" s="13" t="s">
        <v>153</v>
      </c>
      <c r="K65" s="13" t="s">
        <v>255</v>
      </c>
      <c r="L65" s="13" t="s">
        <v>276</v>
      </c>
    </row>
    <row r="66" spans="1:12" x14ac:dyDescent="0.25">
      <c r="A66" s="244">
        <v>60</v>
      </c>
      <c r="B66" s="13" t="s">
        <v>306</v>
      </c>
      <c r="C66" s="13" t="s">
        <v>307</v>
      </c>
      <c r="D66" s="13" t="s">
        <v>308</v>
      </c>
      <c r="E66" s="13" t="s">
        <v>148</v>
      </c>
      <c r="F66" s="13" t="s">
        <v>162</v>
      </c>
      <c r="G66" s="13" t="s">
        <v>150</v>
      </c>
      <c r="H66" s="13" t="s">
        <v>151</v>
      </c>
      <c r="I66" s="13" t="s">
        <v>152</v>
      </c>
      <c r="J66" s="13" t="s">
        <v>153</v>
      </c>
      <c r="K66" s="13" t="s">
        <v>255</v>
      </c>
      <c r="L66" s="13" t="s">
        <v>276</v>
      </c>
    </row>
    <row r="67" spans="1:12" x14ac:dyDescent="0.25">
      <c r="A67" s="244">
        <v>61</v>
      </c>
      <c r="B67" s="13" t="s">
        <v>309</v>
      </c>
      <c r="C67" s="13" t="s">
        <v>310</v>
      </c>
      <c r="D67" s="13" t="s">
        <v>311</v>
      </c>
      <c r="E67" s="13" t="s">
        <v>148</v>
      </c>
      <c r="F67" s="13" t="s">
        <v>165</v>
      </c>
      <c r="G67" s="13" t="s">
        <v>150</v>
      </c>
      <c r="H67" s="13" t="s">
        <v>151</v>
      </c>
      <c r="I67" s="13" t="s">
        <v>152</v>
      </c>
      <c r="J67" s="13" t="s">
        <v>153</v>
      </c>
      <c r="K67" s="13" t="s">
        <v>255</v>
      </c>
      <c r="L67" s="13" t="s">
        <v>276</v>
      </c>
    </row>
    <row r="68" spans="1:12" x14ac:dyDescent="0.25">
      <c r="A68" s="244">
        <v>62</v>
      </c>
      <c r="B68" s="13" t="s">
        <v>312</v>
      </c>
      <c r="C68" s="13" t="s">
        <v>313</v>
      </c>
      <c r="D68" s="13" t="s">
        <v>311</v>
      </c>
      <c r="E68" s="13" t="s">
        <v>148</v>
      </c>
      <c r="F68" s="13" t="s">
        <v>165</v>
      </c>
      <c r="G68" s="13" t="s">
        <v>150</v>
      </c>
      <c r="H68" s="13" t="s">
        <v>151</v>
      </c>
      <c r="I68" s="13" t="s">
        <v>152</v>
      </c>
      <c r="J68" s="13" t="s">
        <v>153</v>
      </c>
      <c r="K68" s="13" t="s">
        <v>255</v>
      </c>
      <c r="L68" s="13" t="s">
        <v>276</v>
      </c>
    </row>
    <row r="69" spans="1:12" x14ac:dyDescent="0.25">
      <c r="A69" s="244">
        <v>63</v>
      </c>
      <c r="B69" s="13" t="s">
        <v>314</v>
      </c>
      <c r="C69" s="13" t="s">
        <v>315</v>
      </c>
      <c r="D69" s="13" t="s">
        <v>316</v>
      </c>
      <c r="E69" s="13" t="s">
        <v>148</v>
      </c>
      <c r="F69" s="13" t="s">
        <v>162</v>
      </c>
      <c r="G69" s="13" t="s">
        <v>150</v>
      </c>
      <c r="H69" s="13" t="s">
        <v>151</v>
      </c>
      <c r="I69" s="13" t="s">
        <v>152</v>
      </c>
      <c r="J69" s="13" t="s">
        <v>153</v>
      </c>
      <c r="K69" s="13" t="s">
        <v>255</v>
      </c>
      <c r="L69" s="13" t="s">
        <v>276</v>
      </c>
    </row>
    <row r="70" spans="1:12" x14ac:dyDescent="0.25">
      <c r="A70" s="244">
        <v>64</v>
      </c>
      <c r="B70" s="13" t="s">
        <v>317</v>
      </c>
      <c r="C70" s="13" t="s">
        <v>317</v>
      </c>
      <c r="D70" s="13" t="s">
        <v>318</v>
      </c>
      <c r="E70" s="13" t="s">
        <v>148</v>
      </c>
      <c r="F70" s="13" t="s">
        <v>162</v>
      </c>
      <c r="G70" s="13" t="s">
        <v>150</v>
      </c>
      <c r="H70" s="13" t="s">
        <v>151</v>
      </c>
      <c r="I70" s="13" t="s">
        <v>152</v>
      </c>
      <c r="J70" s="13" t="s">
        <v>170</v>
      </c>
      <c r="K70" s="13" t="s">
        <v>319</v>
      </c>
      <c r="L70" s="13" t="s">
        <v>320</v>
      </c>
    </row>
    <row r="71" spans="1:12" x14ac:dyDescent="0.25">
      <c r="A71" s="244">
        <v>65</v>
      </c>
      <c r="B71" s="13" t="s">
        <v>321</v>
      </c>
      <c r="C71" s="13" t="s">
        <v>321</v>
      </c>
      <c r="D71" s="13"/>
      <c r="E71" s="13" t="s">
        <v>148</v>
      </c>
      <c r="F71" s="13" t="s">
        <v>162</v>
      </c>
      <c r="G71" s="13" t="s">
        <v>150</v>
      </c>
      <c r="H71" s="13" t="s">
        <v>151</v>
      </c>
      <c r="I71" s="13" t="s">
        <v>152</v>
      </c>
      <c r="J71" s="13" t="s">
        <v>153</v>
      </c>
      <c r="K71" s="13" t="s">
        <v>319</v>
      </c>
      <c r="L71" s="13" t="s">
        <v>322</v>
      </c>
    </row>
    <row r="72" spans="1:12" x14ac:dyDescent="0.25">
      <c r="A72" s="244">
        <v>66</v>
      </c>
      <c r="B72" s="13" t="s">
        <v>323</v>
      </c>
      <c r="C72" s="13" t="s">
        <v>323</v>
      </c>
      <c r="D72" s="13" t="s">
        <v>324</v>
      </c>
      <c r="E72" s="13" t="s">
        <v>148</v>
      </c>
      <c r="F72" s="13" t="s">
        <v>162</v>
      </c>
      <c r="G72" s="13" t="s">
        <v>150</v>
      </c>
      <c r="H72" s="13" t="s">
        <v>151</v>
      </c>
      <c r="I72" s="13" t="s">
        <v>152</v>
      </c>
      <c r="J72" s="13" t="s">
        <v>153</v>
      </c>
      <c r="K72" s="13" t="s">
        <v>255</v>
      </c>
      <c r="L72" s="13" t="s">
        <v>259</v>
      </c>
    </row>
    <row r="73" spans="1:12" x14ac:dyDescent="0.25">
      <c r="A73" s="244">
        <v>67</v>
      </c>
      <c r="B73" s="13" t="s">
        <v>325</v>
      </c>
      <c r="C73" s="13" t="s">
        <v>325</v>
      </c>
      <c r="D73" s="13" t="s">
        <v>326</v>
      </c>
      <c r="E73" s="13" t="s">
        <v>148</v>
      </c>
      <c r="F73" s="13" t="s">
        <v>162</v>
      </c>
      <c r="G73" s="13" t="s">
        <v>150</v>
      </c>
      <c r="H73" s="13" t="s">
        <v>151</v>
      </c>
      <c r="I73" s="13" t="s">
        <v>152</v>
      </c>
      <c r="J73" s="13" t="s">
        <v>153</v>
      </c>
      <c r="K73" s="13" t="s">
        <v>255</v>
      </c>
      <c r="L73" s="13" t="s">
        <v>259</v>
      </c>
    </row>
    <row r="74" spans="1:12" x14ac:dyDescent="0.25">
      <c r="A74" s="244">
        <v>68</v>
      </c>
      <c r="B74" s="13" t="s">
        <v>327</v>
      </c>
      <c r="C74" s="13" t="s">
        <v>328</v>
      </c>
      <c r="D74" s="13" t="s">
        <v>329</v>
      </c>
      <c r="E74" s="13" t="s">
        <v>148</v>
      </c>
      <c r="F74" s="13" t="s">
        <v>162</v>
      </c>
      <c r="G74" s="13" t="s">
        <v>150</v>
      </c>
      <c r="H74" s="13" t="s">
        <v>151</v>
      </c>
      <c r="I74" s="13" t="s">
        <v>152</v>
      </c>
      <c r="J74" s="13" t="s">
        <v>153</v>
      </c>
      <c r="K74" s="13" t="s">
        <v>330</v>
      </c>
      <c r="L74" s="13" t="s">
        <v>259</v>
      </c>
    </row>
    <row r="75" spans="1:12" x14ac:dyDescent="0.25">
      <c r="A75" s="244">
        <v>69</v>
      </c>
      <c r="B75" s="13" t="s">
        <v>331</v>
      </c>
      <c r="C75" s="13" t="s">
        <v>331</v>
      </c>
      <c r="D75" s="13" t="s">
        <v>332</v>
      </c>
      <c r="E75" s="13" t="s">
        <v>148</v>
      </c>
      <c r="F75" s="13" t="s">
        <v>162</v>
      </c>
      <c r="G75" s="13" t="s">
        <v>150</v>
      </c>
      <c r="H75" s="13" t="s">
        <v>151</v>
      </c>
      <c r="I75" s="13" t="s">
        <v>152</v>
      </c>
      <c r="J75" s="13" t="s">
        <v>153</v>
      </c>
      <c r="K75" s="13" t="s">
        <v>330</v>
      </c>
      <c r="L75" s="13" t="s">
        <v>259</v>
      </c>
    </row>
    <row r="76" spans="1:12" x14ac:dyDescent="0.25">
      <c r="A76" s="244">
        <v>70</v>
      </c>
      <c r="B76" s="13" t="s">
        <v>333</v>
      </c>
      <c r="C76" s="13" t="s">
        <v>333</v>
      </c>
      <c r="D76" s="13" t="s">
        <v>334</v>
      </c>
      <c r="E76" s="13" t="s">
        <v>148</v>
      </c>
      <c r="F76" s="13" t="s">
        <v>162</v>
      </c>
      <c r="G76" s="13" t="s">
        <v>150</v>
      </c>
      <c r="H76" s="13" t="s">
        <v>151</v>
      </c>
      <c r="I76" s="13" t="s">
        <v>152</v>
      </c>
      <c r="J76" s="13" t="s">
        <v>153</v>
      </c>
      <c r="K76" s="13" t="s">
        <v>330</v>
      </c>
      <c r="L76" s="13" t="s">
        <v>259</v>
      </c>
    </row>
    <row r="77" spans="1:12" x14ac:dyDescent="0.25">
      <c r="A77" s="244">
        <v>71</v>
      </c>
      <c r="B77" s="13" t="s">
        <v>335</v>
      </c>
      <c r="C77" s="13" t="s">
        <v>335</v>
      </c>
      <c r="D77" s="13"/>
      <c r="E77" s="13" t="s">
        <v>148</v>
      </c>
      <c r="F77" s="13" t="s">
        <v>162</v>
      </c>
      <c r="G77" s="13" t="s">
        <v>150</v>
      </c>
      <c r="H77" s="13" t="s">
        <v>151</v>
      </c>
      <c r="I77" s="13" t="s">
        <v>152</v>
      </c>
      <c r="J77" s="13" t="s">
        <v>170</v>
      </c>
      <c r="K77" s="13" t="s">
        <v>330</v>
      </c>
      <c r="L77" s="13" t="s">
        <v>259</v>
      </c>
    </row>
    <row r="78" spans="1:12" x14ac:dyDescent="0.25">
      <c r="A78" s="244">
        <v>72</v>
      </c>
      <c r="B78" s="13" t="s">
        <v>336</v>
      </c>
      <c r="C78" s="13" t="s">
        <v>336</v>
      </c>
      <c r="D78" s="13"/>
      <c r="E78" s="13" t="s">
        <v>148</v>
      </c>
      <c r="F78" s="13" t="s">
        <v>162</v>
      </c>
      <c r="G78" s="13" t="s">
        <v>150</v>
      </c>
      <c r="H78" s="13" t="s">
        <v>151</v>
      </c>
      <c r="I78" s="13" t="s">
        <v>152</v>
      </c>
      <c r="J78" s="13" t="s">
        <v>170</v>
      </c>
      <c r="K78" s="13" t="s">
        <v>330</v>
      </c>
      <c r="L78" s="13" t="s">
        <v>259</v>
      </c>
    </row>
    <row r="79" spans="1:12" x14ac:dyDescent="0.25">
      <c r="A79" s="244">
        <v>73</v>
      </c>
      <c r="B79" s="13" t="s">
        <v>337</v>
      </c>
      <c r="C79" s="13" t="s">
        <v>337</v>
      </c>
      <c r="D79" s="13" t="s">
        <v>338</v>
      </c>
      <c r="E79" s="13" t="s">
        <v>148</v>
      </c>
      <c r="F79" s="13" t="s">
        <v>162</v>
      </c>
      <c r="G79" s="13" t="s">
        <v>150</v>
      </c>
      <c r="H79" s="13" t="s">
        <v>151</v>
      </c>
      <c r="I79" s="13" t="s">
        <v>152</v>
      </c>
      <c r="J79" s="13" t="s">
        <v>153</v>
      </c>
      <c r="K79" s="13" t="s">
        <v>330</v>
      </c>
      <c r="L79" s="13" t="s">
        <v>339</v>
      </c>
    </row>
    <row r="80" spans="1:12" x14ac:dyDescent="0.25">
      <c r="A80" s="244">
        <v>74</v>
      </c>
      <c r="B80" s="13" t="s">
        <v>340</v>
      </c>
      <c r="C80" s="13" t="s">
        <v>340</v>
      </c>
      <c r="D80" s="13" t="s">
        <v>338</v>
      </c>
      <c r="E80" s="13" t="s">
        <v>148</v>
      </c>
      <c r="F80" s="13" t="s">
        <v>162</v>
      </c>
      <c r="G80" s="13" t="s">
        <v>150</v>
      </c>
      <c r="H80" s="13" t="s">
        <v>151</v>
      </c>
      <c r="I80" s="13" t="s">
        <v>152</v>
      </c>
      <c r="J80" s="13" t="s">
        <v>153</v>
      </c>
      <c r="K80" s="13" t="s">
        <v>330</v>
      </c>
      <c r="L80" s="13" t="s">
        <v>339</v>
      </c>
    </row>
    <row r="81" spans="1:12" x14ac:dyDescent="0.25">
      <c r="A81" s="244">
        <v>75</v>
      </c>
      <c r="B81" s="13" t="s">
        <v>341</v>
      </c>
      <c r="C81" s="13" t="s">
        <v>341</v>
      </c>
      <c r="D81" s="13" t="s">
        <v>338</v>
      </c>
      <c r="E81" s="13" t="s">
        <v>148</v>
      </c>
      <c r="F81" s="13" t="s">
        <v>162</v>
      </c>
      <c r="G81" s="13" t="s">
        <v>150</v>
      </c>
      <c r="H81" s="13" t="s">
        <v>151</v>
      </c>
      <c r="I81" s="13" t="s">
        <v>152</v>
      </c>
      <c r="J81" s="13" t="s">
        <v>153</v>
      </c>
      <c r="K81" s="13" t="s">
        <v>330</v>
      </c>
      <c r="L81" s="13" t="s">
        <v>339</v>
      </c>
    </row>
    <row r="82" spans="1:12" x14ac:dyDescent="0.25">
      <c r="A82" s="244">
        <v>76</v>
      </c>
      <c r="B82" s="13" t="s">
        <v>342</v>
      </c>
      <c r="C82" s="13" t="s">
        <v>342</v>
      </c>
      <c r="D82" s="13" t="s">
        <v>343</v>
      </c>
      <c r="E82" s="13" t="s">
        <v>148</v>
      </c>
      <c r="F82" s="13" t="s">
        <v>162</v>
      </c>
      <c r="G82" s="13" t="s">
        <v>150</v>
      </c>
      <c r="H82" s="13" t="s">
        <v>151</v>
      </c>
      <c r="I82" s="13" t="s">
        <v>152</v>
      </c>
      <c r="J82" s="13" t="s">
        <v>153</v>
      </c>
      <c r="K82" s="13" t="s">
        <v>330</v>
      </c>
      <c r="L82" s="13" t="s">
        <v>339</v>
      </c>
    </row>
    <row r="83" spans="1:12" x14ac:dyDescent="0.25">
      <c r="A83" s="244">
        <v>77</v>
      </c>
      <c r="B83" s="13" t="s">
        <v>344</v>
      </c>
      <c r="C83" s="13" t="s">
        <v>344</v>
      </c>
      <c r="D83" s="13" t="s">
        <v>343</v>
      </c>
      <c r="E83" s="13" t="s">
        <v>148</v>
      </c>
      <c r="F83" s="13" t="s">
        <v>162</v>
      </c>
      <c r="G83" s="13" t="s">
        <v>150</v>
      </c>
      <c r="H83" s="13" t="s">
        <v>151</v>
      </c>
      <c r="I83" s="13" t="s">
        <v>152</v>
      </c>
      <c r="J83" s="13" t="s">
        <v>153</v>
      </c>
      <c r="K83" s="13" t="s">
        <v>330</v>
      </c>
      <c r="L83" s="13" t="s">
        <v>339</v>
      </c>
    </row>
    <row r="84" spans="1:12" x14ac:dyDescent="0.25">
      <c r="A84" s="244">
        <v>78</v>
      </c>
      <c r="B84" s="13" t="s">
        <v>345</v>
      </c>
      <c r="C84" s="13" t="s">
        <v>345</v>
      </c>
      <c r="D84" s="13" t="s">
        <v>346</v>
      </c>
      <c r="E84" s="13" t="s">
        <v>148</v>
      </c>
      <c r="F84" s="13" t="s">
        <v>165</v>
      </c>
      <c r="G84" s="13" t="s">
        <v>150</v>
      </c>
      <c r="H84" s="13" t="s">
        <v>279</v>
      </c>
      <c r="I84" s="13" t="s">
        <v>152</v>
      </c>
      <c r="J84" s="13" t="s">
        <v>170</v>
      </c>
      <c r="K84" s="13" t="s">
        <v>330</v>
      </c>
      <c r="L84" s="13" t="s">
        <v>259</v>
      </c>
    </row>
    <row r="85" spans="1:12" x14ac:dyDescent="0.25">
      <c r="A85" s="244">
        <v>79</v>
      </c>
      <c r="B85" s="13" t="s">
        <v>347</v>
      </c>
      <c r="C85" s="13" t="s">
        <v>347</v>
      </c>
      <c r="D85" s="13"/>
      <c r="E85" s="13" t="s">
        <v>148</v>
      </c>
      <c r="F85" s="13" t="s">
        <v>165</v>
      </c>
      <c r="G85" s="13" t="s">
        <v>150</v>
      </c>
      <c r="H85" s="13" t="s">
        <v>279</v>
      </c>
      <c r="I85" s="13" t="s">
        <v>152</v>
      </c>
      <c r="J85" s="13" t="s">
        <v>170</v>
      </c>
      <c r="K85" s="13" t="s">
        <v>330</v>
      </c>
      <c r="L85" s="13" t="s">
        <v>259</v>
      </c>
    </row>
    <row r="86" spans="1:12" x14ac:dyDescent="0.25">
      <c r="A86" s="244">
        <v>80</v>
      </c>
      <c r="B86" s="13" t="s">
        <v>348</v>
      </c>
      <c r="C86" s="13" t="s">
        <v>349</v>
      </c>
      <c r="D86" s="13" t="s">
        <v>350</v>
      </c>
      <c r="E86" s="13" t="s">
        <v>148</v>
      </c>
      <c r="F86" s="13" t="s">
        <v>165</v>
      </c>
      <c r="G86" s="13" t="s">
        <v>150</v>
      </c>
      <c r="H86" s="13" t="s">
        <v>151</v>
      </c>
      <c r="I86" s="13" t="s">
        <v>152</v>
      </c>
      <c r="J86" s="13" t="s">
        <v>153</v>
      </c>
      <c r="K86" s="13" t="s">
        <v>330</v>
      </c>
      <c r="L86" s="13" t="s">
        <v>259</v>
      </c>
    </row>
    <row r="87" spans="1:12" x14ac:dyDescent="0.25">
      <c r="A87" s="244">
        <v>81</v>
      </c>
      <c r="B87" s="13" t="s">
        <v>351</v>
      </c>
      <c r="C87" s="13" t="s">
        <v>351</v>
      </c>
      <c r="D87" s="13"/>
      <c r="E87" s="13" t="s">
        <v>148</v>
      </c>
      <c r="F87" s="13" t="s">
        <v>162</v>
      </c>
      <c r="G87" s="13" t="s">
        <v>150</v>
      </c>
      <c r="H87" s="13" t="s">
        <v>151</v>
      </c>
      <c r="I87" s="13" t="s">
        <v>152</v>
      </c>
      <c r="J87" s="13" t="s">
        <v>153</v>
      </c>
      <c r="K87" s="13" t="s">
        <v>255</v>
      </c>
      <c r="L87" s="13" t="s">
        <v>276</v>
      </c>
    </row>
    <row r="88" spans="1:12" x14ac:dyDescent="0.25">
      <c r="A88" s="244">
        <v>82</v>
      </c>
      <c r="B88" s="13" t="s">
        <v>352</v>
      </c>
      <c r="C88" s="13" t="s">
        <v>352</v>
      </c>
      <c r="D88" s="13" t="s">
        <v>353</v>
      </c>
      <c r="E88" s="13" t="s">
        <v>148</v>
      </c>
      <c r="F88" s="13" t="s">
        <v>162</v>
      </c>
      <c r="G88" s="13" t="s">
        <v>150</v>
      </c>
      <c r="H88" s="13" t="s">
        <v>151</v>
      </c>
      <c r="I88" s="13" t="s">
        <v>152</v>
      </c>
      <c r="J88" s="13" t="s">
        <v>153</v>
      </c>
      <c r="K88" s="13" t="s">
        <v>255</v>
      </c>
      <c r="L88" s="13" t="s">
        <v>354</v>
      </c>
    </row>
    <row r="89" spans="1:12" x14ac:dyDescent="0.25">
      <c r="A89" s="244">
        <v>83</v>
      </c>
      <c r="B89" s="13" t="s">
        <v>355</v>
      </c>
      <c r="C89" s="13" t="s">
        <v>355</v>
      </c>
      <c r="D89" s="13"/>
      <c r="E89" s="13" t="s">
        <v>148</v>
      </c>
      <c r="F89" s="13" t="s">
        <v>149</v>
      </c>
      <c r="G89" s="13" t="s">
        <v>150</v>
      </c>
      <c r="H89" s="13" t="s">
        <v>151</v>
      </c>
      <c r="I89" s="13" t="s">
        <v>152</v>
      </c>
      <c r="J89" s="13" t="s">
        <v>153</v>
      </c>
      <c r="K89" s="13" t="s">
        <v>330</v>
      </c>
      <c r="L89" s="13" t="s">
        <v>339</v>
      </c>
    </row>
    <row r="90" spans="1:12" x14ac:dyDescent="0.25">
      <c r="A90" s="244">
        <v>84</v>
      </c>
      <c r="B90" s="13" t="s">
        <v>356</v>
      </c>
      <c r="C90" s="13" t="s">
        <v>357</v>
      </c>
      <c r="D90" s="13" t="s">
        <v>358</v>
      </c>
      <c r="E90" s="13" t="s">
        <v>148</v>
      </c>
      <c r="F90" s="13" t="s">
        <v>149</v>
      </c>
      <c r="G90" s="13" t="s">
        <v>150</v>
      </c>
      <c r="H90" s="13" t="s">
        <v>151</v>
      </c>
      <c r="I90" s="13" t="s">
        <v>152</v>
      </c>
      <c r="J90" s="13" t="s">
        <v>153</v>
      </c>
      <c r="K90" s="13" t="s">
        <v>255</v>
      </c>
      <c r="L90" s="13" t="s">
        <v>256</v>
      </c>
    </row>
    <row r="91" spans="1:12" x14ac:dyDescent="0.25">
      <c r="A91" s="244">
        <v>85</v>
      </c>
      <c r="B91" s="13" t="s">
        <v>359</v>
      </c>
      <c r="C91" s="13" t="s">
        <v>359</v>
      </c>
      <c r="D91" s="13"/>
      <c r="E91" s="13" t="s">
        <v>148</v>
      </c>
      <c r="F91" s="13" t="s">
        <v>162</v>
      </c>
      <c r="G91" s="13" t="s">
        <v>166</v>
      </c>
      <c r="H91" s="13" t="s">
        <v>151</v>
      </c>
      <c r="I91" s="13" t="s">
        <v>195</v>
      </c>
      <c r="J91" s="13" t="s">
        <v>170</v>
      </c>
      <c r="K91" s="13" t="s">
        <v>255</v>
      </c>
      <c r="L91" s="13" t="s">
        <v>256</v>
      </c>
    </row>
    <row r="92" spans="1:12" x14ac:dyDescent="0.25">
      <c r="A92" s="244">
        <v>86</v>
      </c>
      <c r="B92" s="13" t="s">
        <v>360</v>
      </c>
      <c r="C92" s="13" t="s">
        <v>360</v>
      </c>
      <c r="D92" s="13"/>
      <c r="E92" s="13" t="s">
        <v>148</v>
      </c>
      <c r="F92" s="13" t="s">
        <v>149</v>
      </c>
      <c r="G92" s="13" t="s">
        <v>166</v>
      </c>
      <c r="H92" s="13" t="s">
        <v>151</v>
      </c>
      <c r="I92" s="13" t="s">
        <v>195</v>
      </c>
      <c r="J92" s="13" t="s">
        <v>170</v>
      </c>
      <c r="K92" s="13" t="s">
        <v>255</v>
      </c>
      <c r="L92" s="13" t="s">
        <v>276</v>
      </c>
    </row>
    <row r="93" spans="1:12" x14ac:dyDescent="0.25">
      <c r="A93" s="244">
        <v>87</v>
      </c>
      <c r="B93" s="13" t="s">
        <v>361</v>
      </c>
      <c r="C93" s="13" t="s">
        <v>361</v>
      </c>
      <c r="D93" s="13" t="s">
        <v>362</v>
      </c>
      <c r="E93" s="13" t="s">
        <v>148</v>
      </c>
      <c r="F93" s="13" t="s">
        <v>162</v>
      </c>
      <c r="G93" s="13" t="s">
        <v>166</v>
      </c>
      <c r="H93" s="13" t="s">
        <v>151</v>
      </c>
      <c r="I93" s="13" t="s">
        <v>204</v>
      </c>
      <c r="J93" s="13" t="s">
        <v>205</v>
      </c>
      <c r="K93" s="13" t="s">
        <v>255</v>
      </c>
      <c r="L93" s="13" t="s">
        <v>276</v>
      </c>
    </row>
    <row r="94" spans="1:12" x14ac:dyDescent="0.25">
      <c r="A94" s="244">
        <v>88</v>
      </c>
      <c r="B94" s="13" t="s">
        <v>363</v>
      </c>
      <c r="C94" s="13" t="s">
        <v>363</v>
      </c>
      <c r="D94" s="13" t="s">
        <v>364</v>
      </c>
      <c r="E94" s="13" t="s">
        <v>148</v>
      </c>
      <c r="F94" s="13" t="s">
        <v>162</v>
      </c>
      <c r="G94" s="13" t="s">
        <v>166</v>
      </c>
      <c r="H94" s="13" t="s">
        <v>151</v>
      </c>
      <c r="I94" s="13" t="s">
        <v>252</v>
      </c>
      <c r="J94" s="13" t="s">
        <v>170</v>
      </c>
      <c r="K94" s="13" t="s">
        <v>255</v>
      </c>
      <c r="L94" s="13" t="s">
        <v>224</v>
      </c>
    </row>
    <row r="95" spans="1:12" x14ac:dyDescent="0.25">
      <c r="A95" s="244">
        <v>89</v>
      </c>
      <c r="B95" s="13" t="s">
        <v>365</v>
      </c>
      <c r="C95" s="13" t="s">
        <v>365</v>
      </c>
      <c r="D95" s="13" t="s">
        <v>364</v>
      </c>
      <c r="E95" s="13" t="s">
        <v>148</v>
      </c>
      <c r="F95" s="13" t="s">
        <v>162</v>
      </c>
      <c r="G95" s="13" t="s">
        <v>166</v>
      </c>
      <c r="H95" s="13" t="s">
        <v>151</v>
      </c>
      <c r="I95" s="13" t="s">
        <v>252</v>
      </c>
      <c r="J95" s="13" t="s">
        <v>170</v>
      </c>
      <c r="K95" s="13" t="s">
        <v>330</v>
      </c>
      <c r="L95" s="13" t="s">
        <v>259</v>
      </c>
    </row>
    <row r="96" spans="1:12" x14ac:dyDescent="0.25">
      <c r="A96" s="244">
        <v>90</v>
      </c>
      <c r="B96" s="13" t="s">
        <v>366</v>
      </c>
      <c r="C96" s="13" t="s">
        <v>366</v>
      </c>
      <c r="D96" s="13" t="s">
        <v>364</v>
      </c>
      <c r="E96" s="13" t="s">
        <v>148</v>
      </c>
      <c r="F96" s="13" t="s">
        <v>162</v>
      </c>
      <c r="G96" s="13" t="s">
        <v>166</v>
      </c>
      <c r="H96" s="13" t="s">
        <v>151</v>
      </c>
      <c r="I96" s="13" t="s">
        <v>252</v>
      </c>
      <c r="J96" s="13" t="s">
        <v>170</v>
      </c>
      <c r="K96" s="13" t="s">
        <v>330</v>
      </c>
      <c r="L96" s="13" t="s">
        <v>259</v>
      </c>
    </row>
    <row r="97" spans="1:12" x14ac:dyDescent="0.25">
      <c r="A97" s="244">
        <v>91</v>
      </c>
      <c r="B97" s="13" t="s">
        <v>367</v>
      </c>
      <c r="C97" s="13" t="s">
        <v>367</v>
      </c>
      <c r="D97" s="13" t="s">
        <v>251</v>
      </c>
      <c r="E97" s="13" t="s">
        <v>148</v>
      </c>
      <c r="F97" s="13" t="s">
        <v>162</v>
      </c>
      <c r="G97" s="13" t="s">
        <v>166</v>
      </c>
      <c r="H97" s="13" t="s">
        <v>151</v>
      </c>
      <c r="I97" s="13" t="s">
        <v>252</v>
      </c>
      <c r="J97" s="13" t="s">
        <v>170</v>
      </c>
      <c r="K97" s="13" t="s">
        <v>255</v>
      </c>
      <c r="L97" s="13" t="s">
        <v>224</v>
      </c>
    </row>
    <row r="98" spans="1:12" x14ac:dyDescent="0.25">
      <c r="A98" s="244">
        <v>92</v>
      </c>
      <c r="B98" s="13" t="s">
        <v>368</v>
      </c>
      <c r="C98" s="13" t="s">
        <v>368</v>
      </c>
      <c r="D98" s="13" t="s">
        <v>369</v>
      </c>
      <c r="E98" s="13" t="s">
        <v>148</v>
      </c>
      <c r="F98" s="13" t="s">
        <v>162</v>
      </c>
      <c r="G98" s="13" t="s">
        <v>150</v>
      </c>
      <c r="H98" s="13" t="s">
        <v>151</v>
      </c>
      <c r="I98" s="13" t="s">
        <v>152</v>
      </c>
      <c r="J98" s="13" t="s">
        <v>170</v>
      </c>
      <c r="K98" s="13" t="s">
        <v>330</v>
      </c>
      <c r="L98" s="13" t="s">
        <v>259</v>
      </c>
    </row>
    <row r="99" spans="1:12" x14ac:dyDescent="0.25">
      <c r="A99" s="244">
        <v>93</v>
      </c>
      <c r="B99" s="13" t="s">
        <v>370</v>
      </c>
      <c r="C99" s="13" t="s">
        <v>370</v>
      </c>
      <c r="D99" s="13" t="s">
        <v>371</v>
      </c>
      <c r="E99" s="13" t="s">
        <v>148</v>
      </c>
      <c r="F99" s="13" t="s">
        <v>162</v>
      </c>
      <c r="G99" s="13" t="s">
        <v>150</v>
      </c>
      <c r="H99" s="13" t="s">
        <v>151</v>
      </c>
      <c r="I99" s="13" t="s">
        <v>152</v>
      </c>
      <c r="J99" s="13" t="s">
        <v>170</v>
      </c>
      <c r="K99" s="13" t="s">
        <v>330</v>
      </c>
      <c r="L99" s="13" t="s">
        <v>259</v>
      </c>
    </row>
    <row r="100" spans="1:12" x14ac:dyDescent="0.25">
      <c r="A100" s="244">
        <v>94</v>
      </c>
      <c r="B100" s="13" t="s">
        <v>372</v>
      </c>
      <c r="C100" s="13" t="s">
        <v>373</v>
      </c>
      <c r="D100" s="13"/>
      <c r="E100" s="13" t="s">
        <v>148</v>
      </c>
      <c r="F100" s="13" t="s">
        <v>162</v>
      </c>
      <c r="G100" s="13" t="s">
        <v>150</v>
      </c>
      <c r="H100" s="13" t="s">
        <v>151</v>
      </c>
      <c r="I100" s="13" t="s">
        <v>152</v>
      </c>
      <c r="J100" s="13" t="s">
        <v>170</v>
      </c>
      <c r="K100" s="13" t="s">
        <v>374</v>
      </c>
      <c r="L100" s="13" t="s">
        <v>375</v>
      </c>
    </row>
    <row r="101" spans="1:12" x14ac:dyDescent="0.25">
      <c r="A101" s="244">
        <v>95</v>
      </c>
      <c r="B101" s="13" t="s">
        <v>376</v>
      </c>
      <c r="C101" s="13" t="s">
        <v>377</v>
      </c>
      <c r="D101" s="13" t="s">
        <v>378</v>
      </c>
      <c r="E101" s="13" t="s">
        <v>148</v>
      </c>
      <c r="F101" s="13" t="s">
        <v>162</v>
      </c>
      <c r="G101" s="13" t="s">
        <v>150</v>
      </c>
      <c r="H101" s="13" t="s">
        <v>151</v>
      </c>
      <c r="I101" s="13" t="s">
        <v>152</v>
      </c>
      <c r="J101" s="13" t="s">
        <v>170</v>
      </c>
      <c r="K101" s="13" t="s">
        <v>374</v>
      </c>
      <c r="L101" s="13" t="s">
        <v>375</v>
      </c>
    </row>
    <row r="102" spans="1:12" x14ac:dyDescent="0.25">
      <c r="A102" s="244">
        <v>96</v>
      </c>
      <c r="B102" s="13" t="s">
        <v>379</v>
      </c>
      <c r="C102" s="13" t="s">
        <v>379</v>
      </c>
      <c r="D102" s="13" t="s">
        <v>380</v>
      </c>
      <c r="E102" s="13" t="s">
        <v>148</v>
      </c>
      <c r="F102" s="13" t="s">
        <v>165</v>
      </c>
      <c r="G102" s="13" t="s">
        <v>150</v>
      </c>
      <c r="H102" s="13" t="s">
        <v>151</v>
      </c>
      <c r="I102" s="13" t="s">
        <v>152</v>
      </c>
      <c r="J102" s="13" t="s">
        <v>170</v>
      </c>
      <c r="K102" s="13" t="s">
        <v>374</v>
      </c>
      <c r="L102" s="13" t="s">
        <v>259</v>
      </c>
    </row>
    <row r="103" spans="1:12" x14ac:dyDescent="0.25">
      <c r="A103" s="244">
        <v>97</v>
      </c>
      <c r="B103" s="13" t="s">
        <v>381</v>
      </c>
      <c r="C103" s="13" t="s">
        <v>381</v>
      </c>
      <c r="D103" s="13"/>
      <c r="E103" s="13" t="s">
        <v>148</v>
      </c>
      <c r="F103" s="13" t="s">
        <v>382</v>
      </c>
      <c r="G103" s="13" t="s">
        <v>150</v>
      </c>
      <c r="H103" s="13" t="s">
        <v>151</v>
      </c>
      <c r="I103" s="13" t="s">
        <v>152</v>
      </c>
      <c r="J103" s="13" t="s">
        <v>170</v>
      </c>
      <c r="K103" s="13" t="s">
        <v>374</v>
      </c>
      <c r="L103" s="13" t="s">
        <v>259</v>
      </c>
    </row>
    <row r="104" spans="1:12" x14ac:dyDescent="0.25">
      <c r="A104" s="244">
        <v>98</v>
      </c>
      <c r="B104" s="13" t="s">
        <v>383</v>
      </c>
      <c r="C104" s="13" t="s">
        <v>384</v>
      </c>
      <c r="D104" s="13" t="s">
        <v>385</v>
      </c>
      <c r="E104" s="13" t="s">
        <v>148</v>
      </c>
      <c r="F104" s="13" t="s">
        <v>162</v>
      </c>
      <c r="G104" s="13" t="s">
        <v>166</v>
      </c>
      <c r="H104" s="13" t="s">
        <v>151</v>
      </c>
      <c r="I104" s="13" t="s">
        <v>386</v>
      </c>
      <c r="J104" s="13" t="s">
        <v>170</v>
      </c>
      <c r="K104" s="13" t="s">
        <v>374</v>
      </c>
      <c r="L104" s="13" t="s">
        <v>375</v>
      </c>
    </row>
    <row r="105" spans="1:12" x14ac:dyDescent="0.25">
      <c r="A105" s="244">
        <v>99</v>
      </c>
      <c r="B105" s="13" t="s">
        <v>387</v>
      </c>
      <c r="C105" s="13" t="s">
        <v>387</v>
      </c>
      <c r="D105" s="13" t="s">
        <v>388</v>
      </c>
      <c r="E105" s="13" t="s">
        <v>148</v>
      </c>
      <c r="F105" s="13" t="s">
        <v>162</v>
      </c>
      <c r="G105" s="13" t="s">
        <v>226</v>
      </c>
      <c r="H105" s="13" t="s">
        <v>151</v>
      </c>
      <c r="I105" s="13" t="s">
        <v>386</v>
      </c>
      <c r="J105" s="13" t="s">
        <v>170</v>
      </c>
      <c r="K105" s="13" t="s">
        <v>374</v>
      </c>
      <c r="L105" s="13" t="s">
        <v>385</v>
      </c>
    </row>
    <row r="106" spans="1:12" x14ac:dyDescent="0.25">
      <c r="A106" s="244">
        <v>100</v>
      </c>
      <c r="B106" s="13" t="s">
        <v>389</v>
      </c>
      <c r="C106" s="13" t="s">
        <v>390</v>
      </c>
      <c r="D106" s="13" t="s">
        <v>385</v>
      </c>
      <c r="E106" s="13" t="s">
        <v>148</v>
      </c>
      <c r="F106" s="13" t="s">
        <v>162</v>
      </c>
      <c r="G106" s="13" t="s">
        <v>226</v>
      </c>
      <c r="H106" s="13" t="s">
        <v>151</v>
      </c>
      <c r="I106" s="13" t="s">
        <v>391</v>
      </c>
      <c r="J106" s="13" t="s">
        <v>170</v>
      </c>
      <c r="K106" s="13" t="s">
        <v>374</v>
      </c>
      <c r="L106" s="13" t="s">
        <v>385</v>
      </c>
    </row>
    <row r="107" spans="1:12" x14ac:dyDescent="0.25">
      <c r="A107" s="244">
        <v>101</v>
      </c>
      <c r="B107" s="13" t="s">
        <v>392</v>
      </c>
      <c r="C107" s="13" t="s">
        <v>392</v>
      </c>
      <c r="D107" s="13" t="s">
        <v>393</v>
      </c>
      <c r="E107" s="13" t="s">
        <v>148</v>
      </c>
      <c r="F107" s="13" t="s">
        <v>165</v>
      </c>
      <c r="G107" s="13" t="s">
        <v>150</v>
      </c>
      <c r="H107" s="13" t="s">
        <v>151</v>
      </c>
      <c r="I107" s="13" t="s">
        <v>152</v>
      </c>
      <c r="J107" s="13" t="s">
        <v>170</v>
      </c>
      <c r="K107" s="13" t="s">
        <v>374</v>
      </c>
      <c r="L107" s="13" t="s">
        <v>394</v>
      </c>
    </row>
    <row r="108" spans="1:12" x14ac:dyDescent="0.25">
      <c r="A108" s="244">
        <v>102</v>
      </c>
      <c r="B108" s="13" t="s">
        <v>395</v>
      </c>
      <c r="C108" s="13" t="s">
        <v>396</v>
      </c>
      <c r="D108" s="13" t="s">
        <v>397</v>
      </c>
      <c r="E108" s="13" t="s">
        <v>148</v>
      </c>
      <c r="F108" s="13" t="s">
        <v>162</v>
      </c>
      <c r="G108" s="13" t="s">
        <v>150</v>
      </c>
      <c r="H108" s="13" t="s">
        <v>151</v>
      </c>
      <c r="I108" s="13" t="s">
        <v>152</v>
      </c>
      <c r="J108" s="13" t="s">
        <v>170</v>
      </c>
      <c r="K108" s="13" t="s">
        <v>374</v>
      </c>
      <c r="L108" s="13" t="s">
        <v>398</v>
      </c>
    </row>
    <row r="109" spans="1:12" x14ac:dyDescent="0.25">
      <c r="A109" s="244">
        <v>103</v>
      </c>
      <c r="B109" s="13" t="s">
        <v>399</v>
      </c>
      <c r="C109" s="13" t="s">
        <v>399</v>
      </c>
      <c r="D109" s="13"/>
      <c r="E109" s="13" t="s">
        <v>148</v>
      </c>
      <c r="F109" s="13" t="s">
        <v>165</v>
      </c>
      <c r="G109" s="13" t="s">
        <v>150</v>
      </c>
      <c r="H109" s="13" t="s">
        <v>279</v>
      </c>
      <c r="I109" s="13" t="s">
        <v>152</v>
      </c>
      <c r="J109" s="13" t="s">
        <v>170</v>
      </c>
      <c r="K109" s="13" t="s">
        <v>374</v>
      </c>
      <c r="L109" s="13" t="s">
        <v>224</v>
      </c>
    </row>
    <row r="110" spans="1:12" x14ac:dyDescent="0.25">
      <c r="A110" s="244">
        <v>104</v>
      </c>
      <c r="B110" s="13" t="s">
        <v>400</v>
      </c>
      <c r="C110" s="13" t="s">
        <v>400</v>
      </c>
      <c r="D110" s="13" t="s">
        <v>401</v>
      </c>
      <c r="E110" s="13" t="s">
        <v>148</v>
      </c>
      <c r="F110" s="13" t="s">
        <v>382</v>
      </c>
      <c r="G110" s="13" t="s">
        <v>150</v>
      </c>
      <c r="H110" s="13" t="s">
        <v>151</v>
      </c>
      <c r="I110" s="13" t="s">
        <v>152</v>
      </c>
      <c r="J110" s="13" t="s">
        <v>153</v>
      </c>
      <c r="K110" s="13" t="s">
        <v>374</v>
      </c>
      <c r="L110" s="13" t="s">
        <v>398</v>
      </c>
    </row>
    <row r="111" spans="1:12" x14ac:dyDescent="0.25">
      <c r="A111" s="244">
        <v>105</v>
      </c>
      <c r="B111" s="13" t="s">
        <v>402</v>
      </c>
      <c r="C111" s="13" t="s">
        <v>402</v>
      </c>
      <c r="D111" s="13" t="s">
        <v>403</v>
      </c>
      <c r="E111" s="13" t="s">
        <v>148</v>
      </c>
      <c r="F111" s="13" t="s">
        <v>165</v>
      </c>
      <c r="G111" s="13" t="s">
        <v>150</v>
      </c>
      <c r="H111" s="13" t="s">
        <v>151</v>
      </c>
      <c r="I111" s="13" t="s">
        <v>152</v>
      </c>
      <c r="J111" s="13" t="s">
        <v>153</v>
      </c>
      <c r="K111" s="13" t="s">
        <v>374</v>
      </c>
      <c r="L111" s="13" t="s">
        <v>394</v>
      </c>
    </row>
    <row r="112" spans="1:12" x14ac:dyDescent="0.25">
      <c r="A112" s="244">
        <v>106</v>
      </c>
      <c r="B112" s="13" t="s">
        <v>404</v>
      </c>
      <c r="C112" s="13" t="s">
        <v>404</v>
      </c>
      <c r="D112" s="13" t="s">
        <v>405</v>
      </c>
      <c r="E112" s="13" t="s">
        <v>148</v>
      </c>
      <c r="F112" s="13" t="s">
        <v>165</v>
      </c>
      <c r="G112" s="13" t="s">
        <v>226</v>
      </c>
      <c r="H112" s="13" t="s">
        <v>151</v>
      </c>
      <c r="I112" s="13" t="s">
        <v>406</v>
      </c>
      <c r="J112" s="13" t="s">
        <v>170</v>
      </c>
      <c r="K112" s="13" t="s">
        <v>407</v>
      </c>
      <c r="L112" s="13" t="s">
        <v>408</v>
      </c>
    </row>
    <row r="113" spans="1:12" x14ac:dyDescent="0.25">
      <c r="A113" s="244">
        <v>107</v>
      </c>
      <c r="B113" s="13" t="s">
        <v>409</v>
      </c>
      <c r="C113" s="13" t="s">
        <v>410</v>
      </c>
      <c r="D113" s="13"/>
      <c r="E113" s="13" t="s">
        <v>148</v>
      </c>
      <c r="F113" s="13" t="s">
        <v>165</v>
      </c>
      <c r="G113" s="13" t="s">
        <v>150</v>
      </c>
      <c r="H113" s="13" t="s">
        <v>151</v>
      </c>
      <c r="I113" s="13" t="s">
        <v>152</v>
      </c>
      <c r="J113" s="13" t="s">
        <v>170</v>
      </c>
      <c r="K113" s="13" t="s">
        <v>407</v>
      </c>
      <c r="L113" s="13" t="s">
        <v>408</v>
      </c>
    </row>
    <row r="114" spans="1:12" x14ac:dyDescent="0.25">
      <c r="A114" s="244">
        <v>108</v>
      </c>
      <c r="B114" s="13" t="s">
        <v>411</v>
      </c>
      <c r="C114" s="13" t="s">
        <v>412</v>
      </c>
      <c r="D114" s="13" t="s">
        <v>413</v>
      </c>
      <c r="E114" s="13" t="s">
        <v>148</v>
      </c>
      <c r="F114" s="13" t="s">
        <v>165</v>
      </c>
      <c r="G114" s="13" t="s">
        <v>150</v>
      </c>
      <c r="H114" s="13" t="s">
        <v>151</v>
      </c>
      <c r="I114" s="13" t="s">
        <v>152</v>
      </c>
      <c r="J114" s="13" t="s">
        <v>170</v>
      </c>
      <c r="K114" s="13" t="s">
        <v>407</v>
      </c>
      <c r="L114" s="13" t="s">
        <v>408</v>
      </c>
    </row>
    <row r="115" spans="1:12" x14ac:dyDescent="0.25">
      <c r="A115" s="244">
        <v>109</v>
      </c>
      <c r="B115" s="13" t="s">
        <v>414</v>
      </c>
      <c r="C115" s="13" t="s">
        <v>414</v>
      </c>
      <c r="D115" s="13"/>
      <c r="E115" s="13" t="s">
        <v>148</v>
      </c>
      <c r="F115" s="13" t="s">
        <v>165</v>
      </c>
      <c r="G115" s="13" t="s">
        <v>226</v>
      </c>
      <c r="H115" s="13" t="s">
        <v>151</v>
      </c>
      <c r="I115" s="13" t="s">
        <v>152</v>
      </c>
      <c r="J115" s="13" t="s">
        <v>170</v>
      </c>
      <c r="K115" s="13" t="s">
        <v>407</v>
      </c>
      <c r="L115" s="13" t="s">
        <v>408</v>
      </c>
    </row>
    <row r="116" spans="1:12" x14ac:dyDescent="0.25">
      <c r="A116" s="244">
        <v>110</v>
      </c>
      <c r="B116" s="13" t="s">
        <v>415</v>
      </c>
      <c r="C116" s="13" t="s">
        <v>416</v>
      </c>
      <c r="D116" s="13"/>
      <c r="E116" s="13" t="s">
        <v>148</v>
      </c>
      <c r="F116" s="13" t="s">
        <v>165</v>
      </c>
      <c r="G116" s="13" t="s">
        <v>150</v>
      </c>
      <c r="H116" s="13" t="s">
        <v>151</v>
      </c>
      <c r="I116" s="13" t="s">
        <v>152</v>
      </c>
      <c r="J116" s="13" t="s">
        <v>170</v>
      </c>
      <c r="K116" s="13" t="s">
        <v>407</v>
      </c>
      <c r="L116" s="13" t="s">
        <v>408</v>
      </c>
    </row>
    <row r="117" spans="1:12" x14ac:dyDescent="0.25">
      <c r="A117" s="244">
        <v>111</v>
      </c>
      <c r="B117" s="13" t="s">
        <v>417</v>
      </c>
      <c r="C117" s="13" t="s">
        <v>417</v>
      </c>
      <c r="D117" s="13" t="s">
        <v>418</v>
      </c>
      <c r="E117" s="13" t="s">
        <v>148</v>
      </c>
      <c r="F117" s="13" t="s">
        <v>165</v>
      </c>
      <c r="G117" s="13" t="s">
        <v>150</v>
      </c>
      <c r="H117" s="13" t="s">
        <v>151</v>
      </c>
      <c r="I117" s="13" t="s">
        <v>152</v>
      </c>
      <c r="J117" s="13" t="s">
        <v>170</v>
      </c>
      <c r="K117" s="13" t="s">
        <v>407</v>
      </c>
      <c r="L117" s="13" t="s">
        <v>418</v>
      </c>
    </row>
    <row r="118" spans="1:12" x14ac:dyDescent="0.25">
      <c r="A118" s="244">
        <v>112</v>
      </c>
      <c r="B118" s="13" t="s">
        <v>419</v>
      </c>
      <c r="C118" s="13" t="s">
        <v>419</v>
      </c>
      <c r="D118" s="13"/>
      <c r="E118" s="13" t="s">
        <v>148</v>
      </c>
      <c r="F118" s="13" t="s">
        <v>382</v>
      </c>
      <c r="G118" s="13" t="s">
        <v>226</v>
      </c>
      <c r="H118" s="13" t="s">
        <v>279</v>
      </c>
      <c r="I118" s="13" t="s">
        <v>420</v>
      </c>
      <c r="J118" s="13" t="s">
        <v>170</v>
      </c>
      <c r="K118" s="13" t="s">
        <v>407</v>
      </c>
      <c r="L118" s="13" t="s">
        <v>418</v>
      </c>
    </row>
    <row r="119" spans="1:12" x14ac:dyDescent="0.25">
      <c r="A119" s="244">
        <v>113</v>
      </c>
      <c r="B119" s="13" t="s">
        <v>421</v>
      </c>
      <c r="C119" s="13" t="s">
        <v>422</v>
      </c>
      <c r="D119" s="13"/>
      <c r="E119" s="13" t="s">
        <v>148</v>
      </c>
      <c r="F119" s="13" t="s">
        <v>165</v>
      </c>
      <c r="G119" s="13" t="s">
        <v>150</v>
      </c>
      <c r="H119" s="13" t="s">
        <v>151</v>
      </c>
      <c r="I119" s="13" t="s">
        <v>152</v>
      </c>
      <c r="J119" s="13" t="s">
        <v>170</v>
      </c>
      <c r="K119" s="13" t="s">
        <v>407</v>
      </c>
      <c r="L119" s="13" t="s">
        <v>408</v>
      </c>
    </row>
    <row r="120" spans="1:12" x14ac:dyDescent="0.25">
      <c r="A120" s="244">
        <v>114</v>
      </c>
      <c r="B120" s="13" t="s">
        <v>423</v>
      </c>
      <c r="C120" s="13" t="s">
        <v>423</v>
      </c>
      <c r="D120" s="13" t="s">
        <v>424</v>
      </c>
      <c r="E120" s="13" t="s">
        <v>148</v>
      </c>
      <c r="F120" s="13" t="s">
        <v>165</v>
      </c>
      <c r="G120" s="13" t="s">
        <v>166</v>
      </c>
      <c r="H120" s="13" t="s">
        <v>279</v>
      </c>
      <c r="I120" s="13" t="s">
        <v>152</v>
      </c>
      <c r="J120" s="13" t="s">
        <v>170</v>
      </c>
      <c r="K120" s="13" t="s">
        <v>319</v>
      </c>
      <c r="L120" s="13" t="s">
        <v>322</v>
      </c>
    </row>
    <row r="121" spans="1:12" x14ac:dyDescent="0.25">
      <c r="A121" s="244">
        <v>115</v>
      </c>
      <c r="B121" s="13" t="s">
        <v>425</v>
      </c>
      <c r="C121" s="13" t="s">
        <v>425</v>
      </c>
      <c r="D121" s="13" t="s">
        <v>426</v>
      </c>
      <c r="E121" s="13" t="s">
        <v>148</v>
      </c>
      <c r="F121" s="13" t="s">
        <v>149</v>
      </c>
      <c r="G121" s="13" t="s">
        <v>150</v>
      </c>
      <c r="H121" s="13" t="s">
        <v>151</v>
      </c>
      <c r="I121" s="13" t="s">
        <v>152</v>
      </c>
      <c r="J121" s="13" t="s">
        <v>153</v>
      </c>
      <c r="K121" s="13" t="s">
        <v>158</v>
      </c>
      <c r="L121" s="13" t="s">
        <v>159</v>
      </c>
    </row>
    <row r="122" spans="1:12" x14ac:dyDescent="0.25">
      <c r="A122" s="244">
        <v>116</v>
      </c>
      <c r="B122" s="13" t="s">
        <v>427</v>
      </c>
      <c r="C122" s="13" t="s">
        <v>427</v>
      </c>
      <c r="D122" s="13"/>
      <c r="E122" s="13" t="s">
        <v>148</v>
      </c>
      <c r="F122" s="13" t="s">
        <v>165</v>
      </c>
      <c r="G122" s="13" t="s">
        <v>150</v>
      </c>
      <c r="H122" s="13" t="s">
        <v>151</v>
      </c>
      <c r="I122" s="13" t="s">
        <v>152</v>
      </c>
      <c r="J122" s="13" t="s">
        <v>153</v>
      </c>
      <c r="K122" s="13" t="s">
        <v>158</v>
      </c>
      <c r="L122" s="13" t="s">
        <v>159</v>
      </c>
    </row>
    <row r="123" spans="1:12" x14ac:dyDescent="0.25">
      <c r="A123" s="244">
        <v>117</v>
      </c>
      <c r="B123" s="13" t="s">
        <v>428</v>
      </c>
      <c r="C123" s="13" t="s">
        <v>428</v>
      </c>
      <c r="D123" s="13"/>
      <c r="E123" s="13" t="s">
        <v>148</v>
      </c>
      <c r="F123" s="13" t="s">
        <v>162</v>
      </c>
      <c r="G123" s="13" t="s">
        <v>226</v>
      </c>
      <c r="H123" s="13" t="s">
        <v>151</v>
      </c>
      <c r="I123" s="13" t="s">
        <v>429</v>
      </c>
      <c r="J123" s="13" t="s">
        <v>170</v>
      </c>
      <c r="K123" s="13" t="s">
        <v>158</v>
      </c>
      <c r="L123" s="13" t="s">
        <v>159</v>
      </c>
    </row>
    <row r="124" spans="1:12" x14ac:dyDescent="0.25">
      <c r="A124" s="244">
        <v>118</v>
      </c>
      <c r="B124" s="13" t="s">
        <v>430</v>
      </c>
      <c r="C124" s="13" t="s">
        <v>430</v>
      </c>
      <c r="D124" s="13" t="s">
        <v>431</v>
      </c>
      <c r="E124" s="13" t="s">
        <v>148</v>
      </c>
      <c r="F124" s="13" t="s">
        <v>165</v>
      </c>
      <c r="G124" s="13" t="s">
        <v>150</v>
      </c>
      <c r="H124" s="13" t="s">
        <v>151</v>
      </c>
      <c r="I124" s="13" t="s">
        <v>152</v>
      </c>
      <c r="J124" s="13" t="s">
        <v>153</v>
      </c>
      <c r="K124" s="13" t="s">
        <v>158</v>
      </c>
      <c r="L124" s="13" t="s">
        <v>159</v>
      </c>
    </row>
    <row r="125" spans="1:12" x14ac:dyDescent="0.25">
      <c r="A125" s="244">
        <v>119</v>
      </c>
      <c r="B125" s="13" t="s">
        <v>432</v>
      </c>
      <c r="C125" s="13" t="s">
        <v>432</v>
      </c>
      <c r="D125" s="13"/>
      <c r="E125" s="13" t="s">
        <v>148</v>
      </c>
      <c r="F125" s="13" t="s">
        <v>162</v>
      </c>
      <c r="G125" s="13" t="s">
        <v>150</v>
      </c>
      <c r="H125" s="13" t="s">
        <v>151</v>
      </c>
      <c r="I125" s="13" t="s">
        <v>152</v>
      </c>
      <c r="J125" s="13" t="s">
        <v>153</v>
      </c>
      <c r="K125" s="13" t="s">
        <v>158</v>
      </c>
      <c r="L125" s="13" t="s">
        <v>159</v>
      </c>
    </row>
    <row r="126" spans="1:12" x14ac:dyDescent="0.25">
      <c r="A126" s="244">
        <v>120</v>
      </c>
      <c r="B126" s="13" t="s">
        <v>433</v>
      </c>
      <c r="C126" s="13" t="s">
        <v>433</v>
      </c>
      <c r="D126" s="13"/>
      <c r="E126" s="13" t="s">
        <v>148</v>
      </c>
      <c r="F126" s="13" t="s">
        <v>165</v>
      </c>
      <c r="G126" s="13" t="s">
        <v>150</v>
      </c>
      <c r="H126" s="13" t="s">
        <v>151</v>
      </c>
      <c r="I126" s="13" t="s">
        <v>152</v>
      </c>
      <c r="J126" s="13" t="s">
        <v>170</v>
      </c>
      <c r="K126" s="13" t="s">
        <v>158</v>
      </c>
      <c r="L126" s="13" t="s">
        <v>434</v>
      </c>
    </row>
    <row r="127" spans="1:12" x14ac:dyDescent="0.25">
      <c r="A127" s="244">
        <v>121</v>
      </c>
      <c r="B127" s="13" t="s">
        <v>435</v>
      </c>
      <c r="C127" s="13" t="s">
        <v>435</v>
      </c>
      <c r="D127" s="13" t="s">
        <v>436</v>
      </c>
      <c r="E127" s="13" t="s">
        <v>148</v>
      </c>
      <c r="F127" s="13" t="s">
        <v>149</v>
      </c>
      <c r="G127" s="13" t="s">
        <v>150</v>
      </c>
      <c r="H127" s="13" t="s">
        <v>151</v>
      </c>
      <c r="I127" s="13" t="s">
        <v>437</v>
      </c>
      <c r="J127" s="13" t="s">
        <v>153</v>
      </c>
      <c r="K127" s="13" t="s">
        <v>158</v>
      </c>
      <c r="L127" s="13" t="s">
        <v>434</v>
      </c>
    </row>
    <row r="128" spans="1:12" x14ac:dyDescent="0.25">
      <c r="A128" s="244">
        <v>122</v>
      </c>
      <c r="B128" s="13" t="s">
        <v>438</v>
      </c>
      <c r="C128" s="13" t="s">
        <v>438</v>
      </c>
      <c r="D128" s="13" t="s">
        <v>439</v>
      </c>
      <c r="E128" s="13" t="s">
        <v>148</v>
      </c>
      <c r="F128" s="13" t="s">
        <v>162</v>
      </c>
      <c r="G128" s="13" t="s">
        <v>150</v>
      </c>
      <c r="H128" s="13" t="s">
        <v>151</v>
      </c>
      <c r="I128" s="13" t="s">
        <v>152</v>
      </c>
      <c r="J128" s="13" t="s">
        <v>153</v>
      </c>
      <c r="K128" s="13" t="s">
        <v>158</v>
      </c>
      <c r="L128" s="13" t="s">
        <v>159</v>
      </c>
    </row>
    <row r="129" spans="1:12" x14ac:dyDescent="0.25">
      <c r="A129" s="244">
        <v>123</v>
      </c>
      <c r="B129" s="13" t="s">
        <v>440</v>
      </c>
      <c r="C129" s="13" t="s">
        <v>440</v>
      </c>
      <c r="D129" s="13"/>
      <c r="E129" s="13" t="s">
        <v>148</v>
      </c>
      <c r="F129" s="13" t="s">
        <v>382</v>
      </c>
      <c r="G129" s="13" t="s">
        <v>150</v>
      </c>
      <c r="H129" s="13" t="s">
        <v>151</v>
      </c>
      <c r="I129" s="13" t="s">
        <v>152</v>
      </c>
      <c r="J129" s="13" t="s">
        <v>153</v>
      </c>
      <c r="K129" s="13" t="s">
        <v>158</v>
      </c>
      <c r="L129" s="13" t="s">
        <v>159</v>
      </c>
    </row>
    <row r="130" spans="1:12" x14ac:dyDescent="0.25">
      <c r="A130" s="244">
        <v>124</v>
      </c>
      <c r="B130" s="13" t="s">
        <v>441</v>
      </c>
      <c r="C130" s="13" t="s">
        <v>442</v>
      </c>
      <c r="D130" s="13"/>
      <c r="E130" s="13" t="s">
        <v>148</v>
      </c>
      <c r="F130" s="13" t="s">
        <v>149</v>
      </c>
      <c r="G130" s="13" t="s">
        <v>150</v>
      </c>
      <c r="H130" s="13" t="s">
        <v>279</v>
      </c>
      <c r="I130" s="13" t="s">
        <v>152</v>
      </c>
      <c r="J130" s="13" t="s">
        <v>170</v>
      </c>
      <c r="K130" s="13" t="s">
        <v>158</v>
      </c>
      <c r="L130" s="13" t="s">
        <v>434</v>
      </c>
    </row>
    <row r="131" spans="1:12" x14ac:dyDescent="0.25">
      <c r="A131" s="244">
        <v>125</v>
      </c>
      <c r="B131" s="13" t="s">
        <v>443</v>
      </c>
      <c r="C131" s="13" t="s">
        <v>444</v>
      </c>
      <c r="D131" s="13"/>
      <c r="E131" s="13" t="s">
        <v>148</v>
      </c>
      <c r="F131" s="13" t="s">
        <v>162</v>
      </c>
      <c r="G131" s="13" t="s">
        <v>150</v>
      </c>
      <c r="H131" s="13" t="s">
        <v>151</v>
      </c>
      <c r="I131" s="13" t="s">
        <v>152</v>
      </c>
      <c r="J131" s="13" t="s">
        <v>170</v>
      </c>
      <c r="K131" s="13" t="s">
        <v>158</v>
      </c>
      <c r="L131" s="13" t="s">
        <v>434</v>
      </c>
    </row>
    <row r="132" spans="1:12" x14ac:dyDescent="0.25">
      <c r="A132" s="244">
        <v>126</v>
      </c>
      <c r="B132" s="13" t="s">
        <v>445</v>
      </c>
      <c r="C132" s="13" t="s">
        <v>446</v>
      </c>
      <c r="D132" s="13" t="s">
        <v>447</v>
      </c>
      <c r="E132" s="13" t="s">
        <v>448</v>
      </c>
      <c r="F132" s="13" t="s">
        <v>382</v>
      </c>
      <c r="G132" s="13" t="s">
        <v>150</v>
      </c>
      <c r="H132" s="13" t="s">
        <v>279</v>
      </c>
      <c r="I132" s="13" t="s">
        <v>152</v>
      </c>
      <c r="J132" s="13" t="s">
        <v>170</v>
      </c>
      <c r="K132" s="13" t="s">
        <v>158</v>
      </c>
      <c r="L132" s="13" t="s">
        <v>434</v>
      </c>
    </row>
    <row r="133" spans="1:12" x14ac:dyDescent="0.25">
      <c r="A133" s="244">
        <v>127</v>
      </c>
      <c r="B133" s="13" t="s">
        <v>449</v>
      </c>
      <c r="C133" s="13" t="s">
        <v>450</v>
      </c>
      <c r="D133" s="13"/>
      <c r="E133" s="13" t="s">
        <v>148</v>
      </c>
      <c r="F133" s="13" t="s">
        <v>165</v>
      </c>
      <c r="G133" s="13" t="s">
        <v>150</v>
      </c>
      <c r="H133" s="13" t="s">
        <v>279</v>
      </c>
      <c r="I133" s="13" t="s">
        <v>152</v>
      </c>
      <c r="J133" s="13" t="s">
        <v>170</v>
      </c>
      <c r="K133" s="13" t="s">
        <v>158</v>
      </c>
      <c r="L133" s="13" t="s">
        <v>434</v>
      </c>
    </row>
    <row r="134" spans="1:12" x14ac:dyDescent="0.25">
      <c r="A134" s="244">
        <v>128</v>
      </c>
      <c r="B134" s="13" t="s">
        <v>451</v>
      </c>
      <c r="C134" s="13" t="s">
        <v>452</v>
      </c>
      <c r="D134" s="13"/>
      <c r="E134" s="13" t="s">
        <v>148</v>
      </c>
      <c r="F134" s="13" t="s">
        <v>162</v>
      </c>
      <c r="G134" s="13" t="s">
        <v>150</v>
      </c>
      <c r="H134" s="13" t="s">
        <v>279</v>
      </c>
      <c r="I134" s="13" t="s">
        <v>152</v>
      </c>
      <c r="J134" s="13" t="s">
        <v>170</v>
      </c>
      <c r="K134" s="13" t="s">
        <v>158</v>
      </c>
      <c r="L134" s="13" t="s">
        <v>434</v>
      </c>
    </row>
    <row r="135" spans="1:12" x14ac:dyDescent="0.25">
      <c r="A135" s="244">
        <v>129</v>
      </c>
      <c r="B135" s="13" t="s">
        <v>453</v>
      </c>
      <c r="C135" s="13" t="s">
        <v>454</v>
      </c>
      <c r="D135" s="13"/>
      <c r="E135" s="13" t="s">
        <v>148</v>
      </c>
      <c r="F135" s="13" t="s">
        <v>162</v>
      </c>
      <c r="G135" s="13" t="s">
        <v>150</v>
      </c>
      <c r="H135" s="13" t="s">
        <v>279</v>
      </c>
      <c r="I135" s="13" t="s">
        <v>152</v>
      </c>
      <c r="J135" s="13" t="s">
        <v>170</v>
      </c>
      <c r="K135" s="13" t="s">
        <v>158</v>
      </c>
      <c r="L135" s="13" t="s">
        <v>434</v>
      </c>
    </row>
    <row r="136" spans="1:12" x14ac:dyDescent="0.25">
      <c r="A136" s="244">
        <v>130</v>
      </c>
      <c r="B136" s="13" t="s">
        <v>455</v>
      </c>
      <c r="C136" s="13" t="s">
        <v>456</v>
      </c>
      <c r="D136" s="13"/>
      <c r="E136" s="13" t="s">
        <v>148</v>
      </c>
      <c r="F136" s="13"/>
      <c r="G136" s="13" t="s">
        <v>150</v>
      </c>
      <c r="H136" s="13" t="s">
        <v>279</v>
      </c>
      <c r="I136" s="13" t="s">
        <v>152</v>
      </c>
      <c r="J136" s="13" t="s">
        <v>170</v>
      </c>
      <c r="K136" s="13" t="s">
        <v>158</v>
      </c>
      <c r="L136" s="13" t="s">
        <v>434</v>
      </c>
    </row>
    <row r="137" spans="1:12" x14ac:dyDescent="0.25">
      <c r="A137" s="244">
        <v>131</v>
      </c>
      <c r="B137" s="13" t="s">
        <v>457</v>
      </c>
      <c r="C137" s="13" t="s">
        <v>457</v>
      </c>
      <c r="D137" s="13"/>
      <c r="E137" s="13" t="s">
        <v>148</v>
      </c>
      <c r="F137" s="13" t="s">
        <v>165</v>
      </c>
      <c r="G137" s="13" t="s">
        <v>150</v>
      </c>
      <c r="H137" s="13" t="s">
        <v>279</v>
      </c>
      <c r="I137" s="13" t="s">
        <v>152</v>
      </c>
      <c r="J137" s="13" t="s">
        <v>170</v>
      </c>
      <c r="K137" s="13" t="s">
        <v>158</v>
      </c>
      <c r="L137" s="13" t="s">
        <v>434</v>
      </c>
    </row>
    <row r="138" spans="1:12" x14ac:dyDescent="0.25">
      <c r="A138" s="244">
        <v>132</v>
      </c>
      <c r="B138" s="13" t="s">
        <v>458</v>
      </c>
      <c r="C138" s="13" t="s">
        <v>459</v>
      </c>
      <c r="D138" s="13"/>
      <c r="E138" s="13" t="s">
        <v>148</v>
      </c>
      <c r="F138" s="13" t="s">
        <v>165</v>
      </c>
      <c r="G138" s="13" t="s">
        <v>150</v>
      </c>
      <c r="H138" s="13" t="s">
        <v>279</v>
      </c>
      <c r="I138" s="13" t="s">
        <v>152</v>
      </c>
      <c r="J138" s="13" t="s">
        <v>170</v>
      </c>
      <c r="K138" s="13" t="s">
        <v>158</v>
      </c>
      <c r="L138" s="13" t="s">
        <v>434</v>
      </c>
    </row>
    <row r="139" spans="1:12" x14ac:dyDescent="0.25">
      <c r="A139" s="244">
        <v>133</v>
      </c>
      <c r="B139" s="13" t="s">
        <v>460</v>
      </c>
      <c r="C139" s="13" t="s">
        <v>460</v>
      </c>
      <c r="D139" s="13" t="s">
        <v>461</v>
      </c>
      <c r="E139" s="13" t="s">
        <v>148</v>
      </c>
      <c r="F139" s="13" t="s">
        <v>382</v>
      </c>
      <c r="G139" s="13" t="s">
        <v>150</v>
      </c>
      <c r="H139" s="13" t="s">
        <v>279</v>
      </c>
      <c r="I139" s="13" t="s">
        <v>152</v>
      </c>
      <c r="J139" s="13" t="s">
        <v>170</v>
      </c>
      <c r="K139" s="13" t="s">
        <v>158</v>
      </c>
      <c r="L139" s="13" t="s">
        <v>434</v>
      </c>
    </row>
    <row r="140" spans="1:12" x14ac:dyDescent="0.25">
      <c r="A140" s="244">
        <v>134</v>
      </c>
      <c r="B140" s="13" t="s">
        <v>462</v>
      </c>
      <c r="C140" s="13" t="s">
        <v>463</v>
      </c>
      <c r="D140" s="13"/>
      <c r="E140" s="13" t="s">
        <v>148</v>
      </c>
      <c r="F140" s="13" t="s">
        <v>464</v>
      </c>
      <c r="G140" s="13" t="s">
        <v>150</v>
      </c>
      <c r="H140" s="13" t="s">
        <v>279</v>
      </c>
      <c r="I140" s="13" t="s">
        <v>152</v>
      </c>
      <c r="J140" s="13" t="s">
        <v>170</v>
      </c>
      <c r="K140" s="13" t="s">
        <v>158</v>
      </c>
      <c r="L140" s="13" t="s">
        <v>434</v>
      </c>
    </row>
    <row r="141" spans="1:12" x14ac:dyDescent="0.25">
      <c r="A141" s="244">
        <v>135</v>
      </c>
      <c r="B141" s="13" t="s">
        <v>465</v>
      </c>
      <c r="C141" s="13" t="s">
        <v>466</v>
      </c>
      <c r="D141" s="13"/>
      <c r="E141" s="13" t="s">
        <v>148</v>
      </c>
      <c r="F141" s="13" t="s">
        <v>382</v>
      </c>
      <c r="G141" s="13" t="s">
        <v>150</v>
      </c>
      <c r="H141" s="13" t="s">
        <v>279</v>
      </c>
      <c r="I141" s="13" t="s">
        <v>152</v>
      </c>
      <c r="J141" s="13" t="s">
        <v>170</v>
      </c>
      <c r="K141" s="13" t="s">
        <v>158</v>
      </c>
      <c r="L141" s="13" t="s">
        <v>434</v>
      </c>
    </row>
    <row r="142" spans="1:12" x14ac:dyDescent="0.25">
      <c r="A142" s="244">
        <v>136</v>
      </c>
      <c r="B142" s="13" t="s">
        <v>467</v>
      </c>
      <c r="C142" s="13" t="s">
        <v>468</v>
      </c>
      <c r="D142" s="13"/>
      <c r="E142" s="13" t="s">
        <v>148</v>
      </c>
      <c r="F142" s="13" t="s">
        <v>382</v>
      </c>
      <c r="G142" s="13" t="s">
        <v>150</v>
      </c>
      <c r="H142" s="13" t="s">
        <v>279</v>
      </c>
      <c r="I142" s="13" t="s">
        <v>152</v>
      </c>
      <c r="J142" s="13" t="s">
        <v>170</v>
      </c>
      <c r="K142" s="13" t="s">
        <v>158</v>
      </c>
      <c r="L142" s="13" t="s">
        <v>434</v>
      </c>
    </row>
    <row r="143" spans="1:12" x14ac:dyDescent="0.25">
      <c r="A143" s="244">
        <v>137</v>
      </c>
      <c r="B143" s="13" t="s">
        <v>469</v>
      </c>
      <c r="C143" s="13" t="s">
        <v>470</v>
      </c>
      <c r="D143" s="13"/>
      <c r="E143" s="13" t="s">
        <v>148</v>
      </c>
      <c r="F143" s="13" t="s">
        <v>165</v>
      </c>
      <c r="G143" s="13" t="s">
        <v>150</v>
      </c>
      <c r="H143" s="13" t="s">
        <v>279</v>
      </c>
      <c r="I143" s="13" t="s">
        <v>152</v>
      </c>
      <c r="J143" s="13" t="s">
        <v>170</v>
      </c>
      <c r="K143" s="13" t="s">
        <v>158</v>
      </c>
      <c r="L143" s="13" t="s">
        <v>434</v>
      </c>
    </row>
    <row r="144" spans="1:12" x14ac:dyDescent="0.25">
      <c r="A144" s="244">
        <v>138</v>
      </c>
      <c r="B144" s="13" t="s">
        <v>471</v>
      </c>
      <c r="C144" s="13" t="s">
        <v>472</v>
      </c>
      <c r="D144" s="13" t="s">
        <v>473</v>
      </c>
      <c r="E144" s="13" t="s">
        <v>474</v>
      </c>
      <c r="F144" s="13" t="s">
        <v>165</v>
      </c>
      <c r="G144" s="13" t="s">
        <v>150</v>
      </c>
      <c r="H144" s="13" t="s">
        <v>151</v>
      </c>
      <c r="I144" s="13" t="s">
        <v>152</v>
      </c>
      <c r="J144" s="13" t="s">
        <v>170</v>
      </c>
      <c r="K144" s="13" t="s">
        <v>475</v>
      </c>
      <c r="L144" s="13" t="s">
        <v>474</v>
      </c>
    </row>
    <row r="145" spans="1:12" x14ac:dyDescent="0.25">
      <c r="A145" s="244">
        <v>139</v>
      </c>
      <c r="B145" s="13" t="s">
        <v>476</v>
      </c>
      <c r="C145" s="13" t="s">
        <v>476</v>
      </c>
      <c r="D145" s="13" t="s">
        <v>477</v>
      </c>
      <c r="E145" s="13" t="s">
        <v>148</v>
      </c>
      <c r="F145" s="13" t="s">
        <v>162</v>
      </c>
      <c r="G145" s="13" t="s">
        <v>150</v>
      </c>
      <c r="H145" s="13" t="s">
        <v>151</v>
      </c>
      <c r="I145" s="13" t="s">
        <v>152</v>
      </c>
      <c r="J145" s="13" t="s">
        <v>153</v>
      </c>
      <c r="K145" s="13" t="s">
        <v>475</v>
      </c>
      <c r="L145" s="13" t="s">
        <v>478</v>
      </c>
    </row>
    <row r="146" spans="1:12" x14ac:dyDescent="0.25">
      <c r="A146" s="244">
        <v>140</v>
      </c>
      <c r="B146" s="13" t="s">
        <v>479</v>
      </c>
      <c r="C146" s="13" t="s">
        <v>479</v>
      </c>
      <c r="D146" s="13" t="s">
        <v>480</v>
      </c>
      <c r="E146" s="13" t="s">
        <v>148</v>
      </c>
      <c r="F146" s="13" t="s">
        <v>165</v>
      </c>
      <c r="G146" s="13" t="s">
        <v>150</v>
      </c>
      <c r="H146" s="13" t="s">
        <v>151</v>
      </c>
      <c r="I146" s="13" t="s">
        <v>152</v>
      </c>
      <c r="J146" s="13" t="s">
        <v>153</v>
      </c>
      <c r="K146" s="13" t="s">
        <v>475</v>
      </c>
      <c r="L146" s="13" t="s">
        <v>339</v>
      </c>
    </row>
    <row r="147" spans="1:12" x14ac:dyDescent="0.25">
      <c r="A147" s="244">
        <v>141</v>
      </c>
      <c r="B147" s="13" t="s">
        <v>481</v>
      </c>
      <c r="C147" s="13" t="s">
        <v>481</v>
      </c>
      <c r="D147" s="13" t="s">
        <v>482</v>
      </c>
      <c r="E147" s="13" t="s">
        <v>148</v>
      </c>
      <c r="F147" s="13" t="s">
        <v>165</v>
      </c>
      <c r="G147" s="13" t="s">
        <v>150</v>
      </c>
      <c r="H147" s="13" t="s">
        <v>151</v>
      </c>
      <c r="I147" s="13" t="s">
        <v>152</v>
      </c>
      <c r="J147" s="13" t="s">
        <v>153</v>
      </c>
      <c r="K147" s="13" t="s">
        <v>475</v>
      </c>
      <c r="L147" s="13" t="s">
        <v>483</v>
      </c>
    </row>
    <row r="148" spans="1:12" x14ac:dyDescent="0.25">
      <c r="A148" s="244">
        <v>142</v>
      </c>
      <c r="B148" s="13" t="s">
        <v>484</v>
      </c>
      <c r="C148" s="13" t="s">
        <v>484</v>
      </c>
      <c r="D148" s="13" t="s">
        <v>485</v>
      </c>
      <c r="E148" s="13" t="s">
        <v>148</v>
      </c>
      <c r="F148" s="13" t="s">
        <v>165</v>
      </c>
      <c r="G148" s="13" t="s">
        <v>150</v>
      </c>
      <c r="H148" s="13" t="s">
        <v>151</v>
      </c>
      <c r="I148" s="13" t="s">
        <v>152</v>
      </c>
      <c r="J148" s="13" t="s">
        <v>153</v>
      </c>
      <c r="K148" s="13" t="s">
        <v>475</v>
      </c>
      <c r="L148" s="13" t="s">
        <v>483</v>
      </c>
    </row>
    <row r="149" spans="1:12" x14ac:dyDescent="0.25">
      <c r="A149" s="244">
        <v>143</v>
      </c>
      <c r="B149" s="13" t="s">
        <v>486</v>
      </c>
      <c r="C149" s="13" t="s">
        <v>486</v>
      </c>
      <c r="D149" s="13" t="s">
        <v>487</v>
      </c>
      <c r="E149" s="13" t="s">
        <v>148</v>
      </c>
      <c r="F149" s="13" t="s">
        <v>165</v>
      </c>
      <c r="G149" s="13" t="s">
        <v>150</v>
      </c>
      <c r="H149" s="13" t="s">
        <v>151</v>
      </c>
      <c r="I149" s="13" t="s">
        <v>152</v>
      </c>
      <c r="J149" s="13" t="s">
        <v>153</v>
      </c>
      <c r="K149" s="13" t="s">
        <v>475</v>
      </c>
      <c r="L149" s="13" t="s">
        <v>483</v>
      </c>
    </row>
    <row r="150" spans="1:12" x14ac:dyDescent="0.25">
      <c r="A150" s="244">
        <v>144</v>
      </c>
      <c r="B150" s="13" t="s">
        <v>488</v>
      </c>
      <c r="C150" s="13" t="s">
        <v>488</v>
      </c>
      <c r="D150" s="13" t="s">
        <v>489</v>
      </c>
      <c r="E150" s="13" t="s">
        <v>148</v>
      </c>
      <c r="F150" s="13" t="s">
        <v>165</v>
      </c>
      <c r="G150" s="13" t="s">
        <v>150</v>
      </c>
      <c r="H150" s="13" t="s">
        <v>151</v>
      </c>
      <c r="I150" s="13" t="s">
        <v>152</v>
      </c>
      <c r="J150" s="13" t="s">
        <v>153</v>
      </c>
      <c r="K150" s="13" t="s">
        <v>475</v>
      </c>
      <c r="L150" s="13" t="s">
        <v>478</v>
      </c>
    </row>
    <row r="151" spans="1:12" x14ac:dyDescent="0.25">
      <c r="A151" s="244">
        <v>145</v>
      </c>
      <c r="B151" s="13" t="s">
        <v>490</v>
      </c>
      <c r="C151" s="13" t="s">
        <v>490</v>
      </c>
      <c r="D151" s="13"/>
      <c r="E151" s="13" t="s">
        <v>148</v>
      </c>
      <c r="F151" s="13" t="s">
        <v>165</v>
      </c>
      <c r="G151" s="13" t="s">
        <v>150</v>
      </c>
      <c r="H151" s="13" t="s">
        <v>151</v>
      </c>
      <c r="I151" s="13" t="s">
        <v>152</v>
      </c>
      <c r="J151" s="13" t="s">
        <v>153</v>
      </c>
      <c r="K151" s="13" t="s">
        <v>475</v>
      </c>
      <c r="L151" s="13" t="s">
        <v>491</v>
      </c>
    </row>
    <row r="152" spans="1:12" x14ac:dyDescent="0.25">
      <c r="A152" s="244">
        <v>146</v>
      </c>
      <c r="B152" s="13" t="s">
        <v>492</v>
      </c>
      <c r="C152" s="13" t="s">
        <v>492</v>
      </c>
      <c r="D152" s="13"/>
      <c r="E152" s="13" t="s">
        <v>148</v>
      </c>
      <c r="F152" s="13" t="s">
        <v>165</v>
      </c>
      <c r="G152" s="13" t="s">
        <v>150</v>
      </c>
      <c r="H152" s="13" t="s">
        <v>151</v>
      </c>
      <c r="I152" s="13" t="s">
        <v>152</v>
      </c>
      <c r="J152" s="13" t="s">
        <v>153</v>
      </c>
      <c r="K152" s="13" t="s">
        <v>475</v>
      </c>
      <c r="L152" s="13" t="s">
        <v>493</v>
      </c>
    </row>
    <row r="153" spans="1:12" x14ac:dyDescent="0.25">
      <c r="A153" s="244">
        <v>147</v>
      </c>
      <c r="B153" s="13" t="s">
        <v>494</v>
      </c>
      <c r="C153" s="13" t="s">
        <v>494</v>
      </c>
      <c r="D153" s="13"/>
      <c r="E153" s="13" t="s">
        <v>148</v>
      </c>
      <c r="F153" s="13" t="s">
        <v>165</v>
      </c>
      <c r="G153" s="13" t="s">
        <v>150</v>
      </c>
      <c r="H153" s="13" t="s">
        <v>151</v>
      </c>
      <c r="I153" s="13" t="s">
        <v>152</v>
      </c>
      <c r="J153" s="13" t="s">
        <v>153</v>
      </c>
      <c r="K153" s="13" t="s">
        <v>475</v>
      </c>
      <c r="L153" s="13" t="s">
        <v>478</v>
      </c>
    </row>
    <row r="154" spans="1:12" x14ac:dyDescent="0.25">
      <c r="A154" s="244">
        <v>148</v>
      </c>
      <c r="B154" s="13" t="s">
        <v>495</v>
      </c>
      <c r="C154" s="13" t="s">
        <v>495</v>
      </c>
      <c r="D154" s="13" t="s">
        <v>496</v>
      </c>
      <c r="E154" s="13" t="s">
        <v>148</v>
      </c>
      <c r="F154" s="13" t="s">
        <v>165</v>
      </c>
      <c r="G154" s="13" t="s">
        <v>150</v>
      </c>
      <c r="H154" s="13" t="s">
        <v>151</v>
      </c>
      <c r="I154" s="13" t="s">
        <v>152</v>
      </c>
      <c r="J154" s="13" t="s">
        <v>153</v>
      </c>
      <c r="K154" s="13" t="s">
        <v>475</v>
      </c>
      <c r="L154" s="13" t="s">
        <v>478</v>
      </c>
    </row>
    <row r="155" spans="1:12" x14ac:dyDescent="0.25">
      <c r="A155" s="244">
        <v>149</v>
      </c>
      <c r="B155" s="13" t="s">
        <v>497</v>
      </c>
      <c r="C155" s="13" t="s">
        <v>497</v>
      </c>
      <c r="D155" s="13" t="s">
        <v>498</v>
      </c>
      <c r="E155" s="13" t="s">
        <v>148</v>
      </c>
      <c r="F155" s="13" t="s">
        <v>165</v>
      </c>
      <c r="G155" s="13" t="s">
        <v>150</v>
      </c>
      <c r="H155" s="13" t="s">
        <v>151</v>
      </c>
      <c r="I155" s="13" t="s">
        <v>152</v>
      </c>
      <c r="J155" s="13" t="s">
        <v>153</v>
      </c>
      <c r="K155" s="13" t="s">
        <v>475</v>
      </c>
      <c r="L155" s="13" t="s">
        <v>491</v>
      </c>
    </row>
    <row r="156" spans="1:12" x14ac:dyDescent="0.25">
      <c r="A156" s="244">
        <v>150</v>
      </c>
      <c r="B156" s="13" t="s">
        <v>499</v>
      </c>
      <c r="C156" s="13" t="s">
        <v>499</v>
      </c>
      <c r="D156" s="13" t="s">
        <v>500</v>
      </c>
      <c r="E156" s="13" t="s">
        <v>148</v>
      </c>
      <c r="F156" s="13" t="s">
        <v>165</v>
      </c>
      <c r="G156" s="13" t="s">
        <v>150</v>
      </c>
      <c r="H156" s="13" t="s">
        <v>151</v>
      </c>
      <c r="I156" s="13" t="s">
        <v>152</v>
      </c>
      <c r="J156" s="13" t="s">
        <v>153</v>
      </c>
      <c r="K156" s="13" t="s">
        <v>475</v>
      </c>
      <c r="L156" s="13" t="s">
        <v>501</v>
      </c>
    </row>
    <row r="157" spans="1:12" x14ac:dyDescent="0.25">
      <c r="A157" s="244">
        <v>151</v>
      </c>
      <c r="B157" s="13" t="s">
        <v>502</v>
      </c>
      <c r="C157" s="13" t="s">
        <v>502</v>
      </c>
      <c r="D157" s="13" t="s">
        <v>503</v>
      </c>
      <c r="E157" s="13" t="s">
        <v>148</v>
      </c>
      <c r="F157" s="13" t="s">
        <v>165</v>
      </c>
      <c r="G157" s="13" t="s">
        <v>150</v>
      </c>
      <c r="H157" s="13" t="s">
        <v>151</v>
      </c>
      <c r="I157" s="13" t="s">
        <v>152</v>
      </c>
      <c r="J157" s="13" t="s">
        <v>153</v>
      </c>
      <c r="K157" s="13" t="s">
        <v>475</v>
      </c>
      <c r="L157" s="13" t="s">
        <v>491</v>
      </c>
    </row>
    <row r="158" spans="1:12" x14ac:dyDescent="0.25">
      <c r="A158" s="244">
        <v>152</v>
      </c>
      <c r="B158" s="13" t="s">
        <v>504</v>
      </c>
      <c r="C158" s="13" t="s">
        <v>504</v>
      </c>
      <c r="D158" s="13"/>
      <c r="E158" s="13" t="s">
        <v>148</v>
      </c>
      <c r="F158" s="13" t="s">
        <v>165</v>
      </c>
      <c r="G158" s="13" t="s">
        <v>150</v>
      </c>
      <c r="H158" s="13" t="s">
        <v>151</v>
      </c>
      <c r="I158" s="13" t="s">
        <v>152</v>
      </c>
      <c r="J158" s="13" t="s">
        <v>153</v>
      </c>
      <c r="K158" s="13" t="s">
        <v>475</v>
      </c>
      <c r="L158" s="13" t="s">
        <v>491</v>
      </c>
    </row>
    <row r="159" spans="1:12" x14ac:dyDescent="0.25">
      <c r="A159" s="244">
        <v>153</v>
      </c>
      <c r="B159" s="13" t="s">
        <v>505</v>
      </c>
      <c r="C159" s="13" t="s">
        <v>505</v>
      </c>
      <c r="D159" s="13"/>
      <c r="E159" s="13" t="s">
        <v>148</v>
      </c>
      <c r="F159" s="13" t="s">
        <v>165</v>
      </c>
      <c r="G159" s="13" t="s">
        <v>150</v>
      </c>
      <c r="H159" s="13" t="s">
        <v>151</v>
      </c>
      <c r="I159" s="13" t="s">
        <v>152</v>
      </c>
      <c r="J159" s="13" t="s">
        <v>153</v>
      </c>
      <c r="K159" s="13" t="s">
        <v>475</v>
      </c>
      <c r="L159" s="13" t="s">
        <v>339</v>
      </c>
    </row>
    <row r="160" spans="1:12" x14ac:dyDescent="0.25">
      <c r="A160" s="244">
        <v>154</v>
      </c>
      <c r="B160" s="13" t="s">
        <v>506</v>
      </c>
      <c r="C160" s="13" t="s">
        <v>506</v>
      </c>
      <c r="D160" s="13"/>
      <c r="E160" s="13" t="s">
        <v>148</v>
      </c>
      <c r="F160" s="13" t="s">
        <v>165</v>
      </c>
      <c r="G160" s="13" t="s">
        <v>150</v>
      </c>
      <c r="H160" s="13" t="s">
        <v>151</v>
      </c>
      <c r="I160" s="13" t="s">
        <v>152</v>
      </c>
      <c r="J160" s="13" t="s">
        <v>153</v>
      </c>
      <c r="K160" s="13" t="s">
        <v>475</v>
      </c>
      <c r="L160" s="13" t="s">
        <v>339</v>
      </c>
    </row>
    <row r="161" spans="1:12" x14ac:dyDescent="0.25">
      <c r="A161" s="244">
        <v>155</v>
      </c>
      <c r="B161" s="13" t="s">
        <v>507</v>
      </c>
      <c r="C161" s="13" t="s">
        <v>507</v>
      </c>
      <c r="D161" s="13" t="s">
        <v>508</v>
      </c>
      <c r="E161" s="13" t="s">
        <v>148</v>
      </c>
      <c r="F161" s="13" t="s">
        <v>382</v>
      </c>
      <c r="G161" s="13" t="s">
        <v>150</v>
      </c>
      <c r="H161" s="13" t="s">
        <v>151</v>
      </c>
      <c r="I161" s="13" t="s">
        <v>152</v>
      </c>
      <c r="J161" s="13" t="s">
        <v>153</v>
      </c>
      <c r="K161" s="13" t="s">
        <v>475</v>
      </c>
      <c r="L161" s="13" t="s">
        <v>478</v>
      </c>
    </row>
    <row r="162" spans="1:12" x14ac:dyDescent="0.25">
      <c r="A162" s="244">
        <v>156</v>
      </c>
      <c r="B162" s="13" t="s">
        <v>509</v>
      </c>
      <c r="C162" s="13" t="s">
        <v>510</v>
      </c>
      <c r="D162" s="13" t="s">
        <v>511</v>
      </c>
      <c r="E162" s="13" t="s">
        <v>512</v>
      </c>
      <c r="F162" s="13" t="s">
        <v>165</v>
      </c>
      <c r="G162" s="13" t="s">
        <v>150</v>
      </c>
      <c r="H162" s="13" t="s">
        <v>151</v>
      </c>
      <c r="I162" s="13" t="s">
        <v>152</v>
      </c>
      <c r="J162" s="13" t="s">
        <v>153</v>
      </c>
      <c r="K162" s="13" t="s">
        <v>475</v>
      </c>
      <c r="L162" s="13" t="s">
        <v>478</v>
      </c>
    </row>
    <row r="163" spans="1:12" x14ac:dyDescent="0.25">
      <c r="A163" s="244">
        <v>157</v>
      </c>
      <c r="B163" s="13" t="s">
        <v>513</v>
      </c>
      <c r="C163" s="13" t="s">
        <v>513</v>
      </c>
      <c r="D163" s="13" t="s">
        <v>514</v>
      </c>
      <c r="E163" s="13" t="s">
        <v>148</v>
      </c>
      <c r="F163" s="13" t="s">
        <v>149</v>
      </c>
      <c r="G163" s="13" t="s">
        <v>166</v>
      </c>
      <c r="H163" s="13" t="s">
        <v>151</v>
      </c>
      <c r="I163" s="13" t="s">
        <v>515</v>
      </c>
      <c r="J163" s="13" t="s">
        <v>153</v>
      </c>
      <c r="K163" s="13" t="s">
        <v>154</v>
      </c>
      <c r="L163" s="13" t="s">
        <v>155</v>
      </c>
    </row>
    <row r="164" spans="1:12" x14ac:dyDescent="0.25">
      <c r="A164" s="244">
        <v>158</v>
      </c>
      <c r="B164" s="13" t="s">
        <v>516</v>
      </c>
      <c r="C164" s="13" t="s">
        <v>516</v>
      </c>
      <c r="D164" s="13" t="s">
        <v>517</v>
      </c>
      <c r="E164" s="13" t="s">
        <v>148</v>
      </c>
      <c r="F164" s="13" t="s">
        <v>165</v>
      </c>
      <c r="G164" s="13" t="s">
        <v>150</v>
      </c>
      <c r="H164" s="13" t="s">
        <v>151</v>
      </c>
      <c r="I164" s="13" t="s">
        <v>152</v>
      </c>
      <c r="J164" s="13" t="s">
        <v>153</v>
      </c>
      <c r="K164" s="13" t="s">
        <v>475</v>
      </c>
      <c r="L164" s="13" t="s">
        <v>491</v>
      </c>
    </row>
    <row r="165" spans="1:12" x14ac:dyDescent="0.25">
      <c r="A165" s="244">
        <v>159</v>
      </c>
      <c r="B165" s="13" t="s">
        <v>518</v>
      </c>
      <c r="C165" s="13" t="s">
        <v>518</v>
      </c>
      <c r="D165" s="13" t="s">
        <v>519</v>
      </c>
      <c r="E165" s="13" t="s">
        <v>512</v>
      </c>
      <c r="F165" s="13" t="s">
        <v>382</v>
      </c>
      <c r="G165" s="13" t="s">
        <v>150</v>
      </c>
      <c r="H165" s="13" t="s">
        <v>520</v>
      </c>
      <c r="I165" s="13" t="s">
        <v>152</v>
      </c>
      <c r="J165" s="13" t="s">
        <v>153</v>
      </c>
      <c r="K165" s="13" t="s">
        <v>475</v>
      </c>
      <c r="L165" s="13" t="s">
        <v>478</v>
      </c>
    </row>
    <row r="166" spans="1:12" x14ac:dyDescent="0.25">
      <c r="A166" s="244">
        <v>160</v>
      </c>
      <c r="B166" s="13" t="s">
        <v>521</v>
      </c>
      <c r="C166" s="13" t="s">
        <v>521</v>
      </c>
      <c r="D166" s="13" t="s">
        <v>522</v>
      </c>
      <c r="E166" s="13" t="s">
        <v>148</v>
      </c>
      <c r="F166" s="13" t="s">
        <v>382</v>
      </c>
      <c r="G166" s="13" t="s">
        <v>150</v>
      </c>
      <c r="H166" s="13" t="s">
        <v>151</v>
      </c>
      <c r="I166" s="13" t="s">
        <v>152</v>
      </c>
      <c r="J166" s="13" t="s">
        <v>153</v>
      </c>
      <c r="K166" s="13" t="s">
        <v>475</v>
      </c>
      <c r="L166" s="13" t="s">
        <v>276</v>
      </c>
    </row>
    <row r="167" spans="1:12" x14ac:dyDescent="0.25">
      <c r="A167" s="244">
        <v>161</v>
      </c>
      <c r="B167" s="13" t="s">
        <v>523</v>
      </c>
      <c r="C167" s="13" t="s">
        <v>524</v>
      </c>
      <c r="D167" s="13" t="s">
        <v>525</v>
      </c>
      <c r="E167" s="13" t="s">
        <v>148</v>
      </c>
      <c r="F167" s="13" t="s">
        <v>165</v>
      </c>
      <c r="G167" s="13" t="s">
        <v>150</v>
      </c>
      <c r="H167" s="13" t="s">
        <v>151</v>
      </c>
      <c r="I167" s="13" t="s">
        <v>152</v>
      </c>
      <c r="J167" s="13" t="s">
        <v>153</v>
      </c>
      <c r="K167" s="13" t="s">
        <v>526</v>
      </c>
      <c r="L167" s="13" t="s">
        <v>527</v>
      </c>
    </row>
    <row r="168" spans="1:12" x14ac:dyDescent="0.25">
      <c r="A168" s="244">
        <v>162</v>
      </c>
      <c r="B168" s="13" t="s">
        <v>528</v>
      </c>
      <c r="C168" s="13" t="s">
        <v>529</v>
      </c>
      <c r="D168" s="13" t="s">
        <v>530</v>
      </c>
      <c r="E168" s="13" t="s">
        <v>148</v>
      </c>
      <c r="F168" s="13" t="s">
        <v>165</v>
      </c>
      <c r="G168" s="13" t="s">
        <v>150</v>
      </c>
      <c r="H168" s="13" t="s">
        <v>151</v>
      </c>
      <c r="I168" s="13" t="s">
        <v>152</v>
      </c>
      <c r="J168" s="13" t="s">
        <v>153</v>
      </c>
      <c r="K168" s="13" t="s">
        <v>526</v>
      </c>
      <c r="L168" s="13" t="s">
        <v>527</v>
      </c>
    </row>
    <row r="169" spans="1:12" x14ac:dyDescent="0.25">
      <c r="A169" s="244">
        <v>163</v>
      </c>
      <c r="B169" s="13" t="s">
        <v>531</v>
      </c>
      <c r="C169" s="13" t="s">
        <v>532</v>
      </c>
      <c r="D169" s="13" t="s">
        <v>533</v>
      </c>
      <c r="E169" s="13" t="s">
        <v>148</v>
      </c>
      <c r="F169" s="13" t="s">
        <v>165</v>
      </c>
      <c r="G169" s="13" t="s">
        <v>150</v>
      </c>
      <c r="H169" s="13" t="s">
        <v>151</v>
      </c>
      <c r="I169" s="13" t="s">
        <v>152</v>
      </c>
      <c r="J169" s="13" t="s">
        <v>153</v>
      </c>
      <c r="K169" s="13" t="s">
        <v>526</v>
      </c>
      <c r="L169" s="13" t="s">
        <v>527</v>
      </c>
    </row>
    <row r="170" spans="1:12" x14ac:dyDescent="0.25">
      <c r="A170" s="244">
        <v>164</v>
      </c>
      <c r="B170" s="13" t="s">
        <v>534</v>
      </c>
      <c r="C170" s="13" t="s">
        <v>535</v>
      </c>
      <c r="D170" s="13" t="s">
        <v>536</v>
      </c>
      <c r="E170" s="13" t="s">
        <v>148</v>
      </c>
      <c r="F170" s="13" t="s">
        <v>165</v>
      </c>
      <c r="G170" s="13" t="s">
        <v>150</v>
      </c>
      <c r="H170" s="13" t="s">
        <v>151</v>
      </c>
      <c r="I170" s="13" t="s">
        <v>537</v>
      </c>
      <c r="J170" s="13" t="s">
        <v>153</v>
      </c>
      <c r="K170" s="13" t="s">
        <v>526</v>
      </c>
      <c r="L170" s="13" t="s">
        <v>527</v>
      </c>
    </row>
    <row r="171" spans="1:12" x14ac:dyDescent="0.25">
      <c r="A171" s="244">
        <v>165</v>
      </c>
      <c r="B171" s="13" t="s">
        <v>538</v>
      </c>
      <c r="C171" s="13" t="s">
        <v>538</v>
      </c>
      <c r="D171" s="13"/>
      <c r="E171" s="13" t="s">
        <v>512</v>
      </c>
      <c r="F171" s="13" t="s">
        <v>382</v>
      </c>
      <c r="G171" s="13" t="s">
        <v>150</v>
      </c>
      <c r="H171" s="13" t="s">
        <v>151</v>
      </c>
      <c r="I171" s="13" t="s">
        <v>152</v>
      </c>
      <c r="J171" s="13" t="s">
        <v>153</v>
      </c>
      <c r="K171" s="13" t="s">
        <v>539</v>
      </c>
      <c r="L171" s="13" t="s">
        <v>540</v>
      </c>
    </row>
    <row r="172" spans="1:12" x14ac:dyDescent="0.25">
      <c r="A172" s="244">
        <v>166</v>
      </c>
      <c r="B172" s="13" t="s">
        <v>541</v>
      </c>
      <c r="C172" s="13" t="s">
        <v>541</v>
      </c>
      <c r="D172" s="13"/>
      <c r="E172" s="13" t="s">
        <v>512</v>
      </c>
      <c r="F172" s="13" t="s">
        <v>382</v>
      </c>
      <c r="G172" s="13" t="s">
        <v>150</v>
      </c>
      <c r="H172" s="13" t="s">
        <v>151</v>
      </c>
      <c r="I172" s="13" t="s">
        <v>152</v>
      </c>
      <c r="J172" s="13" t="s">
        <v>153</v>
      </c>
      <c r="K172" s="13" t="s">
        <v>539</v>
      </c>
      <c r="L172" s="13" t="s">
        <v>540</v>
      </c>
    </row>
    <row r="173" spans="1:12" x14ac:dyDescent="0.25">
      <c r="A173" s="244">
        <v>167</v>
      </c>
      <c r="B173" s="13" t="s">
        <v>542</v>
      </c>
      <c r="C173" s="13" t="s">
        <v>542</v>
      </c>
      <c r="D173" s="13" t="s">
        <v>543</v>
      </c>
      <c r="E173" s="13" t="s">
        <v>512</v>
      </c>
      <c r="F173" s="13" t="s">
        <v>382</v>
      </c>
      <c r="G173" s="13" t="s">
        <v>150</v>
      </c>
      <c r="H173" s="13" t="s">
        <v>151</v>
      </c>
      <c r="I173" s="13" t="s">
        <v>152</v>
      </c>
      <c r="J173" s="13" t="s">
        <v>153</v>
      </c>
      <c r="K173" s="13" t="s">
        <v>544</v>
      </c>
      <c r="L173" s="13" t="s">
        <v>545</v>
      </c>
    </row>
    <row r="174" spans="1:12" x14ac:dyDescent="0.25">
      <c r="A174" s="244">
        <v>168</v>
      </c>
      <c r="B174" s="13" t="s">
        <v>546</v>
      </c>
      <c r="C174" s="13" t="s">
        <v>546</v>
      </c>
      <c r="D174" s="13" t="s">
        <v>547</v>
      </c>
      <c r="E174" s="13" t="s">
        <v>512</v>
      </c>
      <c r="F174" s="13" t="s">
        <v>382</v>
      </c>
      <c r="G174" s="13" t="s">
        <v>150</v>
      </c>
      <c r="H174" s="13" t="s">
        <v>151</v>
      </c>
      <c r="I174" s="13" t="s">
        <v>152</v>
      </c>
      <c r="J174" s="13" t="s">
        <v>153</v>
      </c>
      <c r="K174" s="13" t="s">
        <v>544</v>
      </c>
      <c r="L174" s="13" t="s">
        <v>548</v>
      </c>
    </row>
    <row r="175" spans="1:12" x14ac:dyDescent="0.25">
      <c r="A175" s="244">
        <v>169</v>
      </c>
      <c r="B175" s="13" t="s">
        <v>549</v>
      </c>
      <c r="C175" s="13" t="s">
        <v>549</v>
      </c>
      <c r="D175" s="13" t="s">
        <v>550</v>
      </c>
      <c r="E175" s="13" t="s">
        <v>512</v>
      </c>
      <c r="F175" s="13" t="s">
        <v>382</v>
      </c>
      <c r="G175" s="13" t="s">
        <v>150</v>
      </c>
      <c r="H175" s="13" t="s">
        <v>520</v>
      </c>
      <c r="I175" s="13" t="s">
        <v>152</v>
      </c>
      <c r="J175" s="13" t="s">
        <v>153</v>
      </c>
      <c r="K175" s="13" t="s">
        <v>475</v>
      </c>
      <c r="L175" s="13" t="s">
        <v>551</v>
      </c>
    </row>
    <row r="176" spans="1:12" x14ac:dyDescent="0.25">
      <c r="A176" s="244">
        <v>170</v>
      </c>
      <c r="B176" s="13" t="s">
        <v>552</v>
      </c>
      <c r="C176" s="13" t="s">
        <v>552</v>
      </c>
      <c r="D176" s="13"/>
      <c r="E176" s="13" t="s">
        <v>512</v>
      </c>
      <c r="F176" s="13" t="s">
        <v>382</v>
      </c>
      <c r="G176" s="13" t="s">
        <v>150</v>
      </c>
      <c r="H176" s="13" t="s">
        <v>151</v>
      </c>
      <c r="I176" s="13" t="s">
        <v>152</v>
      </c>
      <c r="J176" s="13" t="s">
        <v>153</v>
      </c>
      <c r="K176" s="13" t="s">
        <v>475</v>
      </c>
      <c r="L176" s="13" t="s">
        <v>551</v>
      </c>
    </row>
    <row r="177" spans="1:12" x14ac:dyDescent="0.25">
      <c r="A177" s="244">
        <v>171</v>
      </c>
      <c r="B177" s="13" t="s">
        <v>553</v>
      </c>
      <c r="C177" s="13" t="s">
        <v>554</v>
      </c>
      <c r="D177" s="13" t="s">
        <v>555</v>
      </c>
      <c r="E177" s="13" t="s">
        <v>512</v>
      </c>
      <c r="F177" s="13" t="s">
        <v>382</v>
      </c>
      <c r="G177" s="13" t="s">
        <v>150</v>
      </c>
      <c r="H177" s="13" t="s">
        <v>151</v>
      </c>
      <c r="I177" s="13" t="s">
        <v>152</v>
      </c>
      <c r="J177" s="13" t="s">
        <v>153</v>
      </c>
      <c r="K177" s="13" t="s">
        <v>475</v>
      </c>
      <c r="L177" s="13" t="s">
        <v>551</v>
      </c>
    </row>
    <row r="178" spans="1:12" x14ac:dyDescent="0.25">
      <c r="A178" s="244">
        <v>172</v>
      </c>
      <c r="B178" s="13" t="s">
        <v>556</v>
      </c>
      <c r="C178" s="13" t="s">
        <v>556</v>
      </c>
      <c r="D178" s="13"/>
      <c r="E178" s="13" t="s">
        <v>512</v>
      </c>
      <c r="F178" s="13" t="s">
        <v>382</v>
      </c>
      <c r="G178" s="13" t="s">
        <v>150</v>
      </c>
      <c r="H178" s="13" t="s">
        <v>151</v>
      </c>
      <c r="I178" s="13" t="s">
        <v>152</v>
      </c>
      <c r="J178" s="13" t="s">
        <v>153</v>
      </c>
      <c r="K178" s="13" t="s">
        <v>475</v>
      </c>
      <c r="L178" s="13" t="s">
        <v>551</v>
      </c>
    </row>
    <row r="179" spans="1:12" x14ac:dyDescent="0.25">
      <c r="A179" s="244">
        <v>173</v>
      </c>
      <c r="B179" s="13" t="s">
        <v>557</v>
      </c>
      <c r="C179" s="13" t="s">
        <v>557</v>
      </c>
      <c r="D179" s="13"/>
      <c r="E179" s="13" t="s">
        <v>512</v>
      </c>
      <c r="F179" s="13" t="s">
        <v>382</v>
      </c>
      <c r="G179" s="13" t="s">
        <v>150</v>
      </c>
      <c r="H179" s="13" t="s">
        <v>151</v>
      </c>
      <c r="I179" s="13" t="s">
        <v>152</v>
      </c>
      <c r="J179" s="13" t="s">
        <v>153</v>
      </c>
      <c r="K179" s="13" t="s">
        <v>544</v>
      </c>
      <c r="L179" s="13" t="s">
        <v>545</v>
      </c>
    </row>
    <row r="180" spans="1:12" x14ac:dyDescent="0.25">
      <c r="A180" s="244">
        <v>174</v>
      </c>
      <c r="B180" s="13" t="s">
        <v>558</v>
      </c>
      <c r="C180" s="13" t="s">
        <v>558</v>
      </c>
      <c r="D180" s="13" t="s">
        <v>559</v>
      </c>
      <c r="E180" s="13" t="s">
        <v>512</v>
      </c>
      <c r="F180" s="13" t="s">
        <v>382</v>
      </c>
      <c r="G180" s="13" t="s">
        <v>150</v>
      </c>
      <c r="H180" s="13" t="s">
        <v>151</v>
      </c>
      <c r="I180" s="13" t="s">
        <v>152</v>
      </c>
      <c r="J180" s="13" t="s">
        <v>153</v>
      </c>
      <c r="K180" s="13" t="s">
        <v>544</v>
      </c>
      <c r="L180" s="13" t="s">
        <v>545</v>
      </c>
    </row>
    <row r="181" spans="1:12" x14ac:dyDescent="0.25">
      <c r="A181" s="244">
        <v>175</v>
      </c>
      <c r="B181" s="13" t="s">
        <v>560</v>
      </c>
      <c r="C181" s="13" t="s">
        <v>560</v>
      </c>
      <c r="D181" s="13"/>
      <c r="E181" s="13" t="s">
        <v>512</v>
      </c>
      <c r="F181" s="13" t="s">
        <v>382</v>
      </c>
      <c r="G181" s="13" t="s">
        <v>150</v>
      </c>
      <c r="H181" s="13" t="s">
        <v>151</v>
      </c>
      <c r="I181" s="13" t="s">
        <v>152</v>
      </c>
      <c r="J181" s="13" t="s">
        <v>153</v>
      </c>
      <c r="K181" s="13" t="s">
        <v>475</v>
      </c>
      <c r="L181" s="13" t="s">
        <v>551</v>
      </c>
    </row>
    <row r="182" spans="1:12" x14ac:dyDescent="0.25">
      <c r="A182" s="244">
        <v>176</v>
      </c>
      <c r="B182" s="13" t="s">
        <v>561</v>
      </c>
      <c r="C182" s="13" t="s">
        <v>561</v>
      </c>
      <c r="D182" s="13" t="s">
        <v>562</v>
      </c>
      <c r="E182" s="13" t="s">
        <v>148</v>
      </c>
      <c r="F182" s="13" t="s">
        <v>162</v>
      </c>
      <c r="G182" s="13" t="s">
        <v>150</v>
      </c>
      <c r="H182" s="13" t="s">
        <v>151</v>
      </c>
      <c r="I182" s="13" t="s">
        <v>152</v>
      </c>
      <c r="J182" s="13" t="s">
        <v>153</v>
      </c>
      <c r="K182" s="13" t="s">
        <v>475</v>
      </c>
      <c r="L182" s="13" t="s">
        <v>551</v>
      </c>
    </row>
    <row r="183" spans="1:12" x14ac:dyDescent="0.25">
      <c r="A183" s="244">
        <v>177</v>
      </c>
      <c r="B183" s="13" t="s">
        <v>563</v>
      </c>
      <c r="C183" s="13" t="s">
        <v>563</v>
      </c>
      <c r="D183" s="13"/>
      <c r="E183" s="13" t="s">
        <v>148</v>
      </c>
      <c r="F183" s="13" t="s">
        <v>165</v>
      </c>
      <c r="G183" s="13" t="s">
        <v>226</v>
      </c>
      <c r="H183" s="13" t="s">
        <v>279</v>
      </c>
      <c r="I183" s="13" t="s">
        <v>152</v>
      </c>
      <c r="J183" s="13" t="s">
        <v>153</v>
      </c>
      <c r="K183" s="13" t="s">
        <v>475</v>
      </c>
      <c r="L183" s="13" t="s">
        <v>478</v>
      </c>
    </row>
    <row r="184" spans="1:12" x14ac:dyDescent="0.25">
      <c r="A184" s="244">
        <v>178</v>
      </c>
      <c r="B184" s="13" t="s">
        <v>564</v>
      </c>
      <c r="C184" s="13" t="s">
        <v>564</v>
      </c>
      <c r="D184" s="13" t="s">
        <v>565</v>
      </c>
      <c r="E184" s="13" t="s">
        <v>148</v>
      </c>
      <c r="F184" s="13" t="s">
        <v>165</v>
      </c>
      <c r="G184" s="13" t="s">
        <v>150</v>
      </c>
      <c r="H184" s="13" t="s">
        <v>279</v>
      </c>
      <c r="I184" s="13" t="s">
        <v>152</v>
      </c>
      <c r="J184" s="13" t="s">
        <v>153</v>
      </c>
      <c r="K184" s="13" t="s">
        <v>475</v>
      </c>
      <c r="L184" s="13" t="s">
        <v>478</v>
      </c>
    </row>
    <row r="185" spans="1:12" x14ac:dyDescent="0.25">
      <c r="A185" s="244">
        <v>179</v>
      </c>
      <c r="B185" s="13" t="s">
        <v>566</v>
      </c>
      <c r="C185" s="13" t="s">
        <v>567</v>
      </c>
      <c r="D185" s="13" t="s">
        <v>568</v>
      </c>
      <c r="E185" s="13" t="s">
        <v>148</v>
      </c>
      <c r="F185" s="13" t="s">
        <v>162</v>
      </c>
      <c r="G185" s="13" t="s">
        <v>226</v>
      </c>
      <c r="H185" s="13" t="s">
        <v>279</v>
      </c>
      <c r="I185" s="13" t="s">
        <v>152</v>
      </c>
      <c r="J185" s="13" t="s">
        <v>170</v>
      </c>
      <c r="K185" s="13" t="s">
        <v>475</v>
      </c>
      <c r="L185" s="13" t="s">
        <v>551</v>
      </c>
    </row>
    <row r="186" spans="1:12" x14ac:dyDescent="0.25">
      <c r="A186" s="244">
        <v>180</v>
      </c>
      <c r="B186" s="13" t="s">
        <v>569</v>
      </c>
      <c r="C186" s="13" t="s">
        <v>570</v>
      </c>
      <c r="D186" s="13" t="s">
        <v>571</v>
      </c>
      <c r="E186" s="13" t="s">
        <v>148</v>
      </c>
      <c r="F186" s="13" t="s">
        <v>165</v>
      </c>
      <c r="G186" s="13" t="s">
        <v>150</v>
      </c>
      <c r="H186" s="13" t="s">
        <v>279</v>
      </c>
      <c r="I186" s="13" t="s">
        <v>152</v>
      </c>
      <c r="J186" s="13" t="s">
        <v>170</v>
      </c>
      <c r="K186" s="13" t="s">
        <v>475</v>
      </c>
      <c r="L186" s="13" t="s">
        <v>551</v>
      </c>
    </row>
    <row r="187" spans="1:12" x14ac:dyDescent="0.25">
      <c r="A187" s="244">
        <v>181</v>
      </c>
      <c r="B187" s="13" t="s">
        <v>572</v>
      </c>
      <c r="C187" s="13" t="s">
        <v>573</v>
      </c>
      <c r="D187" s="13" t="s">
        <v>574</v>
      </c>
      <c r="E187" s="13" t="s">
        <v>148</v>
      </c>
      <c r="F187" s="13" t="s">
        <v>165</v>
      </c>
      <c r="G187" s="13" t="s">
        <v>150</v>
      </c>
      <c r="H187" s="13" t="s">
        <v>279</v>
      </c>
      <c r="I187" s="13" t="s">
        <v>152</v>
      </c>
      <c r="J187" s="13" t="s">
        <v>170</v>
      </c>
      <c r="K187" s="13" t="s">
        <v>475</v>
      </c>
      <c r="L187" s="13" t="s">
        <v>551</v>
      </c>
    </row>
    <row r="188" spans="1:12" x14ac:dyDescent="0.25">
      <c r="A188" s="244">
        <v>182</v>
      </c>
      <c r="B188" s="13" t="s">
        <v>575</v>
      </c>
      <c r="C188" s="13" t="s">
        <v>576</v>
      </c>
      <c r="D188" s="13" t="s">
        <v>577</v>
      </c>
      <c r="E188" s="13" t="s">
        <v>148</v>
      </c>
      <c r="F188" s="13" t="s">
        <v>162</v>
      </c>
      <c r="G188" s="13" t="s">
        <v>150</v>
      </c>
      <c r="H188" s="13" t="s">
        <v>279</v>
      </c>
      <c r="I188" s="13" t="s">
        <v>152</v>
      </c>
      <c r="J188" s="13" t="s">
        <v>170</v>
      </c>
      <c r="K188" s="13" t="s">
        <v>475</v>
      </c>
      <c r="L188" s="13" t="s">
        <v>551</v>
      </c>
    </row>
    <row r="189" spans="1:12" x14ac:dyDescent="0.25">
      <c r="A189" s="244">
        <v>183</v>
      </c>
      <c r="B189" s="13" t="s">
        <v>578</v>
      </c>
      <c r="C189" s="13" t="s">
        <v>579</v>
      </c>
      <c r="D189" s="13"/>
      <c r="E189" s="13" t="s">
        <v>148</v>
      </c>
      <c r="F189" s="13" t="s">
        <v>165</v>
      </c>
      <c r="G189" s="13" t="s">
        <v>150</v>
      </c>
      <c r="H189" s="13" t="s">
        <v>279</v>
      </c>
      <c r="I189" s="13" t="s">
        <v>152</v>
      </c>
      <c r="J189" s="13" t="s">
        <v>153</v>
      </c>
      <c r="K189" s="13" t="s">
        <v>475</v>
      </c>
      <c r="L189" s="13" t="s">
        <v>551</v>
      </c>
    </row>
    <row r="190" spans="1:12" x14ac:dyDescent="0.25">
      <c r="A190" s="244">
        <v>184</v>
      </c>
      <c r="B190" s="13" t="s">
        <v>580</v>
      </c>
      <c r="C190" s="13" t="s">
        <v>581</v>
      </c>
      <c r="D190" s="13" t="s">
        <v>582</v>
      </c>
      <c r="E190" s="13" t="s">
        <v>148</v>
      </c>
      <c r="F190" s="13" t="s">
        <v>165</v>
      </c>
      <c r="G190" s="13" t="s">
        <v>226</v>
      </c>
      <c r="H190" s="13" t="s">
        <v>279</v>
      </c>
      <c r="I190" s="13" t="s">
        <v>152</v>
      </c>
      <c r="J190" s="13" t="s">
        <v>153</v>
      </c>
      <c r="K190" s="13" t="s">
        <v>475</v>
      </c>
      <c r="L190" s="13" t="s">
        <v>551</v>
      </c>
    </row>
    <row r="191" spans="1:12" x14ac:dyDescent="0.25">
      <c r="A191" s="244">
        <v>185</v>
      </c>
      <c r="B191" s="13" t="s">
        <v>583</v>
      </c>
      <c r="C191" s="13" t="s">
        <v>584</v>
      </c>
      <c r="D191" s="13" t="s">
        <v>585</v>
      </c>
      <c r="E191" s="13" t="s">
        <v>148</v>
      </c>
      <c r="F191" s="13" t="s">
        <v>165</v>
      </c>
      <c r="G191" s="13" t="s">
        <v>226</v>
      </c>
      <c r="H191" s="13" t="s">
        <v>279</v>
      </c>
      <c r="I191" s="13" t="s">
        <v>586</v>
      </c>
      <c r="J191" s="13" t="s">
        <v>153</v>
      </c>
      <c r="K191" s="13" t="s">
        <v>475</v>
      </c>
      <c r="L191" s="13" t="s">
        <v>551</v>
      </c>
    </row>
    <row r="192" spans="1:12" x14ac:dyDescent="0.25">
      <c r="A192" s="244">
        <v>186</v>
      </c>
      <c r="B192" s="13" t="s">
        <v>587</v>
      </c>
      <c r="C192" s="13" t="s">
        <v>588</v>
      </c>
      <c r="D192" s="13"/>
      <c r="E192" s="13" t="s">
        <v>148</v>
      </c>
      <c r="F192" s="13"/>
      <c r="G192" s="13" t="s">
        <v>150</v>
      </c>
      <c r="H192" s="13" t="s">
        <v>279</v>
      </c>
      <c r="I192" s="13" t="s">
        <v>152</v>
      </c>
      <c r="J192" s="13" t="s">
        <v>153</v>
      </c>
      <c r="K192" s="13" t="s">
        <v>475</v>
      </c>
      <c r="L192" s="13" t="s">
        <v>551</v>
      </c>
    </row>
    <row r="193" spans="1:12" x14ac:dyDescent="0.25">
      <c r="A193" s="244">
        <v>187</v>
      </c>
      <c r="B193" s="13" t="s">
        <v>589</v>
      </c>
      <c r="C193" s="13" t="s">
        <v>589</v>
      </c>
      <c r="D193" s="13" t="s">
        <v>590</v>
      </c>
      <c r="E193" s="13" t="s">
        <v>148</v>
      </c>
      <c r="F193" s="13" t="s">
        <v>165</v>
      </c>
      <c r="G193" s="13" t="s">
        <v>150</v>
      </c>
      <c r="H193" s="13" t="s">
        <v>279</v>
      </c>
      <c r="I193" s="13" t="s">
        <v>152</v>
      </c>
      <c r="J193" s="13" t="s">
        <v>153</v>
      </c>
      <c r="K193" s="13" t="s">
        <v>591</v>
      </c>
      <c r="L193" s="13" t="s">
        <v>592</v>
      </c>
    </row>
    <row r="194" spans="1:12" x14ac:dyDescent="0.25">
      <c r="A194" s="244">
        <v>188</v>
      </c>
      <c r="B194" s="13" t="s">
        <v>593</v>
      </c>
      <c r="C194" s="13" t="s">
        <v>593</v>
      </c>
      <c r="D194" s="13"/>
      <c r="E194" s="13" t="s">
        <v>148</v>
      </c>
      <c r="F194" s="13" t="s">
        <v>165</v>
      </c>
      <c r="G194" s="13" t="s">
        <v>150</v>
      </c>
      <c r="H194" s="13" t="s">
        <v>279</v>
      </c>
      <c r="I194" s="13" t="s">
        <v>152</v>
      </c>
      <c r="J194" s="13" t="s">
        <v>170</v>
      </c>
      <c r="K194" s="13" t="s">
        <v>591</v>
      </c>
      <c r="L194" s="13" t="s">
        <v>594</v>
      </c>
    </row>
    <row r="195" spans="1:12" x14ac:dyDescent="0.25">
      <c r="A195" s="244">
        <v>189</v>
      </c>
      <c r="B195" s="13" t="s">
        <v>595</v>
      </c>
      <c r="C195" s="13" t="s">
        <v>596</v>
      </c>
      <c r="D195" s="13"/>
      <c r="E195" s="13" t="s">
        <v>148</v>
      </c>
      <c r="F195" s="13" t="s">
        <v>162</v>
      </c>
      <c r="G195" s="13" t="s">
        <v>150</v>
      </c>
      <c r="H195" s="13" t="s">
        <v>279</v>
      </c>
      <c r="I195" s="13" t="s">
        <v>152</v>
      </c>
      <c r="J195" s="13" t="s">
        <v>153</v>
      </c>
      <c r="K195" s="13" t="s">
        <v>591</v>
      </c>
      <c r="L195" s="13" t="s">
        <v>592</v>
      </c>
    </row>
    <row r="196" spans="1:12" x14ac:dyDescent="0.25">
      <c r="A196" s="244">
        <v>190</v>
      </c>
      <c r="B196" s="13" t="s">
        <v>597</v>
      </c>
      <c r="C196" s="13" t="s">
        <v>598</v>
      </c>
      <c r="D196" s="13" t="s">
        <v>599</v>
      </c>
      <c r="E196" s="13" t="s">
        <v>148</v>
      </c>
      <c r="F196" s="13" t="s">
        <v>162</v>
      </c>
      <c r="G196" s="13" t="s">
        <v>150</v>
      </c>
      <c r="H196" s="13" t="s">
        <v>279</v>
      </c>
      <c r="I196" s="13" t="s">
        <v>152</v>
      </c>
      <c r="J196" s="13" t="s">
        <v>153</v>
      </c>
      <c r="K196" s="13" t="s">
        <v>591</v>
      </c>
      <c r="L196" s="13" t="s">
        <v>592</v>
      </c>
    </row>
    <row r="197" spans="1:12" x14ac:dyDescent="0.25">
      <c r="A197" s="244">
        <v>191</v>
      </c>
      <c r="B197" s="13" t="s">
        <v>600</v>
      </c>
      <c r="C197" s="13" t="s">
        <v>601</v>
      </c>
      <c r="D197" s="13" t="s">
        <v>602</v>
      </c>
      <c r="E197" s="13" t="s">
        <v>148</v>
      </c>
      <c r="F197" s="13" t="s">
        <v>165</v>
      </c>
      <c r="G197" s="13" t="s">
        <v>150</v>
      </c>
      <c r="H197" s="13" t="s">
        <v>279</v>
      </c>
      <c r="I197" s="13" t="s">
        <v>152</v>
      </c>
      <c r="J197" s="13" t="s">
        <v>153</v>
      </c>
      <c r="K197" s="13" t="s">
        <v>475</v>
      </c>
      <c r="L197" s="13" t="s">
        <v>551</v>
      </c>
    </row>
    <row r="198" spans="1:12" x14ac:dyDescent="0.25">
      <c r="A198" s="244">
        <v>192</v>
      </c>
      <c r="B198" s="13" t="s">
        <v>603</v>
      </c>
      <c r="C198" s="13" t="s">
        <v>604</v>
      </c>
      <c r="D198" s="13" t="s">
        <v>605</v>
      </c>
      <c r="E198" s="13" t="s">
        <v>148</v>
      </c>
      <c r="F198" s="13" t="s">
        <v>165</v>
      </c>
      <c r="G198" s="13" t="s">
        <v>150</v>
      </c>
      <c r="H198" s="13" t="s">
        <v>279</v>
      </c>
      <c r="I198" s="13" t="s">
        <v>152</v>
      </c>
      <c r="J198" s="13" t="s">
        <v>153</v>
      </c>
      <c r="K198" s="13" t="s">
        <v>475</v>
      </c>
      <c r="L198" s="13" t="s">
        <v>551</v>
      </c>
    </row>
    <row r="199" spans="1:12" x14ac:dyDescent="0.25">
      <c r="A199" s="244">
        <v>193</v>
      </c>
      <c r="B199" s="13" t="s">
        <v>606</v>
      </c>
      <c r="C199" s="13" t="s">
        <v>606</v>
      </c>
      <c r="D199" s="13"/>
      <c r="E199" s="13" t="s">
        <v>512</v>
      </c>
      <c r="F199" s="13" t="s">
        <v>165</v>
      </c>
      <c r="G199" s="13" t="s">
        <v>150</v>
      </c>
      <c r="H199" s="13" t="s">
        <v>279</v>
      </c>
      <c r="I199" s="13" t="s">
        <v>152</v>
      </c>
      <c r="J199" s="13" t="s">
        <v>153</v>
      </c>
      <c r="K199" s="13" t="s">
        <v>475</v>
      </c>
      <c r="L199" s="13" t="s">
        <v>551</v>
      </c>
    </row>
    <row r="200" spans="1:12" x14ac:dyDescent="0.25">
      <c r="A200" s="244">
        <v>194</v>
      </c>
      <c r="B200" s="13" t="s">
        <v>607</v>
      </c>
      <c r="C200" s="13" t="s">
        <v>607</v>
      </c>
      <c r="D200" s="13"/>
      <c r="E200" s="13" t="s">
        <v>512</v>
      </c>
      <c r="F200" s="13" t="s">
        <v>165</v>
      </c>
      <c r="G200" s="13" t="s">
        <v>150</v>
      </c>
      <c r="H200" s="13" t="s">
        <v>279</v>
      </c>
      <c r="I200" s="13" t="s">
        <v>152</v>
      </c>
      <c r="J200" s="13" t="s">
        <v>153</v>
      </c>
      <c r="K200" s="13" t="s">
        <v>319</v>
      </c>
      <c r="L200" s="13" t="s">
        <v>608</v>
      </c>
    </row>
    <row r="201" spans="1:12" x14ac:dyDescent="0.25">
      <c r="A201" s="244">
        <v>195</v>
      </c>
      <c r="B201" s="13" t="s">
        <v>609</v>
      </c>
      <c r="C201" s="13" t="s">
        <v>609</v>
      </c>
      <c r="D201" s="13"/>
      <c r="E201" s="13" t="s">
        <v>512</v>
      </c>
      <c r="F201" s="13" t="s">
        <v>165</v>
      </c>
      <c r="G201" s="13" t="s">
        <v>150</v>
      </c>
      <c r="H201" s="13" t="s">
        <v>279</v>
      </c>
      <c r="I201" s="13" t="s">
        <v>152</v>
      </c>
      <c r="J201" s="13" t="s">
        <v>153</v>
      </c>
      <c r="K201" s="13" t="s">
        <v>319</v>
      </c>
      <c r="L201" s="13" t="s">
        <v>608</v>
      </c>
    </row>
    <row r="202" spans="1:12" x14ac:dyDescent="0.25">
      <c r="A202" s="244">
        <v>196</v>
      </c>
      <c r="B202" s="13" t="s">
        <v>610</v>
      </c>
      <c r="C202" s="13" t="s">
        <v>610</v>
      </c>
      <c r="D202" s="13" t="s">
        <v>611</v>
      </c>
      <c r="E202" s="13" t="s">
        <v>148</v>
      </c>
      <c r="F202" s="13" t="s">
        <v>165</v>
      </c>
      <c r="G202" s="13" t="s">
        <v>150</v>
      </c>
      <c r="H202" s="13" t="s">
        <v>279</v>
      </c>
      <c r="I202" s="13" t="s">
        <v>152</v>
      </c>
      <c r="J202" s="13" t="s">
        <v>153</v>
      </c>
      <c r="K202" s="13" t="s">
        <v>319</v>
      </c>
      <c r="L202" s="13" t="s">
        <v>608</v>
      </c>
    </row>
    <row r="203" spans="1:12" x14ac:dyDescent="0.25">
      <c r="A203" s="244">
        <v>197</v>
      </c>
      <c r="B203" s="13" t="s">
        <v>612</v>
      </c>
      <c r="C203" s="13" t="s">
        <v>612</v>
      </c>
      <c r="D203" s="13" t="s">
        <v>613</v>
      </c>
      <c r="E203" s="13" t="s">
        <v>148</v>
      </c>
      <c r="F203" s="13" t="s">
        <v>165</v>
      </c>
      <c r="G203" s="13" t="s">
        <v>150</v>
      </c>
      <c r="H203" s="13" t="s">
        <v>279</v>
      </c>
      <c r="I203" s="13" t="s">
        <v>152</v>
      </c>
      <c r="J203" s="13" t="s">
        <v>153</v>
      </c>
      <c r="K203" s="13" t="s">
        <v>319</v>
      </c>
      <c r="L203" s="13" t="s">
        <v>608</v>
      </c>
    </row>
    <row r="204" spans="1:12" x14ac:dyDescent="0.25">
      <c r="A204" s="244">
        <v>198</v>
      </c>
      <c r="B204" s="13" t="s">
        <v>614</v>
      </c>
      <c r="C204" s="13" t="s">
        <v>614</v>
      </c>
      <c r="D204" s="13"/>
      <c r="E204" s="13" t="s">
        <v>148</v>
      </c>
      <c r="F204" s="13" t="s">
        <v>165</v>
      </c>
      <c r="G204" s="13" t="s">
        <v>150</v>
      </c>
      <c r="H204" s="13" t="s">
        <v>279</v>
      </c>
      <c r="I204" s="13" t="s">
        <v>152</v>
      </c>
      <c r="J204" s="13" t="s">
        <v>153</v>
      </c>
      <c r="K204" s="13" t="s">
        <v>319</v>
      </c>
      <c r="L204" s="13" t="s">
        <v>608</v>
      </c>
    </row>
    <row r="205" spans="1:12" x14ac:dyDescent="0.25">
      <c r="A205" s="244">
        <v>199</v>
      </c>
      <c r="B205" s="13" t="s">
        <v>615</v>
      </c>
      <c r="C205" s="13" t="s">
        <v>616</v>
      </c>
      <c r="D205" s="13"/>
      <c r="E205" s="13" t="s">
        <v>148</v>
      </c>
      <c r="F205" s="13" t="s">
        <v>165</v>
      </c>
      <c r="G205" s="13" t="s">
        <v>150</v>
      </c>
      <c r="H205" s="13" t="s">
        <v>279</v>
      </c>
      <c r="I205" s="13" t="s">
        <v>152</v>
      </c>
      <c r="J205" s="13" t="s">
        <v>153</v>
      </c>
      <c r="K205" s="13" t="s">
        <v>319</v>
      </c>
      <c r="L205" s="13" t="s">
        <v>608</v>
      </c>
    </row>
    <row r="206" spans="1:12" x14ac:dyDescent="0.25">
      <c r="A206" s="244">
        <v>200</v>
      </c>
      <c r="B206" s="13" t="s">
        <v>617</v>
      </c>
      <c r="C206" s="13" t="s">
        <v>617</v>
      </c>
      <c r="D206" s="13" t="s">
        <v>618</v>
      </c>
      <c r="E206" s="13" t="s">
        <v>148</v>
      </c>
      <c r="F206" s="13" t="s">
        <v>165</v>
      </c>
      <c r="G206" s="13" t="s">
        <v>150</v>
      </c>
      <c r="H206" s="13" t="s">
        <v>279</v>
      </c>
      <c r="I206" s="13" t="s">
        <v>152</v>
      </c>
      <c r="J206" s="13" t="s">
        <v>153</v>
      </c>
      <c r="K206" s="13" t="s">
        <v>319</v>
      </c>
      <c r="L206" s="13" t="s">
        <v>608</v>
      </c>
    </row>
    <row r="207" spans="1:12" x14ac:dyDescent="0.25">
      <c r="A207" s="244">
        <v>201</v>
      </c>
      <c r="B207" s="13" t="s">
        <v>619</v>
      </c>
      <c r="C207" s="13" t="s">
        <v>619</v>
      </c>
      <c r="D207" s="13" t="s">
        <v>620</v>
      </c>
      <c r="E207" s="13" t="s">
        <v>148</v>
      </c>
      <c r="F207" s="13" t="s">
        <v>165</v>
      </c>
      <c r="G207" s="13" t="s">
        <v>150</v>
      </c>
      <c r="H207" s="13" t="s">
        <v>520</v>
      </c>
      <c r="I207" s="13" t="s">
        <v>152</v>
      </c>
      <c r="J207" s="13" t="s">
        <v>153</v>
      </c>
      <c r="K207" s="13" t="s">
        <v>591</v>
      </c>
      <c r="L207" s="13" t="s">
        <v>621</v>
      </c>
    </row>
    <row r="208" spans="1:12" x14ac:dyDescent="0.25">
      <c r="A208" s="244">
        <v>202</v>
      </c>
      <c r="B208" s="13" t="s">
        <v>622</v>
      </c>
      <c r="C208" s="13" t="s">
        <v>623</v>
      </c>
      <c r="D208" s="13"/>
      <c r="E208" s="13" t="s">
        <v>148</v>
      </c>
      <c r="F208" s="13" t="s">
        <v>165</v>
      </c>
      <c r="G208" s="13" t="s">
        <v>150</v>
      </c>
      <c r="H208" s="13" t="s">
        <v>279</v>
      </c>
      <c r="I208" s="13" t="s">
        <v>152</v>
      </c>
      <c r="J208" s="13" t="s">
        <v>153</v>
      </c>
      <c r="K208" s="13" t="s">
        <v>591</v>
      </c>
      <c r="L208" s="13" t="s">
        <v>594</v>
      </c>
    </row>
    <row r="209" spans="1:12" x14ac:dyDescent="0.25">
      <c r="A209" s="244">
        <v>203</v>
      </c>
      <c r="B209" s="13" t="s">
        <v>624</v>
      </c>
      <c r="C209" s="13"/>
      <c r="D209" s="13" t="s">
        <v>625</v>
      </c>
      <c r="E209" s="13" t="s">
        <v>448</v>
      </c>
      <c r="F209" s="13" t="s">
        <v>165</v>
      </c>
      <c r="G209" s="13" t="s">
        <v>150</v>
      </c>
      <c r="H209" s="13" t="s">
        <v>151</v>
      </c>
      <c r="I209" s="13" t="s">
        <v>152</v>
      </c>
      <c r="J209" s="13" t="s">
        <v>153</v>
      </c>
      <c r="K209" s="13" t="s">
        <v>526</v>
      </c>
      <c r="L209" s="13" t="s">
        <v>527</v>
      </c>
    </row>
    <row r="210" spans="1:12" x14ac:dyDescent="0.25">
      <c r="A210" s="244">
        <v>204</v>
      </c>
      <c r="B210" s="13" t="s">
        <v>625</v>
      </c>
      <c r="C210" s="13" t="s">
        <v>625</v>
      </c>
      <c r="D210" s="13"/>
      <c r="E210" s="13" t="s">
        <v>512</v>
      </c>
      <c r="F210" s="13" t="s">
        <v>165</v>
      </c>
      <c r="G210" s="13" t="s">
        <v>150</v>
      </c>
      <c r="H210" s="13" t="s">
        <v>151</v>
      </c>
      <c r="I210" s="13" t="s">
        <v>152</v>
      </c>
      <c r="J210" s="13" t="s">
        <v>153</v>
      </c>
      <c r="K210" s="13" t="s">
        <v>526</v>
      </c>
      <c r="L210" s="13" t="s">
        <v>527</v>
      </c>
    </row>
    <row r="211" spans="1:12" x14ac:dyDescent="0.25">
      <c r="A211" s="244">
        <v>205</v>
      </c>
      <c r="B211" s="13" t="s">
        <v>626</v>
      </c>
      <c r="C211" s="13" t="s">
        <v>627</v>
      </c>
      <c r="D211" s="13"/>
      <c r="E211" s="13" t="s">
        <v>512</v>
      </c>
      <c r="F211" s="13" t="s">
        <v>165</v>
      </c>
      <c r="G211" s="13" t="s">
        <v>150</v>
      </c>
      <c r="H211" s="13" t="s">
        <v>151</v>
      </c>
      <c r="I211" s="13" t="s">
        <v>152</v>
      </c>
      <c r="J211" s="13" t="s">
        <v>153</v>
      </c>
      <c r="K211" s="13" t="s">
        <v>475</v>
      </c>
      <c r="L211" s="13" t="s">
        <v>478</v>
      </c>
    </row>
    <row r="212" spans="1:12" x14ac:dyDescent="0.25">
      <c r="A212" s="244">
        <v>206</v>
      </c>
      <c r="B212" s="13" t="s">
        <v>628</v>
      </c>
      <c r="C212" s="13" t="s">
        <v>629</v>
      </c>
      <c r="D212" s="13" t="s">
        <v>630</v>
      </c>
      <c r="E212" s="13" t="s">
        <v>148</v>
      </c>
      <c r="F212" s="13" t="s">
        <v>382</v>
      </c>
      <c r="G212" s="13" t="s">
        <v>150</v>
      </c>
      <c r="H212" s="13" t="s">
        <v>279</v>
      </c>
      <c r="I212" s="13" t="s">
        <v>152</v>
      </c>
      <c r="J212" s="13" t="s">
        <v>153</v>
      </c>
      <c r="K212" s="13" t="s">
        <v>526</v>
      </c>
      <c r="L212" s="13" t="s">
        <v>527</v>
      </c>
    </row>
    <row r="213" spans="1:12" x14ac:dyDescent="0.25">
      <c r="A213" s="244">
        <v>207</v>
      </c>
      <c r="B213" s="13" t="s">
        <v>631</v>
      </c>
      <c r="C213" s="13" t="s">
        <v>631</v>
      </c>
      <c r="D213" s="13" t="s">
        <v>632</v>
      </c>
      <c r="E213" s="13" t="s">
        <v>512</v>
      </c>
      <c r="F213" s="13" t="s">
        <v>382</v>
      </c>
      <c r="G213" s="13" t="s">
        <v>150</v>
      </c>
      <c r="H213" s="13" t="s">
        <v>151</v>
      </c>
      <c r="I213" s="13" t="s">
        <v>152</v>
      </c>
      <c r="J213" s="13" t="s">
        <v>153</v>
      </c>
      <c r="K213" s="13" t="s">
        <v>475</v>
      </c>
      <c r="L213" s="13" t="s">
        <v>478</v>
      </c>
    </row>
    <row r="214" spans="1:12" x14ac:dyDescent="0.25">
      <c r="A214" s="244">
        <v>208</v>
      </c>
      <c r="B214" s="13" t="s">
        <v>633</v>
      </c>
      <c r="C214" s="13" t="s">
        <v>634</v>
      </c>
      <c r="D214" s="13"/>
      <c r="E214" s="13" t="s">
        <v>512</v>
      </c>
      <c r="F214" s="13" t="s">
        <v>165</v>
      </c>
      <c r="G214" s="13" t="s">
        <v>150</v>
      </c>
      <c r="H214" s="13" t="s">
        <v>151</v>
      </c>
      <c r="I214" s="13" t="s">
        <v>152</v>
      </c>
      <c r="J214" s="13" t="s">
        <v>153</v>
      </c>
      <c r="K214" s="13" t="s">
        <v>475</v>
      </c>
      <c r="L214" s="13" t="s">
        <v>478</v>
      </c>
    </row>
    <row r="215" spans="1:12" x14ac:dyDescent="0.25">
      <c r="A215" s="244">
        <v>209</v>
      </c>
      <c r="B215" s="13" t="s">
        <v>635</v>
      </c>
      <c r="C215" s="13" t="s">
        <v>636</v>
      </c>
      <c r="D215" s="13" t="s">
        <v>637</v>
      </c>
      <c r="E215" s="13" t="s">
        <v>148</v>
      </c>
      <c r="F215" s="13" t="s">
        <v>382</v>
      </c>
      <c r="G215" s="13" t="s">
        <v>150</v>
      </c>
      <c r="H215" s="13" t="s">
        <v>151</v>
      </c>
      <c r="I215" s="13" t="s">
        <v>152</v>
      </c>
      <c r="J215" s="13" t="s">
        <v>153</v>
      </c>
      <c r="K215" s="13" t="s">
        <v>475</v>
      </c>
      <c r="L215" s="13" t="s">
        <v>478</v>
      </c>
    </row>
    <row r="216" spans="1:12" x14ac:dyDescent="0.25">
      <c r="A216" s="244">
        <v>210</v>
      </c>
      <c r="B216" s="13" t="s">
        <v>638</v>
      </c>
      <c r="C216" s="13" t="s">
        <v>639</v>
      </c>
      <c r="D216" s="13"/>
      <c r="E216" s="13" t="s">
        <v>148</v>
      </c>
      <c r="F216" s="13" t="s">
        <v>165</v>
      </c>
      <c r="G216" s="13" t="s">
        <v>150</v>
      </c>
      <c r="H216" s="13" t="s">
        <v>151</v>
      </c>
      <c r="I216" s="13" t="s">
        <v>152</v>
      </c>
      <c r="J216" s="13" t="s">
        <v>153</v>
      </c>
      <c r="K216" s="13" t="s">
        <v>475</v>
      </c>
      <c r="L216" s="13" t="s">
        <v>478</v>
      </c>
    </row>
    <row r="217" spans="1:12" x14ac:dyDescent="0.25">
      <c r="A217" s="244">
        <v>211</v>
      </c>
      <c r="B217" s="13" t="s">
        <v>640</v>
      </c>
      <c r="C217" s="13" t="s">
        <v>640</v>
      </c>
      <c r="D217" s="13" t="s">
        <v>641</v>
      </c>
      <c r="E217" s="13" t="s">
        <v>512</v>
      </c>
      <c r="F217" s="13" t="s">
        <v>382</v>
      </c>
      <c r="G217" s="13" t="s">
        <v>150</v>
      </c>
      <c r="H217" s="13" t="s">
        <v>151</v>
      </c>
      <c r="I217" s="13" t="s">
        <v>152</v>
      </c>
      <c r="J217" s="13" t="s">
        <v>153</v>
      </c>
      <c r="K217" s="13" t="s">
        <v>475</v>
      </c>
      <c r="L217" s="13" t="s">
        <v>478</v>
      </c>
    </row>
    <row r="218" spans="1:12" x14ac:dyDescent="0.25">
      <c r="A218" s="244">
        <v>212</v>
      </c>
      <c r="B218" s="13" t="s">
        <v>642</v>
      </c>
      <c r="C218" s="13" t="s">
        <v>643</v>
      </c>
      <c r="D218" s="13"/>
      <c r="E218" s="13" t="s">
        <v>148</v>
      </c>
      <c r="F218" s="13" t="s">
        <v>162</v>
      </c>
      <c r="G218" s="13" t="s">
        <v>150</v>
      </c>
      <c r="H218" s="13" t="s">
        <v>151</v>
      </c>
      <c r="I218" s="13" t="s">
        <v>152</v>
      </c>
      <c r="J218" s="13" t="s">
        <v>153</v>
      </c>
      <c r="K218" s="13" t="s">
        <v>255</v>
      </c>
      <c r="L218" s="13" t="s">
        <v>276</v>
      </c>
    </row>
    <row r="219" spans="1:12" x14ac:dyDescent="0.25">
      <c r="A219" s="244">
        <v>213</v>
      </c>
      <c r="B219" s="13" t="s">
        <v>644</v>
      </c>
      <c r="C219" s="13" t="s">
        <v>644</v>
      </c>
      <c r="D219" s="13"/>
      <c r="E219" s="13" t="s">
        <v>148</v>
      </c>
      <c r="F219" s="13" t="s">
        <v>382</v>
      </c>
      <c r="G219" s="13" t="s">
        <v>150</v>
      </c>
      <c r="H219" s="13" t="s">
        <v>151</v>
      </c>
      <c r="I219" s="13" t="s">
        <v>152</v>
      </c>
      <c r="J219" s="13" t="s">
        <v>153</v>
      </c>
      <c r="K219" s="13" t="s">
        <v>475</v>
      </c>
      <c r="L219" s="13" t="s">
        <v>478</v>
      </c>
    </row>
    <row r="220" spans="1:12" x14ac:dyDescent="0.25">
      <c r="A220" s="244">
        <v>214</v>
      </c>
      <c r="B220" s="13" t="s">
        <v>645</v>
      </c>
      <c r="C220" s="13" t="s">
        <v>645</v>
      </c>
      <c r="D220" s="13"/>
      <c r="E220" s="13" t="s">
        <v>512</v>
      </c>
      <c r="F220" s="13" t="s">
        <v>382</v>
      </c>
      <c r="G220" s="13" t="s">
        <v>150</v>
      </c>
      <c r="H220" s="13" t="s">
        <v>151</v>
      </c>
      <c r="I220" s="13" t="s">
        <v>152</v>
      </c>
      <c r="J220" s="13" t="s">
        <v>153</v>
      </c>
      <c r="K220" s="13" t="s">
        <v>475</v>
      </c>
      <c r="L220" s="13" t="s">
        <v>478</v>
      </c>
    </row>
    <row r="221" spans="1:12" x14ac:dyDescent="0.25">
      <c r="A221" s="244">
        <v>215</v>
      </c>
      <c r="B221" s="13" t="s">
        <v>646</v>
      </c>
      <c r="C221" s="13" t="s">
        <v>647</v>
      </c>
      <c r="D221" s="13"/>
      <c r="E221" s="13" t="s">
        <v>148</v>
      </c>
      <c r="F221" s="13" t="s">
        <v>149</v>
      </c>
      <c r="G221" s="13" t="s">
        <v>150</v>
      </c>
      <c r="H221" s="13" t="s">
        <v>648</v>
      </c>
      <c r="I221" s="13" t="s">
        <v>152</v>
      </c>
      <c r="J221" s="13" t="s">
        <v>153</v>
      </c>
      <c r="K221" s="13" t="s">
        <v>374</v>
      </c>
      <c r="L221" s="13" t="s">
        <v>375</v>
      </c>
    </row>
    <row r="222" spans="1:12" x14ac:dyDescent="0.25">
      <c r="A222" s="244">
        <v>216</v>
      </c>
      <c r="B222" s="13" t="s">
        <v>649</v>
      </c>
      <c r="C222" s="13" t="s">
        <v>649</v>
      </c>
      <c r="D222" s="13"/>
      <c r="E222" s="13" t="s">
        <v>512</v>
      </c>
      <c r="F222" s="13" t="s">
        <v>382</v>
      </c>
      <c r="G222" s="13" t="s">
        <v>150</v>
      </c>
      <c r="H222" s="13" t="s">
        <v>151</v>
      </c>
      <c r="I222" s="13" t="s">
        <v>152</v>
      </c>
      <c r="J222" s="13" t="s">
        <v>153</v>
      </c>
      <c r="K222" s="13" t="s">
        <v>475</v>
      </c>
      <c r="L222" s="13" t="s">
        <v>478</v>
      </c>
    </row>
    <row r="223" spans="1:12" x14ac:dyDescent="0.25">
      <c r="A223" s="244">
        <v>217</v>
      </c>
      <c r="B223" s="13" t="s">
        <v>650</v>
      </c>
      <c r="C223" s="13" t="s">
        <v>650</v>
      </c>
      <c r="D223" s="13"/>
      <c r="E223" s="13" t="s">
        <v>512</v>
      </c>
      <c r="F223" s="13" t="s">
        <v>382</v>
      </c>
      <c r="G223" s="13" t="s">
        <v>150</v>
      </c>
      <c r="H223" s="13" t="s">
        <v>279</v>
      </c>
      <c r="I223" s="13" t="s">
        <v>152</v>
      </c>
      <c r="J223" s="13" t="s">
        <v>153</v>
      </c>
      <c r="K223" s="13" t="s">
        <v>475</v>
      </c>
      <c r="L223" s="13" t="s">
        <v>478</v>
      </c>
    </row>
    <row r="224" spans="1:12" x14ac:dyDescent="0.25">
      <c r="A224" s="244">
        <v>218</v>
      </c>
      <c r="B224" s="13" t="s">
        <v>651</v>
      </c>
      <c r="C224" s="13" t="s">
        <v>651</v>
      </c>
      <c r="D224" s="13"/>
      <c r="E224" s="13" t="s">
        <v>148</v>
      </c>
      <c r="F224" s="13" t="s">
        <v>165</v>
      </c>
      <c r="G224" s="13" t="s">
        <v>150</v>
      </c>
      <c r="H224" s="13" t="s">
        <v>151</v>
      </c>
      <c r="I224" s="13" t="s">
        <v>152</v>
      </c>
      <c r="J224" s="13" t="s">
        <v>170</v>
      </c>
      <c r="K224" s="13" t="s">
        <v>475</v>
      </c>
      <c r="L224" s="13" t="s">
        <v>478</v>
      </c>
    </row>
    <row r="225" spans="1:12" x14ac:dyDescent="0.25">
      <c r="A225" s="244">
        <v>219</v>
      </c>
      <c r="B225" s="13" t="s">
        <v>652</v>
      </c>
      <c r="C225" s="13" t="s">
        <v>652</v>
      </c>
      <c r="D225" s="13"/>
      <c r="E225" s="13" t="s">
        <v>148</v>
      </c>
      <c r="F225" s="13" t="s">
        <v>165</v>
      </c>
      <c r="G225" s="13" t="s">
        <v>150</v>
      </c>
      <c r="H225" s="13" t="s">
        <v>151</v>
      </c>
      <c r="I225" s="13" t="s">
        <v>152</v>
      </c>
      <c r="J225" s="13" t="s">
        <v>153</v>
      </c>
      <c r="K225" s="13" t="s">
        <v>475</v>
      </c>
      <c r="L225" s="13" t="s">
        <v>478</v>
      </c>
    </row>
    <row r="226" spans="1:12" x14ac:dyDescent="0.25">
      <c r="A226" s="244">
        <v>220</v>
      </c>
      <c r="B226" s="13" t="s">
        <v>653</v>
      </c>
      <c r="C226" s="13" t="s">
        <v>654</v>
      </c>
      <c r="D226" s="13" t="s">
        <v>655</v>
      </c>
      <c r="E226" s="13" t="s">
        <v>148</v>
      </c>
      <c r="F226" s="13" t="s">
        <v>149</v>
      </c>
      <c r="G226" s="13" t="s">
        <v>150</v>
      </c>
      <c r="H226" s="13" t="s">
        <v>151</v>
      </c>
      <c r="I226" s="13" t="s">
        <v>656</v>
      </c>
      <c r="J226" s="13" t="s">
        <v>153</v>
      </c>
      <c r="K226" s="13" t="s">
        <v>657</v>
      </c>
      <c r="L226" s="13" t="s">
        <v>658</v>
      </c>
    </row>
    <row r="227" spans="1:12" x14ac:dyDescent="0.25">
      <c r="A227" s="244">
        <v>221</v>
      </c>
      <c r="B227" s="13" t="s">
        <v>659</v>
      </c>
      <c r="C227" s="13" t="s">
        <v>660</v>
      </c>
      <c r="D227" s="13" t="s">
        <v>661</v>
      </c>
      <c r="E227" s="13" t="s">
        <v>148</v>
      </c>
      <c r="F227" s="13" t="s">
        <v>162</v>
      </c>
      <c r="G227" s="13" t="s">
        <v>150</v>
      </c>
      <c r="H227" s="13" t="s">
        <v>662</v>
      </c>
      <c r="I227" s="13" t="s">
        <v>152</v>
      </c>
      <c r="J227" s="13" t="s">
        <v>170</v>
      </c>
      <c r="K227" s="13" t="s">
        <v>657</v>
      </c>
      <c r="L227" s="13" t="s">
        <v>658</v>
      </c>
    </row>
    <row r="228" spans="1:12" x14ac:dyDescent="0.25">
      <c r="A228" s="244">
        <v>222</v>
      </c>
      <c r="B228" s="13" t="s">
        <v>663</v>
      </c>
      <c r="C228" s="13" t="s">
        <v>663</v>
      </c>
      <c r="D228" s="13"/>
      <c r="E228" s="13" t="s">
        <v>512</v>
      </c>
      <c r="F228" s="13" t="s">
        <v>162</v>
      </c>
      <c r="G228" s="13" t="s">
        <v>150</v>
      </c>
      <c r="H228" s="13" t="s">
        <v>151</v>
      </c>
      <c r="I228" s="13" t="s">
        <v>664</v>
      </c>
      <c r="J228" s="13" t="s">
        <v>153</v>
      </c>
      <c r="K228" s="13" t="s">
        <v>657</v>
      </c>
      <c r="L228" s="13" t="s">
        <v>665</v>
      </c>
    </row>
    <row r="229" spans="1:12" x14ac:dyDescent="0.25">
      <c r="A229" s="244">
        <v>223</v>
      </c>
      <c r="B229" s="13" t="s">
        <v>666</v>
      </c>
      <c r="C229" s="13" t="s">
        <v>666</v>
      </c>
      <c r="D229" s="13" t="s">
        <v>667</v>
      </c>
      <c r="E229" s="13" t="s">
        <v>148</v>
      </c>
      <c r="F229" s="13" t="s">
        <v>162</v>
      </c>
      <c r="G229" s="13" t="s">
        <v>150</v>
      </c>
      <c r="H229" s="13" t="s">
        <v>151</v>
      </c>
      <c r="I229" s="13" t="s">
        <v>152</v>
      </c>
      <c r="J229" s="13" t="s">
        <v>283</v>
      </c>
      <c r="K229" s="13" t="s">
        <v>657</v>
      </c>
      <c r="L229" s="13" t="s">
        <v>658</v>
      </c>
    </row>
    <row r="230" spans="1:12" x14ac:dyDescent="0.25">
      <c r="A230" s="244">
        <v>224</v>
      </c>
      <c r="B230" s="13" t="s">
        <v>668</v>
      </c>
      <c r="C230" s="13" t="s">
        <v>668</v>
      </c>
      <c r="D230" s="13"/>
      <c r="E230" s="13" t="s">
        <v>512</v>
      </c>
      <c r="F230" s="13" t="s">
        <v>165</v>
      </c>
      <c r="G230" s="13" t="s">
        <v>150</v>
      </c>
      <c r="H230" s="13" t="s">
        <v>151</v>
      </c>
      <c r="I230" s="13" t="s">
        <v>664</v>
      </c>
      <c r="J230" s="13" t="s">
        <v>153</v>
      </c>
      <c r="K230" s="13" t="s">
        <v>657</v>
      </c>
      <c r="L230" s="13" t="s">
        <v>665</v>
      </c>
    </row>
    <row r="231" spans="1:12" x14ac:dyDescent="0.25">
      <c r="A231" s="244">
        <v>225</v>
      </c>
      <c r="B231" s="13" t="s">
        <v>669</v>
      </c>
      <c r="C231" s="13" t="s">
        <v>669</v>
      </c>
      <c r="D231" s="13"/>
      <c r="E231" s="13" t="s">
        <v>512</v>
      </c>
      <c r="F231" s="13" t="s">
        <v>165</v>
      </c>
      <c r="G231" s="13" t="s">
        <v>150</v>
      </c>
      <c r="H231" s="13" t="s">
        <v>151</v>
      </c>
      <c r="I231" s="13" t="s">
        <v>152</v>
      </c>
      <c r="J231" s="13" t="s">
        <v>153</v>
      </c>
      <c r="K231" s="13" t="s">
        <v>657</v>
      </c>
      <c r="L231" s="13" t="s">
        <v>665</v>
      </c>
    </row>
    <row r="232" spans="1:12" x14ac:dyDescent="0.25">
      <c r="A232" s="244">
        <v>226</v>
      </c>
      <c r="B232" s="13" t="s">
        <v>670</v>
      </c>
      <c r="C232" s="13" t="s">
        <v>670</v>
      </c>
      <c r="D232" s="13"/>
      <c r="E232" s="13" t="s">
        <v>512</v>
      </c>
      <c r="F232" s="13" t="s">
        <v>165</v>
      </c>
      <c r="G232" s="13" t="s">
        <v>150</v>
      </c>
      <c r="H232" s="13" t="s">
        <v>151</v>
      </c>
      <c r="I232" s="13" t="s">
        <v>152</v>
      </c>
      <c r="J232" s="13" t="s">
        <v>153</v>
      </c>
      <c r="K232" s="13" t="s">
        <v>657</v>
      </c>
      <c r="L232" s="13" t="s">
        <v>665</v>
      </c>
    </row>
    <row r="233" spans="1:12" x14ac:dyDescent="0.25">
      <c r="A233" s="244">
        <v>227</v>
      </c>
      <c r="B233" s="13" t="s">
        <v>671</v>
      </c>
      <c r="C233" s="13" t="s">
        <v>671</v>
      </c>
      <c r="D233" s="13"/>
      <c r="E233" s="13" t="s">
        <v>512</v>
      </c>
      <c r="F233" s="13" t="s">
        <v>165</v>
      </c>
      <c r="G233" s="13" t="s">
        <v>150</v>
      </c>
      <c r="H233" s="13" t="s">
        <v>151</v>
      </c>
      <c r="I233" s="13" t="s">
        <v>664</v>
      </c>
      <c r="J233" s="13" t="s">
        <v>153</v>
      </c>
      <c r="K233" s="13" t="s">
        <v>657</v>
      </c>
      <c r="L233" s="13" t="s">
        <v>665</v>
      </c>
    </row>
    <row r="234" spans="1:12" x14ac:dyDescent="0.25">
      <c r="A234" s="244">
        <v>228</v>
      </c>
      <c r="B234" s="13" t="s">
        <v>672</v>
      </c>
      <c r="C234" s="13" t="s">
        <v>672</v>
      </c>
      <c r="D234" s="13"/>
      <c r="E234" s="13" t="s">
        <v>512</v>
      </c>
      <c r="F234" s="13" t="s">
        <v>165</v>
      </c>
      <c r="G234" s="13" t="s">
        <v>150</v>
      </c>
      <c r="H234" s="13" t="s">
        <v>151</v>
      </c>
      <c r="I234" s="13" t="s">
        <v>664</v>
      </c>
      <c r="J234" s="13" t="s">
        <v>153</v>
      </c>
      <c r="K234" s="13" t="s">
        <v>657</v>
      </c>
      <c r="L234" s="13" t="s">
        <v>658</v>
      </c>
    </row>
    <row r="235" spans="1:12" x14ac:dyDescent="0.25">
      <c r="A235" s="244">
        <v>229</v>
      </c>
      <c r="B235" s="13" t="s">
        <v>673</v>
      </c>
      <c r="C235" s="13" t="s">
        <v>673</v>
      </c>
      <c r="D235" s="13"/>
      <c r="E235" s="13" t="s">
        <v>148</v>
      </c>
      <c r="F235" s="13" t="s">
        <v>162</v>
      </c>
      <c r="G235" s="13" t="s">
        <v>150</v>
      </c>
      <c r="H235" s="13" t="s">
        <v>151</v>
      </c>
      <c r="I235" s="13" t="s">
        <v>152</v>
      </c>
      <c r="J235" s="13" t="s">
        <v>153</v>
      </c>
      <c r="K235" s="13" t="s">
        <v>657</v>
      </c>
      <c r="L235" s="13" t="s">
        <v>665</v>
      </c>
    </row>
    <row r="236" spans="1:12" x14ac:dyDescent="0.25">
      <c r="A236" s="244">
        <v>230</v>
      </c>
      <c r="B236" s="13" t="s">
        <v>674</v>
      </c>
      <c r="C236" s="13" t="s">
        <v>674</v>
      </c>
      <c r="D236" s="13"/>
      <c r="E236" s="13" t="s">
        <v>148</v>
      </c>
      <c r="F236" s="13" t="s">
        <v>165</v>
      </c>
      <c r="G236" s="13" t="s">
        <v>150</v>
      </c>
      <c r="H236" s="13" t="s">
        <v>151</v>
      </c>
      <c r="I236" s="13" t="s">
        <v>152</v>
      </c>
      <c r="J236" s="13" t="s">
        <v>153</v>
      </c>
      <c r="K236" s="13" t="s">
        <v>657</v>
      </c>
      <c r="L236" s="13" t="s">
        <v>665</v>
      </c>
    </row>
    <row r="237" spans="1:12" x14ac:dyDescent="0.25">
      <c r="A237" s="244">
        <v>231</v>
      </c>
      <c r="B237" s="13" t="s">
        <v>675</v>
      </c>
      <c r="C237" s="13" t="s">
        <v>676</v>
      </c>
      <c r="D237" s="13" t="s">
        <v>677</v>
      </c>
      <c r="E237" s="13" t="s">
        <v>148</v>
      </c>
      <c r="F237" s="13" t="s">
        <v>162</v>
      </c>
      <c r="G237" s="13" t="s">
        <v>150</v>
      </c>
      <c r="H237" s="13" t="s">
        <v>151</v>
      </c>
      <c r="I237" s="13" t="s">
        <v>152</v>
      </c>
      <c r="J237" s="13" t="s">
        <v>153</v>
      </c>
      <c r="K237" s="13" t="s">
        <v>678</v>
      </c>
      <c r="L237" s="13" t="s">
        <v>493</v>
      </c>
    </row>
    <row r="238" spans="1:12" x14ac:dyDescent="0.25">
      <c r="A238" s="244">
        <v>232</v>
      </c>
      <c r="B238" s="13" t="s">
        <v>679</v>
      </c>
      <c r="C238" s="13" t="s">
        <v>680</v>
      </c>
      <c r="D238" s="13"/>
      <c r="E238" s="13" t="s">
        <v>148</v>
      </c>
      <c r="F238" s="13" t="s">
        <v>162</v>
      </c>
      <c r="G238" s="13" t="s">
        <v>226</v>
      </c>
      <c r="H238" s="13" t="s">
        <v>279</v>
      </c>
      <c r="I238" s="13" t="s">
        <v>681</v>
      </c>
      <c r="J238" s="13" t="s">
        <v>170</v>
      </c>
      <c r="K238" s="13" t="s">
        <v>682</v>
      </c>
      <c r="L238" s="13" t="s">
        <v>683</v>
      </c>
    </row>
    <row r="239" spans="1:12" x14ac:dyDescent="0.25">
      <c r="A239" s="244">
        <v>233</v>
      </c>
      <c r="B239" s="13" t="s">
        <v>684</v>
      </c>
      <c r="C239" s="13" t="s">
        <v>684</v>
      </c>
      <c r="D239" s="13" t="s">
        <v>685</v>
      </c>
      <c r="E239" s="13" t="s">
        <v>148</v>
      </c>
      <c r="F239" s="13" t="s">
        <v>382</v>
      </c>
      <c r="G239" s="13" t="s">
        <v>150</v>
      </c>
      <c r="H239" s="13" t="s">
        <v>151</v>
      </c>
      <c r="I239" s="13" t="s">
        <v>152</v>
      </c>
      <c r="J239" s="13" t="s">
        <v>170</v>
      </c>
      <c r="K239" s="13" t="s">
        <v>678</v>
      </c>
      <c r="L239" s="13" t="s">
        <v>686</v>
      </c>
    </row>
    <row r="240" spans="1:12" x14ac:dyDescent="0.25">
      <c r="A240" s="244">
        <v>234</v>
      </c>
      <c r="B240" s="13" t="s">
        <v>687</v>
      </c>
      <c r="C240" s="13" t="s">
        <v>687</v>
      </c>
      <c r="D240" s="13"/>
      <c r="E240" s="13" t="s">
        <v>148</v>
      </c>
      <c r="F240" s="13" t="s">
        <v>162</v>
      </c>
      <c r="G240" s="13" t="s">
        <v>150</v>
      </c>
      <c r="H240" s="13" t="s">
        <v>151</v>
      </c>
      <c r="I240" s="13" t="s">
        <v>152</v>
      </c>
      <c r="J240" s="13" t="s">
        <v>153</v>
      </c>
      <c r="K240" s="13" t="s">
        <v>678</v>
      </c>
      <c r="L240" s="13" t="s">
        <v>493</v>
      </c>
    </row>
    <row r="241" spans="1:12" x14ac:dyDescent="0.25">
      <c r="A241" s="244">
        <v>235</v>
      </c>
      <c r="B241" s="13" t="s">
        <v>688</v>
      </c>
      <c r="C241" s="13" t="s">
        <v>689</v>
      </c>
      <c r="D241" s="13" t="s">
        <v>690</v>
      </c>
      <c r="E241" s="13" t="s">
        <v>148</v>
      </c>
      <c r="F241" s="13" t="s">
        <v>162</v>
      </c>
      <c r="G241" s="13" t="s">
        <v>150</v>
      </c>
      <c r="H241" s="13" t="s">
        <v>151</v>
      </c>
      <c r="I241" s="13" t="s">
        <v>152</v>
      </c>
      <c r="J241" s="13" t="s">
        <v>153</v>
      </c>
      <c r="K241" s="13" t="s">
        <v>678</v>
      </c>
      <c r="L241" s="13" t="s">
        <v>493</v>
      </c>
    </row>
    <row r="242" spans="1:12" x14ac:dyDescent="0.25">
      <c r="A242" s="244">
        <v>236</v>
      </c>
      <c r="B242" s="13" t="s">
        <v>691</v>
      </c>
      <c r="C242" s="13" t="s">
        <v>692</v>
      </c>
      <c r="D242" s="13" t="s">
        <v>693</v>
      </c>
      <c r="E242" s="13" t="s">
        <v>148</v>
      </c>
      <c r="F242" s="13" t="s">
        <v>162</v>
      </c>
      <c r="G242" s="13" t="s">
        <v>150</v>
      </c>
      <c r="H242" s="13" t="s">
        <v>151</v>
      </c>
      <c r="I242" s="13" t="s">
        <v>152</v>
      </c>
      <c r="J242" s="13" t="s">
        <v>153</v>
      </c>
      <c r="K242" s="13" t="s">
        <v>678</v>
      </c>
      <c r="L242" s="13" t="s">
        <v>493</v>
      </c>
    </row>
    <row r="243" spans="1:12" x14ac:dyDescent="0.25">
      <c r="A243" s="244">
        <v>237</v>
      </c>
      <c r="B243" s="13" t="s">
        <v>694</v>
      </c>
      <c r="C243" s="13" t="s">
        <v>695</v>
      </c>
      <c r="D243" s="13"/>
      <c r="E243" s="13" t="s">
        <v>148</v>
      </c>
      <c r="F243" s="13" t="s">
        <v>162</v>
      </c>
      <c r="G243" s="13" t="s">
        <v>150</v>
      </c>
      <c r="H243" s="13" t="s">
        <v>151</v>
      </c>
      <c r="I243" s="13" t="s">
        <v>152</v>
      </c>
      <c r="J243" s="13" t="s">
        <v>153</v>
      </c>
      <c r="K243" s="13" t="s">
        <v>678</v>
      </c>
      <c r="L243" s="13" t="s">
        <v>493</v>
      </c>
    </row>
    <row r="244" spans="1:12" x14ac:dyDescent="0.25">
      <c r="A244" s="244">
        <v>238</v>
      </c>
      <c r="B244" s="13" t="s">
        <v>696</v>
      </c>
      <c r="C244" s="13" t="s">
        <v>696</v>
      </c>
      <c r="D244" s="13"/>
      <c r="E244" s="13" t="s">
        <v>148</v>
      </c>
      <c r="F244" s="13" t="s">
        <v>162</v>
      </c>
      <c r="G244" s="13" t="s">
        <v>150</v>
      </c>
      <c r="H244" s="13" t="s">
        <v>151</v>
      </c>
      <c r="I244" s="13" t="s">
        <v>152</v>
      </c>
      <c r="J244" s="13" t="s">
        <v>153</v>
      </c>
      <c r="K244" s="13" t="s">
        <v>678</v>
      </c>
      <c r="L244" s="13" t="s">
        <v>493</v>
      </c>
    </row>
    <row r="245" spans="1:12" x14ac:dyDescent="0.25">
      <c r="A245" s="244">
        <v>239</v>
      </c>
      <c r="B245" s="13" t="s">
        <v>697</v>
      </c>
      <c r="C245" s="13" t="s">
        <v>697</v>
      </c>
      <c r="D245" s="13"/>
      <c r="E245" s="13" t="s">
        <v>148</v>
      </c>
      <c r="F245" s="13" t="s">
        <v>162</v>
      </c>
      <c r="G245" s="13" t="s">
        <v>150</v>
      </c>
      <c r="H245" s="13" t="s">
        <v>151</v>
      </c>
      <c r="I245" s="13" t="s">
        <v>152</v>
      </c>
      <c r="J245" s="13" t="s">
        <v>153</v>
      </c>
      <c r="K245" s="13" t="s">
        <v>678</v>
      </c>
      <c r="L245" s="13" t="s">
        <v>493</v>
      </c>
    </row>
    <row r="246" spans="1:12" x14ac:dyDescent="0.25">
      <c r="A246" s="244">
        <v>240</v>
      </c>
      <c r="B246" s="13" t="s">
        <v>698</v>
      </c>
      <c r="C246" s="13" t="s">
        <v>698</v>
      </c>
      <c r="D246" s="13"/>
      <c r="E246" s="13" t="s">
        <v>148</v>
      </c>
      <c r="F246" s="13" t="s">
        <v>162</v>
      </c>
      <c r="G246" s="13" t="s">
        <v>150</v>
      </c>
      <c r="H246" s="13" t="s">
        <v>151</v>
      </c>
      <c r="I246" s="13" t="s">
        <v>152</v>
      </c>
      <c r="J246" s="13" t="s">
        <v>153</v>
      </c>
      <c r="K246" s="13" t="s">
        <v>678</v>
      </c>
      <c r="L246" s="13" t="s">
        <v>493</v>
      </c>
    </row>
    <row r="247" spans="1:12" x14ac:dyDescent="0.25">
      <c r="A247" s="244">
        <v>241</v>
      </c>
      <c r="B247" s="13" t="s">
        <v>699</v>
      </c>
      <c r="C247" s="13" t="s">
        <v>699</v>
      </c>
      <c r="D247" s="13"/>
      <c r="E247" s="13" t="s">
        <v>148</v>
      </c>
      <c r="F247" s="13" t="s">
        <v>165</v>
      </c>
      <c r="G247" s="13" t="s">
        <v>150</v>
      </c>
      <c r="H247" s="13" t="s">
        <v>151</v>
      </c>
      <c r="I247" s="13" t="s">
        <v>152</v>
      </c>
      <c r="J247" s="13" t="s">
        <v>153</v>
      </c>
      <c r="K247" s="13" t="s">
        <v>678</v>
      </c>
      <c r="L247" s="13" t="s">
        <v>493</v>
      </c>
    </row>
    <row r="248" spans="1:12" x14ac:dyDescent="0.25">
      <c r="A248" s="244">
        <v>242</v>
      </c>
      <c r="B248" s="13" t="s">
        <v>700</v>
      </c>
      <c r="C248" s="13" t="s">
        <v>700</v>
      </c>
      <c r="D248" s="13"/>
      <c r="E248" s="13" t="s">
        <v>148</v>
      </c>
      <c r="F248" s="13" t="s">
        <v>162</v>
      </c>
      <c r="G248" s="13" t="s">
        <v>150</v>
      </c>
      <c r="H248" s="13" t="s">
        <v>151</v>
      </c>
      <c r="I248" s="13" t="s">
        <v>152</v>
      </c>
      <c r="J248" s="13" t="s">
        <v>153</v>
      </c>
      <c r="K248" s="13" t="s">
        <v>678</v>
      </c>
      <c r="L248" s="13" t="s">
        <v>493</v>
      </c>
    </row>
    <row r="249" spans="1:12" x14ac:dyDescent="0.25">
      <c r="A249" s="244">
        <v>243</v>
      </c>
      <c r="B249" s="13" t="s">
        <v>701</v>
      </c>
      <c r="C249" s="13" t="s">
        <v>701</v>
      </c>
      <c r="D249" s="13"/>
      <c r="E249" s="13" t="s">
        <v>148</v>
      </c>
      <c r="F249" s="13" t="s">
        <v>165</v>
      </c>
      <c r="G249" s="13" t="s">
        <v>150</v>
      </c>
      <c r="H249" s="13" t="s">
        <v>151</v>
      </c>
      <c r="I249" s="13" t="s">
        <v>152</v>
      </c>
      <c r="J249" s="13" t="s">
        <v>153</v>
      </c>
      <c r="K249" s="13" t="s">
        <v>678</v>
      </c>
      <c r="L249" s="13" t="s">
        <v>493</v>
      </c>
    </row>
    <row r="250" spans="1:12" x14ac:dyDescent="0.25">
      <c r="A250" s="244">
        <v>244</v>
      </c>
      <c r="B250" s="13" t="s">
        <v>702</v>
      </c>
      <c r="C250" s="13" t="s">
        <v>703</v>
      </c>
      <c r="D250" s="13" t="s">
        <v>704</v>
      </c>
      <c r="E250" s="13" t="s">
        <v>148</v>
      </c>
      <c r="F250" s="13" t="s">
        <v>165</v>
      </c>
      <c r="G250" s="13" t="s">
        <v>150</v>
      </c>
      <c r="H250" s="13" t="s">
        <v>151</v>
      </c>
      <c r="I250" s="13" t="s">
        <v>152</v>
      </c>
      <c r="J250" s="13" t="s">
        <v>153</v>
      </c>
      <c r="K250" s="13" t="s">
        <v>705</v>
      </c>
      <c r="L250" s="13" t="s">
        <v>706</v>
      </c>
    </row>
    <row r="251" spans="1:12" x14ac:dyDescent="0.25">
      <c r="A251" s="244">
        <v>245</v>
      </c>
      <c r="B251" s="13" t="s">
        <v>707</v>
      </c>
      <c r="C251" s="13" t="s">
        <v>707</v>
      </c>
      <c r="D251" s="13" t="s">
        <v>708</v>
      </c>
      <c r="E251" s="13" t="s">
        <v>148</v>
      </c>
      <c r="F251" s="13" t="s">
        <v>162</v>
      </c>
      <c r="G251" s="13" t="s">
        <v>150</v>
      </c>
      <c r="H251" s="13" t="s">
        <v>151</v>
      </c>
      <c r="I251" s="13" t="s">
        <v>152</v>
      </c>
      <c r="J251" s="13" t="s">
        <v>153</v>
      </c>
      <c r="K251" s="13" t="s">
        <v>705</v>
      </c>
      <c r="L251" s="13" t="s">
        <v>706</v>
      </c>
    </row>
    <row r="252" spans="1:12" x14ac:dyDescent="0.25">
      <c r="A252" s="244">
        <v>246</v>
      </c>
      <c r="B252" s="13" t="s">
        <v>709</v>
      </c>
      <c r="C252" s="13" t="s">
        <v>709</v>
      </c>
      <c r="D252" s="13" t="s">
        <v>710</v>
      </c>
      <c r="E252" s="13" t="s">
        <v>148</v>
      </c>
      <c r="F252" s="13" t="s">
        <v>165</v>
      </c>
      <c r="G252" s="13" t="s">
        <v>150</v>
      </c>
      <c r="H252" s="13" t="s">
        <v>151</v>
      </c>
      <c r="I252" s="13" t="s">
        <v>152</v>
      </c>
      <c r="J252" s="13" t="s">
        <v>153</v>
      </c>
      <c r="K252" s="13" t="s">
        <v>705</v>
      </c>
      <c r="L252" s="13" t="s">
        <v>706</v>
      </c>
    </row>
    <row r="253" spans="1:12" x14ac:dyDescent="0.25">
      <c r="A253" s="244">
        <v>247</v>
      </c>
      <c r="B253" s="13" t="s">
        <v>711</v>
      </c>
      <c r="C253" s="13" t="s">
        <v>712</v>
      </c>
      <c r="D253" s="13" t="s">
        <v>713</v>
      </c>
      <c r="E253" s="13" t="s">
        <v>148</v>
      </c>
      <c r="F253" s="13" t="s">
        <v>162</v>
      </c>
      <c r="G253" s="13" t="s">
        <v>150</v>
      </c>
      <c r="H253" s="13" t="s">
        <v>279</v>
      </c>
      <c r="I253" s="13" t="s">
        <v>152</v>
      </c>
      <c r="J253" s="13" t="s">
        <v>170</v>
      </c>
      <c r="K253" s="13" t="s">
        <v>705</v>
      </c>
      <c r="L253" s="13" t="s">
        <v>706</v>
      </c>
    </row>
    <row r="254" spans="1:12" x14ac:dyDescent="0.25">
      <c r="A254" s="244">
        <v>248</v>
      </c>
      <c r="B254" s="13" t="s">
        <v>714</v>
      </c>
      <c r="C254" s="13" t="s">
        <v>714</v>
      </c>
      <c r="D254" s="13" t="s">
        <v>715</v>
      </c>
      <c r="E254" s="13" t="s">
        <v>148</v>
      </c>
      <c r="F254" s="13" t="s">
        <v>162</v>
      </c>
      <c r="G254" s="13" t="s">
        <v>150</v>
      </c>
      <c r="H254" s="13" t="s">
        <v>279</v>
      </c>
      <c r="I254" s="13" t="s">
        <v>152</v>
      </c>
      <c r="J254" s="13" t="s">
        <v>170</v>
      </c>
      <c r="K254" s="13" t="s">
        <v>705</v>
      </c>
      <c r="L254" s="13" t="s">
        <v>706</v>
      </c>
    </row>
    <row r="255" spans="1:12" x14ac:dyDescent="0.25">
      <c r="A255" s="244">
        <v>249</v>
      </c>
      <c r="B255" s="13" t="s">
        <v>716</v>
      </c>
      <c r="C255" s="13" t="s">
        <v>717</v>
      </c>
      <c r="D255" s="13"/>
      <c r="E255" s="13" t="s">
        <v>148</v>
      </c>
      <c r="F255" s="13" t="s">
        <v>162</v>
      </c>
      <c r="G255" s="13" t="s">
        <v>150</v>
      </c>
      <c r="H255" s="13" t="s">
        <v>279</v>
      </c>
      <c r="I255" s="13" t="s">
        <v>152</v>
      </c>
      <c r="J255" s="13" t="s">
        <v>153</v>
      </c>
      <c r="K255" s="13" t="s">
        <v>705</v>
      </c>
      <c r="L255" s="13" t="s">
        <v>706</v>
      </c>
    </row>
    <row r="256" spans="1:12" x14ac:dyDescent="0.25">
      <c r="A256" s="244">
        <v>250</v>
      </c>
      <c r="B256" s="13" t="s">
        <v>718</v>
      </c>
      <c r="C256" s="13" t="s">
        <v>718</v>
      </c>
      <c r="D256" s="13" t="s">
        <v>719</v>
      </c>
      <c r="E256" s="13" t="s">
        <v>148</v>
      </c>
      <c r="F256" s="13" t="s">
        <v>162</v>
      </c>
      <c r="G256" s="13" t="s">
        <v>150</v>
      </c>
      <c r="H256" s="13" t="s">
        <v>151</v>
      </c>
      <c r="I256" s="13" t="s">
        <v>152</v>
      </c>
      <c r="J256" s="13" t="s">
        <v>283</v>
      </c>
      <c r="K256" s="13" t="s">
        <v>705</v>
      </c>
      <c r="L256" s="13" t="s">
        <v>706</v>
      </c>
    </row>
    <row r="257" spans="1:12" x14ac:dyDescent="0.25">
      <c r="A257" s="244">
        <v>251</v>
      </c>
      <c r="B257" s="13" t="s">
        <v>720</v>
      </c>
      <c r="C257" s="13" t="s">
        <v>720</v>
      </c>
      <c r="D257" s="13"/>
      <c r="E257" s="13" t="s">
        <v>148</v>
      </c>
      <c r="F257" s="13" t="s">
        <v>162</v>
      </c>
      <c r="G257" s="13" t="s">
        <v>150</v>
      </c>
      <c r="H257" s="13" t="s">
        <v>151</v>
      </c>
      <c r="I257" s="13" t="s">
        <v>152</v>
      </c>
      <c r="J257" s="13" t="s">
        <v>153</v>
      </c>
      <c r="K257" s="13" t="s">
        <v>255</v>
      </c>
      <c r="L257" s="13" t="s">
        <v>276</v>
      </c>
    </row>
    <row r="258" spans="1:12" x14ac:dyDescent="0.25">
      <c r="A258" s="244">
        <v>252</v>
      </c>
      <c r="B258" s="13" t="s">
        <v>721</v>
      </c>
      <c r="C258" s="13" t="s">
        <v>721</v>
      </c>
      <c r="D258" s="13" t="s">
        <v>722</v>
      </c>
      <c r="E258" s="13" t="s">
        <v>148</v>
      </c>
      <c r="F258" s="13" t="s">
        <v>165</v>
      </c>
      <c r="G258" s="13" t="s">
        <v>226</v>
      </c>
      <c r="H258" s="13" t="s">
        <v>151</v>
      </c>
      <c r="I258" s="13" t="s">
        <v>723</v>
      </c>
      <c r="J258" s="13" t="s">
        <v>153</v>
      </c>
      <c r="K258" s="13" t="s">
        <v>705</v>
      </c>
      <c r="L258" s="13" t="s">
        <v>706</v>
      </c>
    </row>
    <row r="259" spans="1:12" x14ac:dyDescent="0.25">
      <c r="A259" s="244">
        <v>253</v>
      </c>
      <c r="B259" s="13" t="s">
        <v>724</v>
      </c>
      <c r="C259" s="13" t="s">
        <v>725</v>
      </c>
      <c r="D259" s="13" t="s">
        <v>726</v>
      </c>
      <c r="E259" s="13" t="s">
        <v>148</v>
      </c>
      <c r="F259" s="13" t="s">
        <v>165</v>
      </c>
      <c r="G259" s="13" t="s">
        <v>150</v>
      </c>
      <c r="H259" s="13" t="s">
        <v>151</v>
      </c>
      <c r="I259" s="13" t="s">
        <v>152</v>
      </c>
      <c r="J259" s="13" t="s">
        <v>153</v>
      </c>
      <c r="K259" s="13" t="s">
        <v>705</v>
      </c>
      <c r="L259" s="13" t="s">
        <v>706</v>
      </c>
    </row>
    <row r="260" spans="1:12" x14ac:dyDescent="0.25">
      <c r="A260" s="244">
        <v>254</v>
      </c>
      <c r="B260" s="13" t="s">
        <v>727</v>
      </c>
      <c r="C260" s="13" t="s">
        <v>728</v>
      </c>
      <c r="D260" s="13" t="s">
        <v>729</v>
      </c>
      <c r="E260" s="13" t="s">
        <v>148</v>
      </c>
      <c r="F260" s="13" t="s">
        <v>165</v>
      </c>
      <c r="G260" s="13" t="s">
        <v>150</v>
      </c>
      <c r="H260" s="13" t="s">
        <v>151</v>
      </c>
      <c r="I260" s="13" t="s">
        <v>152</v>
      </c>
      <c r="J260" s="13" t="s">
        <v>170</v>
      </c>
      <c r="K260" s="13" t="s">
        <v>539</v>
      </c>
      <c r="L260" s="13" t="s">
        <v>730</v>
      </c>
    </row>
    <row r="261" spans="1:12" x14ac:dyDescent="0.25">
      <c r="A261" s="244">
        <v>255</v>
      </c>
      <c r="B261" s="13" t="s">
        <v>731</v>
      </c>
      <c r="C261" s="13" t="s">
        <v>731</v>
      </c>
      <c r="D261" s="13" t="s">
        <v>732</v>
      </c>
      <c r="E261" s="13" t="s">
        <v>148</v>
      </c>
      <c r="F261" s="13" t="s">
        <v>382</v>
      </c>
      <c r="G261" s="13" t="s">
        <v>150</v>
      </c>
      <c r="H261" s="13" t="s">
        <v>151</v>
      </c>
      <c r="I261" s="13" t="s">
        <v>152</v>
      </c>
      <c r="J261" s="13" t="s">
        <v>170</v>
      </c>
      <c r="K261" s="13" t="s">
        <v>705</v>
      </c>
      <c r="L261" s="13" t="s">
        <v>706</v>
      </c>
    </row>
    <row r="262" spans="1:12" x14ac:dyDescent="0.25">
      <c r="A262" s="244">
        <v>256</v>
      </c>
      <c r="B262" s="13" t="s">
        <v>733</v>
      </c>
      <c r="C262" s="13" t="s">
        <v>734</v>
      </c>
      <c r="D262" s="13" t="s">
        <v>735</v>
      </c>
      <c r="E262" s="13" t="s">
        <v>148</v>
      </c>
      <c r="F262" s="13" t="s">
        <v>165</v>
      </c>
      <c r="G262" s="13" t="s">
        <v>150</v>
      </c>
      <c r="H262" s="13" t="s">
        <v>151</v>
      </c>
      <c r="I262" s="13" t="s">
        <v>152</v>
      </c>
      <c r="J262" s="13" t="s">
        <v>153</v>
      </c>
      <c r="K262" s="13" t="s">
        <v>705</v>
      </c>
      <c r="L262" s="13" t="s">
        <v>706</v>
      </c>
    </row>
    <row r="263" spans="1:12" x14ac:dyDescent="0.25">
      <c r="A263" s="244">
        <v>257</v>
      </c>
      <c r="B263" s="13" t="s">
        <v>736</v>
      </c>
      <c r="C263" s="13" t="s">
        <v>736</v>
      </c>
      <c r="D263" s="13"/>
      <c r="E263" s="13" t="s">
        <v>148</v>
      </c>
      <c r="F263" s="13" t="s">
        <v>149</v>
      </c>
      <c r="G263" s="13" t="s">
        <v>226</v>
      </c>
      <c r="H263" s="13" t="s">
        <v>279</v>
      </c>
      <c r="I263" s="13" t="s">
        <v>152</v>
      </c>
      <c r="J263" s="13" t="s">
        <v>153</v>
      </c>
      <c r="K263" s="13" t="s">
        <v>737</v>
      </c>
      <c r="L263" s="13" t="s">
        <v>738</v>
      </c>
    </row>
    <row r="264" spans="1:12" x14ac:dyDescent="0.25">
      <c r="A264" s="244">
        <v>258</v>
      </c>
      <c r="B264" s="13" t="s">
        <v>739</v>
      </c>
      <c r="C264" s="13" t="s">
        <v>739</v>
      </c>
      <c r="D264" s="13"/>
      <c r="E264" s="13" t="s">
        <v>148</v>
      </c>
      <c r="F264" s="13" t="s">
        <v>149</v>
      </c>
      <c r="G264" s="13" t="s">
        <v>226</v>
      </c>
      <c r="H264" s="13" t="s">
        <v>279</v>
      </c>
      <c r="I264" s="13" t="s">
        <v>586</v>
      </c>
      <c r="J264" s="13" t="s">
        <v>283</v>
      </c>
      <c r="K264" s="13" t="s">
        <v>737</v>
      </c>
      <c r="L264" s="13" t="s">
        <v>738</v>
      </c>
    </row>
    <row r="265" spans="1:12" x14ac:dyDescent="0.25">
      <c r="A265" s="244">
        <v>259</v>
      </c>
      <c r="B265" s="13" t="s">
        <v>740</v>
      </c>
      <c r="C265" s="13" t="s">
        <v>740</v>
      </c>
      <c r="D265" s="13" t="s">
        <v>741</v>
      </c>
      <c r="E265" s="13" t="s">
        <v>148</v>
      </c>
      <c r="F265" s="13" t="s">
        <v>165</v>
      </c>
      <c r="G265" s="13" t="s">
        <v>150</v>
      </c>
      <c r="H265" s="13" t="s">
        <v>151</v>
      </c>
      <c r="I265" s="13" t="s">
        <v>152</v>
      </c>
      <c r="J265" s="13" t="s">
        <v>283</v>
      </c>
      <c r="K265" s="13" t="s">
        <v>255</v>
      </c>
      <c r="L265" s="13" t="s">
        <v>224</v>
      </c>
    </row>
    <row r="266" spans="1:12" x14ac:dyDescent="0.25">
      <c r="A266" s="244">
        <v>260</v>
      </c>
      <c r="B266" s="13" t="s">
        <v>742</v>
      </c>
      <c r="C266" s="13" t="s">
        <v>743</v>
      </c>
      <c r="D266" s="13"/>
      <c r="E266" s="13" t="s">
        <v>148</v>
      </c>
      <c r="F266" s="13" t="s">
        <v>162</v>
      </c>
      <c r="G266" s="13" t="s">
        <v>150</v>
      </c>
      <c r="H266" s="13" t="s">
        <v>151</v>
      </c>
      <c r="I266" s="13" t="s">
        <v>152</v>
      </c>
      <c r="J266" s="13" t="s">
        <v>283</v>
      </c>
      <c r="K266" s="13" t="s">
        <v>255</v>
      </c>
      <c r="L266" s="13" t="s">
        <v>256</v>
      </c>
    </row>
    <row r="267" spans="1:12" x14ac:dyDescent="0.25">
      <c r="A267" s="244">
        <v>261</v>
      </c>
      <c r="B267" s="13" t="s">
        <v>744</v>
      </c>
      <c r="C267" s="13" t="s">
        <v>744</v>
      </c>
      <c r="D267" s="13"/>
      <c r="E267" s="13" t="s">
        <v>148</v>
      </c>
      <c r="F267" s="13" t="s">
        <v>165</v>
      </c>
      <c r="G267" s="13" t="s">
        <v>150</v>
      </c>
      <c r="H267" s="13" t="s">
        <v>151</v>
      </c>
      <c r="I267" s="13" t="s">
        <v>152</v>
      </c>
      <c r="J267" s="13" t="s">
        <v>283</v>
      </c>
      <c r="K267" s="13" t="s">
        <v>705</v>
      </c>
      <c r="L267" s="13" t="s">
        <v>706</v>
      </c>
    </row>
    <row r="268" spans="1:12" x14ac:dyDescent="0.25">
      <c r="A268" s="244">
        <v>262</v>
      </c>
      <c r="B268" s="13" t="s">
        <v>745</v>
      </c>
      <c r="C268" s="13" t="s">
        <v>745</v>
      </c>
      <c r="D268" s="13"/>
      <c r="E268" s="13" t="s">
        <v>148</v>
      </c>
      <c r="F268" s="13" t="s">
        <v>162</v>
      </c>
      <c r="G268" s="13" t="s">
        <v>150</v>
      </c>
      <c r="H268" s="13" t="s">
        <v>151</v>
      </c>
      <c r="I268" s="13" t="s">
        <v>152</v>
      </c>
      <c r="J268" s="13" t="s">
        <v>283</v>
      </c>
      <c r="K268" s="13" t="s">
        <v>330</v>
      </c>
      <c r="L268" s="13" t="s">
        <v>259</v>
      </c>
    </row>
    <row r="269" spans="1:12" x14ac:dyDescent="0.25">
      <c r="A269" s="244">
        <v>263</v>
      </c>
      <c r="B269" s="13" t="s">
        <v>746</v>
      </c>
      <c r="C269" s="13" t="s">
        <v>746</v>
      </c>
      <c r="D269" s="13"/>
      <c r="E269" s="13" t="s">
        <v>512</v>
      </c>
      <c r="F269" s="13" t="s">
        <v>382</v>
      </c>
      <c r="G269" s="13" t="s">
        <v>150</v>
      </c>
      <c r="H269" s="13" t="s">
        <v>151</v>
      </c>
      <c r="I269" s="13" t="s">
        <v>152</v>
      </c>
      <c r="J269" s="13" t="s">
        <v>283</v>
      </c>
      <c r="K269" s="13" t="s">
        <v>539</v>
      </c>
      <c r="L269" s="13" t="s">
        <v>730</v>
      </c>
    </row>
    <row r="270" spans="1:12" x14ac:dyDescent="0.25">
      <c r="A270" s="244">
        <v>264</v>
      </c>
      <c r="B270" s="13" t="s">
        <v>747</v>
      </c>
      <c r="C270" s="13" t="s">
        <v>748</v>
      </c>
      <c r="D270" s="13"/>
      <c r="E270" s="13" t="s">
        <v>148</v>
      </c>
      <c r="F270" s="13" t="s">
        <v>165</v>
      </c>
      <c r="G270" s="13" t="s">
        <v>150</v>
      </c>
      <c r="H270" s="13" t="s">
        <v>151</v>
      </c>
      <c r="I270" s="13" t="s">
        <v>152</v>
      </c>
      <c r="J270" s="13" t="s">
        <v>283</v>
      </c>
      <c r="K270" s="13" t="s">
        <v>475</v>
      </c>
      <c r="L270" s="13" t="s">
        <v>478</v>
      </c>
    </row>
    <row r="271" spans="1:12" x14ac:dyDescent="0.25">
      <c r="A271" s="244">
        <v>265</v>
      </c>
      <c r="B271" s="13" t="s">
        <v>749</v>
      </c>
      <c r="C271" s="13" t="s">
        <v>749</v>
      </c>
      <c r="D271" s="13"/>
      <c r="E271" s="13" t="s">
        <v>148</v>
      </c>
      <c r="F271" s="13" t="s">
        <v>162</v>
      </c>
      <c r="G271" s="13" t="s">
        <v>150</v>
      </c>
      <c r="H271" s="13" t="s">
        <v>151</v>
      </c>
      <c r="I271" s="13" t="s">
        <v>152</v>
      </c>
      <c r="J271" s="13" t="s">
        <v>283</v>
      </c>
      <c r="K271" s="13" t="s">
        <v>255</v>
      </c>
      <c r="L271" s="13" t="s">
        <v>224</v>
      </c>
    </row>
    <row r="272" spans="1:12" x14ac:dyDescent="0.25">
      <c r="A272" s="244">
        <v>266</v>
      </c>
      <c r="B272" s="13" t="s">
        <v>750</v>
      </c>
      <c r="C272" s="13" t="s">
        <v>751</v>
      </c>
      <c r="D272" s="13" t="s">
        <v>752</v>
      </c>
      <c r="E272" s="13" t="s">
        <v>148</v>
      </c>
      <c r="F272" s="13" t="s">
        <v>165</v>
      </c>
      <c r="G272" s="13" t="s">
        <v>150</v>
      </c>
      <c r="H272" s="13" t="s">
        <v>151</v>
      </c>
      <c r="I272" s="13" t="s">
        <v>152</v>
      </c>
      <c r="J272" s="13" t="s">
        <v>283</v>
      </c>
      <c r="K272" s="13" t="s">
        <v>705</v>
      </c>
      <c r="L272" s="13" t="s">
        <v>706</v>
      </c>
    </row>
    <row r="273" spans="1:12" x14ac:dyDescent="0.25">
      <c r="A273" s="244">
        <v>267</v>
      </c>
      <c r="B273" s="13" t="s">
        <v>753</v>
      </c>
      <c r="C273" s="13" t="s">
        <v>753</v>
      </c>
      <c r="D273" s="13"/>
      <c r="E273" s="13" t="s">
        <v>148</v>
      </c>
      <c r="F273" s="13" t="s">
        <v>165</v>
      </c>
      <c r="G273" s="13" t="s">
        <v>150</v>
      </c>
      <c r="H273" s="13" t="s">
        <v>151</v>
      </c>
      <c r="I273" s="13" t="s">
        <v>152</v>
      </c>
      <c r="J273" s="13" t="s">
        <v>283</v>
      </c>
      <c r="K273" s="13" t="s">
        <v>705</v>
      </c>
      <c r="L273" s="13" t="s">
        <v>706</v>
      </c>
    </row>
    <row r="274" spans="1:12" x14ac:dyDescent="0.25">
      <c r="A274" s="244">
        <v>268</v>
      </c>
      <c r="B274" s="13" t="s">
        <v>754</v>
      </c>
      <c r="C274" s="13" t="s">
        <v>754</v>
      </c>
      <c r="D274" s="13" t="s">
        <v>755</v>
      </c>
      <c r="E274" s="13" t="s">
        <v>148</v>
      </c>
      <c r="F274" s="13" t="s">
        <v>382</v>
      </c>
      <c r="G274" s="13" t="s">
        <v>150</v>
      </c>
      <c r="H274" s="13" t="s">
        <v>151</v>
      </c>
      <c r="I274" s="13" t="s">
        <v>152</v>
      </c>
      <c r="J274" s="13" t="s">
        <v>283</v>
      </c>
      <c r="K274" s="13" t="s">
        <v>539</v>
      </c>
      <c r="L274" s="13" t="s">
        <v>730</v>
      </c>
    </row>
    <row r="275" spans="1:12" x14ac:dyDescent="0.25">
      <c r="A275" s="244">
        <v>269</v>
      </c>
      <c r="B275" s="13" t="s">
        <v>756</v>
      </c>
      <c r="C275" s="13" t="s">
        <v>756</v>
      </c>
      <c r="D275" s="13" t="s">
        <v>757</v>
      </c>
      <c r="E275" s="13" t="s">
        <v>148</v>
      </c>
      <c r="F275" s="13" t="s">
        <v>165</v>
      </c>
      <c r="G275" s="13" t="s">
        <v>150</v>
      </c>
      <c r="H275" s="13" t="s">
        <v>151</v>
      </c>
      <c r="I275" s="13" t="s">
        <v>152</v>
      </c>
      <c r="J275" s="13" t="s">
        <v>153</v>
      </c>
      <c r="K275" s="13" t="s">
        <v>526</v>
      </c>
      <c r="L275" s="13" t="s">
        <v>491</v>
      </c>
    </row>
    <row r="276" spans="1:12" x14ac:dyDescent="0.25">
      <c r="A276" s="244">
        <v>270</v>
      </c>
      <c r="B276" s="13" t="s">
        <v>758</v>
      </c>
      <c r="C276" s="13" t="s">
        <v>758</v>
      </c>
      <c r="D276" s="13" t="s">
        <v>759</v>
      </c>
      <c r="E276" s="13" t="s">
        <v>148</v>
      </c>
      <c r="F276" s="13" t="s">
        <v>149</v>
      </c>
      <c r="G276" s="13" t="s">
        <v>150</v>
      </c>
      <c r="H276" s="13" t="s">
        <v>279</v>
      </c>
      <c r="I276" s="13" t="s">
        <v>152</v>
      </c>
      <c r="J276" s="13" t="s">
        <v>153</v>
      </c>
      <c r="K276" s="13" t="s">
        <v>737</v>
      </c>
      <c r="L276" s="13" t="s">
        <v>738</v>
      </c>
    </row>
    <row r="277" spans="1:12" x14ac:dyDescent="0.25">
      <c r="A277" s="244">
        <v>271</v>
      </c>
      <c r="B277" s="13" t="s">
        <v>760</v>
      </c>
      <c r="C277" s="13" t="s">
        <v>761</v>
      </c>
      <c r="D277" s="13"/>
      <c r="E277" s="13" t="s">
        <v>148</v>
      </c>
      <c r="F277" s="13" t="s">
        <v>162</v>
      </c>
      <c r="G277" s="13" t="s">
        <v>150</v>
      </c>
      <c r="H277" s="13" t="s">
        <v>151</v>
      </c>
      <c r="I277" s="13" t="s">
        <v>152</v>
      </c>
      <c r="J277" s="13" t="s">
        <v>170</v>
      </c>
      <c r="K277" s="13" t="s">
        <v>682</v>
      </c>
      <c r="L277" s="13" t="s">
        <v>762</v>
      </c>
    </row>
    <row r="278" spans="1:12" x14ac:dyDescent="0.25">
      <c r="A278" s="244">
        <v>272</v>
      </c>
      <c r="B278" s="13" t="s">
        <v>763</v>
      </c>
      <c r="C278" s="13" t="s">
        <v>763</v>
      </c>
      <c r="D278" s="13"/>
      <c r="E278" s="13" t="s">
        <v>148</v>
      </c>
      <c r="F278" s="13" t="s">
        <v>165</v>
      </c>
      <c r="G278" s="13" t="s">
        <v>150</v>
      </c>
      <c r="H278" s="13" t="s">
        <v>151</v>
      </c>
      <c r="I278" s="13" t="s">
        <v>764</v>
      </c>
      <c r="J278" s="13" t="s">
        <v>765</v>
      </c>
      <c r="K278" s="13" t="s">
        <v>374</v>
      </c>
      <c r="L278" s="13" t="s">
        <v>375</v>
      </c>
    </row>
    <row r="279" spans="1:12" x14ac:dyDescent="0.25">
      <c r="A279" s="244">
        <v>273</v>
      </c>
      <c r="B279" s="13" t="s">
        <v>766</v>
      </c>
      <c r="C279" s="13" t="s">
        <v>766</v>
      </c>
      <c r="D279" s="13" t="s">
        <v>767</v>
      </c>
      <c r="E279" s="13" t="s">
        <v>148</v>
      </c>
      <c r="F279" s="13" t="s">
        <v>165</v>
      </c>
      <c r="G279" s="13" t="s">
        <v>166</v>
      </c>
      <c r="H279" s="13" t="s">
        <v>151</v>
      </c>
      <c r="I279" s="13" t="s">
        <v>764</v>
      </c>
      <c r="J279" s="13" t="s">
        <v>765</v>
      </c>
      <c r="K279" s="13" t="s">
        <v>768</v>
      </c>
      <c r="L279" s="13" t="s">
        <v>592</v>
      </c>
    </row>
    <row r="280" spans="1:12" x14ac:dyDescent="0.25">
      <c r="A280" s="244">
        <v>274</v>
      </c>
      <c r="B280" s="13" t="s">
        <v>769</v>
      </c>
      <c r="C280" s="13" t="s">
        <v>769</v>
      </c>
      <c r="D280" s="13" t="s">
        <v>770</v>
      </c>
      <c r="E280" s="13" t="s">
        <v>148</v>
      </c>
      <c r="F280" s="13" t="s">
        <v>165</v>
      </c>
      <c r="G280" s="13" t="s">
        <v>166</v>
      </c>
      <c r="H280" s="13" t="s">
        <v>151</v>
      </c>
      <c r="I280" s="13" t="s">
        <v>764</v>
      </c>
      <c r="J280" s="13" t="s">
        <v>765</v>
      </c>
      <c r="K280" s="13" t="s">
        <v>768</v>
      </c>
      <c r="L280" s="13" t="s">
        <v>322</v>
      </c>
    </row>
    <row r="281" spans="1:12" x14ac:dyDescent="0.25">
      <c r="A281" s="244">
        <v>275</v>
      </c>
      <c r="B281" s="13" t="s">
        <v>771</v>
      </c>
      <c r="C281" s="13" t="s">
        <v>771</v>
      </c>
      <c r="D281" s="13"/>
      <c r="E281" s="13" t="s">
        <v>148</v>
      </c>
      <c r="F281" s="13" t="s">
        <v>162</v>
      </c>
      <c r="G281" s="13" t="s">
        <v>150</v>
      </c>
      <c r="H281" s="13" t="s">
        <v>151</v>
      </c>
      <c r="I281" s="13" t="s">
        <v>152</v>
      </c>
      <c r="J281" s="13" t="s">
        <v>170</v>
      </c>
      <c r="K281" s="13" t="s">
        <v>330</v>
      </c>
      <c r="L281" s="13" t="s">
        <v>259</v>
      </c>
    </row>
    <row r="282" spans="1:12" x14ac:dyDescent="0.25">
      <c r="A282" s="244">
        <v>276</v>
      </c>
      <c r="B282" s="13" t="s">
        <v>772</v>
      </c>
      <c r="C282" s="13" t="s">
        <v>773</v>
      </c>
      <c r="D282" s="13" t="s">
        <v>774</v>
      </c>
      <c r="E282" s="13" t="s">
        <v>148</v>
      </c>
      <c r="F282" s="13" t="s">
        <v>165</v>
      </c>
      <c r="G282" s="13" t="s">
        <v>150</v>
      </c>
      <c r="H282" s="13" t="s">
        <v>151</v>
      </c>
      <c r="I282" s="13" t="s">
        <v>152</v>
      </c>
      <c r="J282" s="13" t="s">
        <v>283</v>
      </c>
      <c r="K282" s="13" t="s">
        <v>705</v>
      </c>
      <c r="L282" s="13" t="s">
        <v>706</v>
      </c>
    </row>
    <row r="283" spans="1:12" x14ac:dyDescent="0.25">
      <c r="A283" s="244">
        <v>277</v>
      </c>
      <c r="B283" s="13" t="s">
        <v>775</v>
      </c>
      <c r="C283" s="13" t="s">
        <v>775</v>
      </c>
      <c r="D283" s="13"/>
      <c r="E283" s="13" t="s">
        <v>148</v>
      </c>
      <c r="F283" s="13" t="s">
        <v>165</v>
      </c>
      <c r="G283" s="13" t="s">
        <v>150</v>
      </c>
      <c r="H283" s="13" t="s">
        <v>151</v>
      </c>
      <c r="I283" s="13" t="s">
        <v>152</v>
      </c>
      <c r="J283" s="13" t="s">
        <v>283</v>
      </c>
      <c r="K283" s="13" t="s">
        <v>705</v>
      </c>
      <c r="L283" s="13" t="s">
        <v>706</v>
      </c>
    </row>
    <row r="284" spans="1:12" x14ac:dyDescent="0.25">
      <c r="A284" s="244">
        <v>278</v>
      </c>
      <c r="B284" s="13" t="s">
        <v>776</v>
      </c>
      <c r="C284" s="13" t="s">
        <v>776</v>
      </c>
      <c r="D284" s="13"/>
      <c r="E284" s="13" t="s">
        <v>148</v>
      </c>
      <c r="F284" s="13" t="s">
        <v>165</v>
      </c>
      <c r="G284" s="13" t="s">
        <v>150</v>
      </c>
      <c r="H284" s="13" t="s">
        <v>151</v>
      </c>
      <c r="I284" s="13" t="s">
        <v>152</v>
      </c>
      <c r="J284" s="13" t="s">
        <v>283</v>
      </c>
      <c r="K284" s="13" t="s">
        <v>705</v>
      </c>
      <c r="L284" s="13" t="s">
        <v>706</v>
      </c>
    </row>
    <row r="285" spans="1:12" x14ac:dyDescent="0.25">
      <c r="A285" s="244">
        <v>279</v>
      </c>
      <c r="B285" s="13" t="s">
        <v>777</v>
      </c>
      <c r="C285" s="13" t="s">
        <v>777</v>
      </c>
      <c r="D285" s="13" t="s">
        <v>778</v>
      </c>
      <c r="E285" s="13" t="s">
        <v>148</v>
      </c>
      <c r="F285" s="13" t="s">
        <v>165</v>
      </c>
      <c r="G285" s="13" t="s">
        <v>150</v>
      </c>
      <c r="H285" s="13" t="s">
        <v>151</v>
      </c>
      <c r="I285" s="13" t="s">
        <v>152</v>
      </c>
      <c r="J285" s="13" t="s">
        <v>153</v>
      </c>
      <c r="K285" s="13" t="s">
        <v>705</v>
      </c>
      <c r="L285" s="13" t="s">
        <v>706</v>
      </c>
    </row>
    <row r="286" spans="1:12" x14ac:dyDescent="0.25">
      <c r="A286" s="244">
        <v>280</v>
      </c>
      <c r="B286" s="13" t="s">
        <v>779</v>
      </c>
      <c r="C286" s="13" t="s">
        <v>780</v>
      </c>
      <c r="D286" s="13" t="s">
        <v>781</v>
      </c>
      <c r="E286" s="13" t="s">
        <v>148</v>
      </c>
      <c r="F286" s="13" t="s">
        <v>165</v>
      </c>
      <c r="G286" s="13" t="s">
        <v>150</v>
      </c>
      <c r="H286" s="13" t="s">
        <v>782</v>
      </c>
      <c r="I286" s="13" t="s">
        <v>152</v>
      </c>
      <c r="J286" s="13" t="s">
        <v>783</v>
      </c>
      <c r="K286" s="13" t="s">
        <v>784</v>
      </c>
      <c r="L286" s="13" t="s">
        <v>785</v>
      </c>
    </row>
    <row r="287" spans="1:12" x14ac:dyDescent="0.25">
      <c r="A287" s="244">
        <v>281</v>
      </c>
      <c r="B287" s="13" t="s">
        <v>786</v>
      </c>
      <c r="C287" s="13" t="s">
        <v>786</v>
      </c>
      <c r="D287" s="13"/>
      <c r="E287" s="13" t="s">
        <v>148</v>
      </c>
      <c r="F287" s="13" t="s">
        <v>149</v>
      </c>
      <c r="G287" s="13" t="s">
        <v>150</v>
      </c>
      <c r="H287" s="13" t="s">
        <v>151</v>
      </c>
      <c r="I287" s="13" t="s">
        <v>152</v>
      </c>
      <c r="J287" s="13" t="s">
        <v>170</v>
      </c>
      <c r="K287" s="13" t="s">
        <v>154</v>
      </c>
      <c r="L287" s="13" t="s">
        <v>155</v>
      </c>
    </row>
    <row r="288" spans="1:12" x14ac:dyDescent="0.25">
      <c r="A288" s="244">
        <v>282</v>
      </c>
      <c r="B288" s="13" t="s">
        <v>787</v>
      </c>
      <c r="C288" s="13" t="s">
        <v>788</v>
      </c>
      <c r="D288" s="13" t="s">
        <v>789</v>
      </c>
      <c r="E288" s="13" t="s">
        <v>148</v>
      </c>
      <c r="F288" s="13" t="s">
        <v>162</v>
      </c>
      <c r="G288" s="13" t="s">
        <v>150</v>
      </c>
      <c r="H288" s="13" t="s">
        <v>151</v>
      </c>
      <c r="I288" s="13" t="s">
        <v>790</v>
      </c>
      <c r="J288" s="13" t="s">
        <v>170</v>
      </c>
      <c r="K288" s="13" t="s">
        <v>330</v>
      </c>
      <c r="L288" s="13" t="s">
        <v>259</v>
      </c>
    </row>
    <row r="289" spans="1:12" x14ac:dyDescent="0.25">
      <c r="A289" s="244">
        <v>283</v>
      </c>
      <c r="B289" s="13" t="s">
        <v>791</v>
      </c>
      <c r="C289" s="13" t="s">
        <v>792</v>
      </c>
      <c r="D289" s="13"/>
      <c r="E289" s="13" t="s">
        <v>148</v>
      </c>
      <c r="F289" s="13" t="s">
        <v>162</v>
      </c>
      <c r="G289" s="13" t="s">
        <v>150</v>
      </c>
      <c r="H289" s="13" t="s">
        <v>151</v>
      </c>
      <c r="I289" s="13" t="s">
        <v>152</v>
      </c>
      <c r="J289" s="13" t="s">
        <v>170</v>
      </c>
      <c r="K289" s="13" t="s">
        <v>158</v>
      </c>
      <c r="L289" s="13" t="s">
        <v>159</v>
      </c>
    </row>
    <row r="290" spans="1:12" x14ac:dyDescent="0.25">
      <c r="A290" s="244">
        <v>284</v>
      </c>
      <c r="B290" s="13" t="s">
        <v>793</v>
      </c>
      <c r="C290" s="13" t="s">
        <v>794</v>
      </c>
      <c r="D290" s="13" t="s">
        <v>795</v>
      </c>
      <c r="E290" s="13" t="s">
        <v>148</v>
      </c>
      <c r="F290" s="13" t="s">
        <v>165</v>
      </c>
      <c r="G290" s="13" t="s">
        <v>150</v>
      </c>
      <c r="H290" s="13" t="s">
        <v>151</v>
      </c>
      <c r="I290" s="13" t="s">
        <v>152</v>
      </c>
      <c r="J290" s="13" t="s">
        <v>153</v>
      </c>
      <c r="K290" s="13" t="s">
        <v>475</v>
      </c>
      <c r="L290" s="13" t="s">
        <v>551</v>
      </c>
    </row>
    <row r="291" spans="1:12" x14ac:dyDescent="0.25">
      <c r="A291" s="244">
        <v>285</v>
      </c>
      <c r="B291" s="13" t="s">
        <v>796</v>
      </c>
      <c r="C291" s="13" t="s">
        <v>796</v>
      </c>
      <c r="D291" s="13"/>
      <c r="E291" s="13" t="s">
        <v>148</v>
      </c>
      <c r="F291" s="13" t="s">
        <v>165</v>
      </c>
      <c r="G291" s="13" t="s">
        <v>150</v>
      </c>
      <c r="H291" s="13" t="s">
        <v>151</v>
      </c>
      <c r="I291" s="13" t="s">
        <v>152</v>
      </c>
      <c r="J291" s="13" t="s">
        <v>170</v>
      </c>
      <c r="K291" s="13" t="s">
        <v>591</v>
      </c>
      <c r="L291" s="13" t="s">
        <v>594</v>
      </c>
    </row>
    <row r="292" spans="1:12" x14ac:dyDescent="0.25">
      <c r="A292" s="244">
        <v>286</v>
      </c>
      <c r="B292" s="13" t="s">
        <v>797</v>
      </c>
      <c r="C292" s="13" t="s">
        <v>798</v>
      </c>
      <c r="D292" s="13"/>
      <c r="E292" s="13" t="s">
        <v>148</v>
      </c>
      <c r="F292" s="13" t="s">
        <v>382</v>
      </c>
      <c r="G292" s="13" t="s">
        <v>150</v>
      </c>
      <c r="H292" s="13" t="s">
        <v>151</v>
      </c>
      <c r="I292" s="13" t="s">
        <v>152</v>
      </c>
      <c r="J292" s="13" t="s">
        <v>170</v>
      </c>
      <c r="K292" s="13" t="s">
        <v>319</v>
      </c>
      <c r="L292" s="13" t="s">
        <v>799</v>
      </c>
    </row>
    <row r="293" spans="1:12" x14ac:dyDescent="0.25">
      <c r="A293" s="244">
        <v>287</v>
      </c>
      <c r="B293" s="13" t="s">
        <v>800</v>
      </c>
      <c r="C293" s="13" t="s">
        <v>801</v>
      </c>
      <c r="D293" s="13"/>
      <c r="E293" s="13" t="s">
        <v>148</v>
      </c>
      <c r="F293" s="13" t="s">
        <v>162</v>
      </c>
      <c r="G293" s="13" t="s">
        <v>150</v>
      </c>
      <c r="H293" s="13" t="s">
        <v>802</v>
      </c>
      <c r="I293" s="13" t="s">
        <v>152</v>
      </c>
      <c r="J293" s="13" t="s">
        <v>803</v>
      </c>
      <c r="K293" s="13" t="s">
        <v>158</v>
      </c>
      <c r="L293" s="13" t="s">
        <v>434</v>
      </c>
    </row>
    <row r="294" spans="1:12" x14ac:dyDescent="0.25">
      <c r="A294" s="244">
        <v>288</v>
      </c>
      <c r="B294" s="13" t="s">
        <v>804</v>
      </c>
      <c r="C294" s="13" t="s">
        <v>804</v>
      </c>
      <c r="D294" s="13"/>
      <c r="E294" s="13" t="s">
        <v>474</v>
      </c>
      <c r="F294" s="13" t="s">
        <v>165</v>
      </c>
      <c r="G294" s="13" t="s">
        <v>150</v>
      </c>
      <c r="H294" s="13" t="s">
        <v>279</v>
      </c>
      <c r="I294" s="13" t="s">
        <v>152</v>
      </c>
      <c r="J294" s="13" t="s">
        <v>170</v>
      </c>
      <c r="K294" s="13" t="s">
        <v>319</v>
      </c>
      <c r="L294" s="13" t="s">
        <v>799</v>
      </c>
    </row>
  </sheetData>
  <autoFilter ref="A6:L6"/>
  <hyperlinks>
    <hyperlink ref="B4" r:id="rId1"/>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F15"/>
  <sheetViews>
    <sheetView showGridLines="0" topLeftCell="XFD1048576" workbookViewId="0"/>
  </sheetViews>
  <sheetFormatPr defaultColWidth="0" defaultRowHeight="15.75" zeroHeight="1" x14ac:dyDescent="0.25"/>
  <cols>
    <col min="1" max="1" width="9" hidden="1" customWidth="1"/>
    <col min="2" max="2" width="4.75" style="51" hidden="1" customWidth="1"/>
    <col min="3" max="3" width="20.375" hidden="1" customWidth="1"/>
    <col min="4" max="4" width="61.625" hidden="1" customWidth="1"/>
    <col min="5" max="5" width="10.375" hidden="1" customWidth="1"/>
    <col min="6" max="6" width="63.75" hidden="1" customWidth="1"/>
    <col min="7" max="16384" width="9" hidden="1"/>
  </cols>
  <sheetData>
    <row r="3" spans="2:2" hidden="1" x14ac:dyDescent="0.25">
      <c r="B3"/>
    </row>
    <row r="4" spans="2:2" hidden="1" x14ac:dyDescent="0.25">
      <c r="B4"/>
    </row>
    <row r="5" spans="2:2" hidden="1" x14ac:dyDescent="0.25">
      <c r="B5"/>
    </row>
    <row r="6" spans="2:2" hidden="1" x14ac:dyDescent="0.25">
      <c r="B6"/>
    </row>
    <row r="7" spans="2:2" hidden="1" x14ac:dyDescent="0.25">
      <c r="B7"/>
    </row>
    <row r="8" spans="2:2" hidden="1" x14ac:dyDescent="0.25">
      <c r="B8"/>
    </row>
    <row r="9" spans="2:2" hidden="1" x14ac:dyDescent="0.25">
      <c r="B9"/>
    </row>
    <row r="10" spans="2:2" hidden="1" x14ac:dyDescent="0.25">
      <c r="B10"/>
    </row>
    <row r="11" spans="2:2" hidden="1" x14ac:dyDescent="0.25">
      <c r="B11"/>
    </row>
    <row r="12" spans="2:2" hidden="1" x14ac:dyDescent="0.25">
      <c r="B12"/>
    </row>
    <row r="13" spans="2:2" hidden="1" x14ac:dyDescent="0.25">
      <c r="B13"/>
    </row>
    <row r="14" spans="2:2" hidden="1" x14ac:dyDescent="0.25">
      <c r="B14"/>
    </row>
    <row r="15" spans="2:2" hidden="1" x14ac:dyDescent="0.25">
      <c r="B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2:Q73"/>
  <sheetViews>
    <sheetView showGridLines="0" zoomScale="70" zoomScaleNormal="70" workbookViewId="0">
      <pane xSplit="1" ySplit="21" topLeftCell="B22" activePane="bottomRight" state="frozen"/>
      <selection activeCell="E3" sqref="E3"/>
      <selection pane="topRight" activeCell="E3" sqref="E3"/>
      <selection pane="bottomLeft" activeCell="E3" sqref="E3"/>
      <selection pane="bottomRight" activeCell="B3" sqref="B3"/>
    </sheetView>
  </sheetViews>
  <sheetFormatPr defaultColWidth="9" defaultRowHeight="12.75" x14ac:dyDescent="0.25"/>
  <cols>
    <col min="1" max="1" width="3.25" style="43" customWidth="1"/>
    <col min="2" max="2" width="3.5" style="43" customWidth="1"/>
    <col min="3" max="3" width="38.5" style="43" customWidth="1"/>
    <col min="4" max="4" width="19.875" style="43" customWidth="1"/>
    <col min="5" max="5" width="8.625" style="43" customWidth="1"/>
    <col min="6" max="6" width="4.25" style="43" customWidth="1"/>
    <col min="7" max="7" width="25.875" style="43" customWidth="1"/>
    <col min="8" max="8" width="30" style="43" bestFit="1" customWidth="1"/>
    <col min="9" max="9" width="9" style="43"/>
    <col min="10" max="10" width="16.25" style="43" bestFit="1" customWidth="1"/>
    <col min="11" max="11" width="14.125" style="43" customWidth="1"/>
    <col min="12" max="12" width="3.25" style="43" customWidth="1"/>
    <col min="13" max="13" width="14.25" style="43" bestFit="1" customWidth="1"/>
    <col min="14" max="14" width="15" style="43" customWidth="1"/>
    <col min="15" max="15" width="4" style="43" customWidth="1"/>
    <col min="16" max="16" width="29" style="43" bestFit="1" customWidth="1"/>
    <col min="17" max="17" width="14.875" style="43" customWidth="1"/>
    <col min="18" max="19" width="9" style="43"/>
    <col min="20" max="20" width="18.875" style="43" customWidth="1"/>
    <col min="21" max="21" width="14.375" style="43" customWidth="1"/>
    <col min="22" max="22" width="2.5" style="43" customWidth="1"/>
    <col min="23" max="23" width="30" style="43" bestFit="1" customWidth="1"/>
    <col min="24" max="24" width="9" style="43"/>
    <col min="25" max="25" width="3.125" style="43" customWidth="1"/>
    <col min="26" max="26" width="31.375" style="43" bestFit="1" customWidth="1"/>
    <col min="27" max="16384" width="9" style="43"/>
  </cols>
  <sheetData>
    <row r="2" spans="2:10" ht="33.75" x14ac:dyDescent="0.25">
      <c r="B2" s="160" t="str">
        <f ca="1">MID(CELL("filename",A1),FIND("]",CELL("filename",A1))+1,256)</f>
        <v>CRO Forum Taxonomy (1)</v>
      </c>
    </row>
    <row r="3" spans="2:10" ht="21" x14ac:dyDescent="0.35">
      <c r="B3" s="162" t="str">
        <f ca="1">INDEX(TOC_Index!D:D,MATCH(B2,TOC_Index!C:C,0))</f>
        <v>Assessment of the scenario 1 against the CRO forum framework to identify key risk areas and costs</v>
      </c>
    </row>
    <row r="5" spans="2:10" x14ac:dyDescent="0.25">
      <c r="B5" s="132" t="s">
        <v>906</v>
      </c>
      <c r="C5" s="132"/>
      <c r="D5" s="132"/>
      <c r="E5" s="132"/>
      <c r="F5" s="132"/>
      <c r="G5" s="132"/>
      <c r="H5" s="132"/>
      <c r="I5" s="132"/>
      <c r="J5" s="132"/>
    </row>
    <row r="6" spans="2:10" x14ac:dyDescent="0.25">
      <c r="B6" s="255" t="s">
        <v>1616</v>
      </c>
      <c r="C6" s="255"/>
      <c r="D6" s="255"/>
      <c r="E6" s="255"/>
      <c r="F6" s="255"/>
      <c r="G6" s="255"/>
      <c r="H6" s="255"/>
      <c r="I6" s="255"/>
      <c r="J6" s="255"/>
    </row>
    <row r="7" spans="2:10" x14ac:dyDescent="0.25">
      <c r="B7" s="255"/>
      <c r="C7" s="255"/>
      <c r="D7" s="255"/>
      <c r="E7" s="255"/>
      <c r="F7" s="255"/>
      <c r="G7" s="255"/>
      <c r="H7" s="255"/>
      <c r="I7" s="255"/>
      <c r="J7" s="255"/>
    </row>
    <row r="8" spans="2:10" x14ac:dyDescent="0.25">
      <c r="B8" s="255"/>
      <c r="C8" s="255"/>
      <c r="D8" s="255"/>
      <c r="E8" s="255"/>
      <c r="F8" s="255"/>
      <c r="G8" s="255"/>
      <c r="H8" s="255"/>
      <c r="I8" s="255"/>
      <c r="J8" s="255"/>
    </row>
    <row r="10" spans="2:10" x14ac:dyDescent="0.25">
      <c r="B10" s="132" t="s">
        <v>908</v>
      </c>
      <c r="C10" s="132"/>
      <c r="D10" s="132"/>
      <c r="E10" s="132"/>
      <c r="F10" s="132"/>
      <c r="G10" s="132"/>
      <c r="H10" s="132"/>
      <c r="I10" s="132"/>
      <c r="J10" s="132"/>
    </row>
    <row r="11" spans="2:10" x14ac:dyDescent="0.25">
      <c r="B11" s="255" t="s">
        <v>1615</v>
      </c>
      <c r="C11" s="255"/>
      <c r="D11" s="255"/>
      <c r="E11" s="255"/>
      <c r="F11" s="255"/>
      <c r="G11" s="255"/>
      <c r="H11" s="255"/>
      <c r="I11" s="255"/>
      <c r="J11" s="255"/>
    </row>
    <row r="12" spans="2:10" x14ac:dyDescent="0.25">
      <c r="B12" s="255"/>
      <c r="C12" s="255"/>
      <c r="D12" s="255"/>
      <c r="E12" s="255"/>
      <c r="F12" s="255"/>
      <c r="G12" s="255"/>
      <c r="H12" s="255"/>
      <c r="I12" s="255"/>
      <c r="J12" s="255"/>
    </row>
    <row r="13" spans="2:10" x14ac:dyDescent="0.25">
      <c r="B13" s="255"/>
      <c r="C13" s="255"/>
      <c r="D13" s="255"/>
      <c r="E13" s="255"/>
      <c r="F13" s="255"/>
      <c r="G13" s="255"/>
      <c r="H13" s="255"/>
      <c r="I13" s="255"/>
      <c r="J13" s="255"/>
    </row>
    <row r="15" spans="2:10" x14ac:dyDescent="0.25">
      <c r="B15" s="132" t="s">
        <v>910</v>
      </c>
      <c r="C15" s="132"/>
      <c r="D15" s="132"/>
      <c r="E15" s="132"/>
      <c r="F15" s="132"/>
      <c r="G15" s="132"/>
      <c r="H15" s="132"/>
      <c r="I15" s="132"/>
      <c r="J15" s="132"/>
    </row>
    <row r="16" spans="2:10" s="44" customFormat="1" x14ac:dyDescent="0.25">
      <c r="B16" s="255" t="s">
        <v>1614</v>
      </c>
      <c r="C16" s="255"/>
      <c r="D16" s="255"/>
      <c r="E16" s="255"/>
      <c r="F16" s="255"/>
      <c r="G16" s="255"/>
      <c r="H16" s="255"/>
      <c r="I16" s="255"/>
      <c r="J16" s="255"/>
    </row>
    <row r="17" spans="2:10" s="44" customFormat="1" x14ac:dyDescent="0.25">
      <c r="B17" s="255"/>
      <c r="C17" s="255"/>
      <c r="D17" s="255"/>
      <c r="E17" s="255"/>
      <c r="F17" s="255"/>
      <c r="G17" s="255"/>
      <c r="H17" s="255"/>
      <c r="I17" s="255"/>
      <c r="J17" s="255"/>
    </row>
    <row r="18" spans="2:10" s="44" customFormat="1" x14ac:dyDescent="0.25">
      <c r="B18" s="255"/>
      <c r="C18" s="255"/>
      <c r="D18" s="255"/>
      <c r="E18" s="255"/>
      <c r="F18" s="255"/>
      <c r="G18" s="255"/>
      <c r="H18" s="255"/>
      <c r="I18" s="255"/>
      <c r="J18" s="255"/>
    </row>
    <row r="19" spans="2:10" s="44" customFormat="1" x14ac:dyDescent="0.25">
      <c r="B19" s="255"/>
      <c r="C19" s="255"/>
      <c r="D19" s="255"/>
      <c r="E19" s="255"/>
      <c r="F19" s="255"/>
      <c r="G19" s="255"/>
      <c r="H19" s="255"/>
      <c r="I19" s="255"/>
      <c r="J19" s="255"/>
    </row>
    <row r="20" spans="2:10" s="44" customFormat="1" x14ac:dyDescent="0.25">
      <c r="B20" s="255"/>
      <c r="C20" s="255"/>
      <c r="D20" s="255"/>
      <c r="E20" s="255"/>
      <c r="F20" s="255"/>
      <c r="G20" s="255"/>
      <c r="H20" s="255"/>
      <c r="I20" s="255"/>
      <c r="J20" s="255"/>
    </row>
    <row r="21" spans="2:10" s="44" customFormat="1" x14ac:dyDescent="0.25">
      <c r="B21" s="255"/>
      <c r="C21" s="255"/>
      <c r="D21" s="255"/>
      <c r="E21" s="255"/>
      <c r="F21" s="255"/>
      <c r="G21" s="255"/>
      <c r="H21" s="255"/>
      <c r="I21" s="255"/>
      <c r="J21" s="255"/>
    </row>
    <row r="23" spans="2:10" x14ac:dyDescent="0.25">
      <c r="B23" s="132" t="s">
        <v>911</v>
      </c>
      <c r="C23" s="132"/>
      <c r="D23" s="132"/>
      <c r="E23" s="132"/>
      <c r="G23" s="132" t="s">
        <v>912</v>
      </c>
      <c r="H23" s="132"/>
      <c r="I23" s="132"/>
    </row>
    <row r="24" spans="2:10" ht="13.5" thickBot="1" x14ac:dyDescent="0.3"/>
    <row r="25" spans="2:10" x14ac:dyDescent="0.25">
      <c r="B25" s="134" t="s">
        <v>134</v>
      </c>
      <c r="C25" s="135" t="s">
        <v>78</v>
      </c>
      <c r="D25" s="135" t="s">
        <v>77</v>
      </c>
      <c r="E25" s="153" t="s">
        <v>909</v>
      </c>
      <c r="G25" s="134" t="s">
        <v>1617</v>
      </c>
      <c r="H25" s="139" t="s">
        <v>893</v>
      </c>
      <c r="I25" s="153" t="s">
        <v>909</v>
      </c>
    </row>
    <row r="26" spans="2:10" x14ac:dyDescent="0.25">
      <c r="B26" s="147">
        <v>1</v>
      </c>
      <c r="C26" s="106" t="s">
        <v>81</v>
      </c>
      <c r="D26" s="106" t="s">
        <v>80</v>
      </c>
      <c r="E26" s="136">
        <v>0</v>
      </c>
      <c r="G26" s="256" t="s">
        <v>878</v>
      </c>
      <c r="H26" s="41" t="s">
        <v>15</v>
      </c>
      <c r="I26" s="136">
        <v>0</v>
      </c>
    </row>
    <row r="27" spans="2:10" ht="25.5" x14ac:dyDescent="0.25">
      <c r="B27" s="147">
        <v>2</v>
      </c>
      <c r="C27" s="106" t="s">
        <v>81</v>
      </c>
      <c r="D27" s="106" t="s">
        <v>84</v>
      </c>
      <c r="E27" s="136">
        <v>0</v>
      </c>
      <c r="G27" s="257"/>
      <c r="H27" s="41" t="s">
        <v>16</v>
      </c>
      <c r="I27" s="136">
        <v>1</v>
      </c>
    </row>
    <row r="28" spans="2:10" ht="25.5" x14ac:dyDescent="0.25">
      <c r="B28" s="147">
        <v>3</v>
      </c>
      <c r="C28" s="106" t="s">
        <v>81</v>
      </c>
      <c r="D28" s="106" t="s">
        <v>87</v>
      </c>
      <c r="E28" s="136">
        <v>0</v>
      </c>
      <c r="G28" s="259"/>
      <c r="H28" s="41" t="s">
        <v>936</v>
      </c>
      <c r="I28" s="136">
        <v>0</v>
      </c>
    </row>
    <row r="29" spans="2:10" ht="25.5" x14ac:dyDescent="0.25">
      <c r="B29" s="147">
        <v>4</v>
      </c>
      <c r="C29" s="106" t="s">
        <v>81</v>
      </c>
      <c r="D29" s="106" t="s">
        <v>90</v>
      </c>
      <c r="E29" s="136">
        <v>0</v>
      </c>
      <c r="G29" s="256" t="s">
        <v>880</v>
      </c>
      <c r="H29" s="41" t="s">
        <v>18</v>
      </c>
      <c r="I29" s="136">
        <v>0</v>
      </c>
    </row>
    <row r="30" spans="2:10" ht="25.5" x14ac:dyDescent="0.25">
      <c r="B30" s="147">
        <v>5</v>
      </c>
      <c r="C30" s="106" t="s">
        <v>81</v>
      </c>
      <c r="D30" s="106" t="s">
        <v>93</v>
      </c>
      <c r="E30" s="136">
        <v>0</v>
      </c>
      <c r="G30" s="259"/>
      <c r="H30" s="41" t="s">
        <v>882</v>
      </c>
      <c r="I30" s="136">
        <v>0</v>
      </c>
    </row>
    <row r="31" spans="2:10" x14ac:dyDescent="0.25">
      <c r="B31" s="147">
        <v>6</v>
      </c>
      <c r="C31" s="106" t="s">
        <v>97</v>
      </c>
      <c r="D31" s="106" t="s">
        <v>96</v>
      </c>
      <c r="E31" s="136">
        <v>1</v>
      </c>
      <c r="G31" s="256" t="s">
        <v>883</v>
      </c>
      <c r="H31" s="41" t="s">
        <v>19</v>
      </c>
      <c r="I31" s="136">
        <v>1</v>
      </c>
    </row>
    <row r="32" spans="2:10" x14ac:dyDescent="0.25">
      <c r="B32" s="147">
        <v>7</v>
      </c>
      <c r="C32" s="106" t="s">
        <v>97</v>
      </c>
      <c r="D32" s="106" t="s">
        <v>110</v>
      </c>
      <c r="E32" s="136">
        <v>0</v>
      </c>
      <c r="G32" s="257"/>
      <c r="H32" s="41" t="s">
        <v>20</v>
      </c>
      <c r="I32" s="136">
        <v>0</v>
      </c>
    </row>
    <row r="33" spans="2:9" x14ac:dyDescent="0.25">
      <c r="B33" s="147">
        <v>8</v>
      </c>
      <c r="C33" s="106" t="s">
        <v>101</v>
      </c>
      <c r="D33" s="106" t="s">
        <v>100</v>
      </c>
      <c r="E33" s="136">
        <v>0</v>
      </c>
      <c r="G33" s="259"/>
      <c r="H33" s="41" t="s">
        <v>21</v>
      </c>
      <c r="I33" s="136">
        <v>0</v>
      </c>
    </row>
    <row r="34" spans="2:9" x14ac:dyDescent="0.25">
      <c r="B34" s="147">
        <v>9</v>
      </c>
      <c r="C34" s="106" t="s">
        <v>101</v>
      </c>
      <c r="D34" s="106" t="s">
        <v>104</v>
      </c>
      <c r="E34" s="136">
        <v>0</v>
      </c>
      <c r="G34" s="256" t="s">
        <v>885</v>
      </c>
      <c r="H34" s="41" t="s">
        <v>22</v>
      </c>
      <c r="I34" s="136">
        <v>0</v>
      </c>
    </row>
    <row r="35" spans="2:9" x14ac:dyDescent="0.25">
      <c r="B35" s="147">
        <v>10</v>
      </c>
      <c r="C35" s="106" t="s">
        <v>101</v>
      </c>
      <c r="D35" s="106" t="s">
        <v>107</v>
      </c>
      <c r="E35" s="136">
        <v>0</v>
      </c>
      <c r="G35" s="257"/>
      <c r="H35" s="41" t="s">
        <v>23</v>
      </c>
      <c r="I35" s="136">
        <v>0</v>
      </c>
    </row>
    <row r="36" spans="2:9" ht="25.5" x14ac:dyDescent="0.25">
      <c r="B36" s="147">
        <v>11</v>
      </c>
      <c r="C36" s="106" t="s">
        <v>101</v>
      </c>
      <c r="D36" s="106" t="s">
        <v>113</v>
      </c>
      <c r="E36" s="136">
        <v>0</v>
      </c>
      <c r="G36" s="257"/>
      <c r="H36" s="41" t="s">
        <v>24</v>
      </c>
      <c r="I36" s="136">
        <v>0</v>
      </c>
    </row>
    <row r="37" spans="2:9" ht="25.5" x14ac:dyDescent="0.25">
      <c r="B37" s="147">
        <v>12</v>
      </c>
      <c r="C37" s="106" t="s">
        <v>101</v>
      </c>
      <c r="D37" s="106" t="s">
        <v>116</v>
      </c>
      <c r="E37" s="136">
        <v>0</v>
      </c>
      <c r="G37" s="257"/>
      <c r="H37" s="41" t="s">
        <v>25</v>
      </c>
      <c r="I37" s="136">
        <v>0</v>
      </c>
    </row>
    <row r="38" spans="2:9" ht="25.5" x14ac:dyDescent="0.25">
      <c r="B38" s="147">
        <v>13</v>
      </c>
      <c r="C38" s="106" t="s">
        <v>101</v>
      </c>
      <c r="D38" s="106" t="s">
        <v>119</v>
      </c>
      <c r="E38" s="136">
        <v>0</v>
      </c>
      <c r="G38" s="259"/>
      <c r="H38" s="41" t="s">
        <v>26</v>
      </c>
      <c r="I38" s="136">
        <v>0</v>
      </c>
    </row>
    <row r="39" spans="2:9" x14ac:dyDescent="0.25">
      <c r="B39" s="147">
        <v>14</v>
      </c>
      <c r="C39" s="106" t="s">
        <v>123</v>
      </c>
      <c r="D39" s="106" t="s">
        <v>122</v>
      </c>
      <c r="E39" s="136">
        <v>0</v>
      </c>
      <c r="G39" s="256" t="s">
        <v>887</v>
      </c>
      <c r="H39" s="41" t="s">
        <v>27</v>
      </c>
      <c r="I39" s="136">
        <v>0</v>
      </c>
    </row>
    <row r="40" spans="2:9" ht="25.5" x14ac:dyDescent="0.25">
      <c r="B40" s="147">
        <v>15</v>
      </c>
      <c r="C40" s="106" t="s">
        <v>123</v>
      </c>
      <c r="D40" s="106" t="s">
        <v>126</v>
      </c>
      <c r="E40" s="136">
        <v>0</v>
      </c>
      <c r="G40" s="257"/>
      <c r="H40" s="41" t="s">
        <v>28</v>
      </c>
      <c r="I40" s="136">
        <v>0</v>
      </c>
    </row>
    <row r="41" spans="2:9" x14ac:dyDescent="0.25">
      <c r="B41" s="147">
        <v>16</v>
      </c>
      <c r="C41" s="106" t="s">
        <v>123</v>
      </c>
      <c r="D41" s="106" t="s">
        <v>129</v>
      </c>
      <c r="E41" s="136">
        <v>0</v>
      </c>
      <c r="G41" s="259"/>
      <c r="H41" s="41" t="s">
        <v>29</v>
      </c>
      <c r="I41" s="136">
        <v>0</v>
      </c>
    </row>
    <row r="42" spans="2:9" ht="13.5" thickBot="1" x14ac:dyDescent="0.3">
      <c r="B42" s="148">
        <v>17</v>
      </c>
      <c r="C42" s="137" t="s">
        <v>1594</v>
      </c>
      <c r="D42" s="137" t="s">
        <v>915</v>
      </c>
      <c r="E42" s="138">
        <v>0</v>
      </c>
      <c r="G42" s="256" t="s">
        <v>888</v>
      </c>
      <c r="H42" s="41" t="s">
        <v>30</v>
      </c>
      <c r="I42" s="136">
        <v>0</v>
      </c>
    </row>
    <row r="43" spans="2:9" x14ac:dyDescent="0.25">
      <c r="G43" s="257"/>
      <c r="H43" s="41" t="s">
        <v>31</v>
      </c>
      <c r="I43" s="136">
        <v>0</v>
      </c>
    </row>
    <row r="44" spans="2:9" x14ac:dyDescent="0.25">
      <c r="G44" s="259"/>
      <c r="H44" s="41" t="s">
        <v>32</v>
      </c>
      <c r="I44" s="136">
        <v>0</v>
      </c>
    </row>
    <row r="45" spans="2:9" ht="25.5" x14ac:dyDescent="0.25">
      <c r="G45" s="256" t="s">
        <v>890</v>
      </c>
      <c r="H45" s="41" t="s">
        <v>892</v>
      </c>
      <c r="I45" s="136">
        <v>0</v>
      </c>
    </row>
    <row r="46" spans="2:9" x14ac:dyDescent="0.25">
      <c r="G46" s="257"/>
      <c r="H46" s="41" t="s">
        <v>33</v>
      </c>
      <c r="I46" s="136">
        <v>0</v>
      </c>
    </row>
    <row r="47" spans="2:9" x14ac:dyDescent="0.25">
      <c r="G47" s="257"/>
      <c r="H47" s="41" t="s">
        <v>34</v>
      </c>
      <c r="I47" s="136">
        <v>0</v>
      </c>
    </row>
    <row r="48" spans="2:9" x14ac:dyDescent="0.25">
      <c r="G48" s="257"/>
      <c r="H48" s="41" t="s">
        <v>35</v>
      </c>
      <c r="I48" s="136">
        <v>0</v>
      </c>
    </row>
    <row r="49" spans="2:17" ht="13.5" thickBot="1" x14ac:dyDescent="0.3">
      <c r="G49" s="258"/>
      <c r="H49" s="140" t="s">
        <v>36</v>
      </c>
      <c r="I49" s="138">
        <v>0</v>
      </c>
    </row>
    <row r="52" spans="2:17" x14ac:dyDescent="0.25">
      <c r="B52" s="132" t="s">
        <v>907</v>
      </c>
      <c r="C52" s="132"/>
      <c r="D52" s="132"/>
      <c r="F52" s="132" t="s">
        <v>1612</v>
      </c>
      <c r="G52" s="132"/>
      <c r="H52" s="132"/>
      <c r="J52" s="132" t="s">
        <v>1613</v>
      </c>
      <c r="K52" s="132"/>
      <c r="L52" s="132"/>
      <c r="M52" s="132"/>
      <c r="N52" s="132"/>
      <c r="O52" s="132"/>
      <c r="P52" s="132"/>
      <c r="Q52" s="132"/>
    </row>
    <row r="53" spans="2:17" ht="13.5" thickBot="1" x14ac:dyDescent="0.3"/>
    <row r="54" spans="2:17" x14ac:dyDescent="0.2">
      <c r="B54" s="133" t="s">
        <v>134</v>
      </c>
      <c r="C54" s="45" t="s">
        <v>807</v>
      </c>
      <c r="D54" s="151" t="s">
        <v>909</v>
      </c>
      <c r="F54" s="141" t="s">
        <v>134</v>
      </c>
      <c r="G54" s="142" t="s">
        <v>857</v>
      </c>
      <c r="H54" s="151" t="s">
        <v>909</v>
      </c>
      <c r="J54" s="146" t="s">
        <v>138</v>
      </c>
      <c r="K54" s="152" t="s">
        <v>909</v>
      </c>
      <c r="L54" s="32"/>
      <c r="M54" s="146" t="s">
        <v>143</v>
      </c>
      <c r="N54" s="152" t="s">
        <v>909</v>
      </c>
      <c r="O54" s="32"/>
      <c r="P54" s="143" t="s">
        <v>914</v>
      </c>
      <c r="Q54" s="152" t="s">
        <v>909</v>
      </c>
    </row>
    <row r="55" spans="2:17" ht="38.25" x14ac:dyDescent="0.2">
      <c r="B55" s="149">
        <v>1</v>
      </c>
      <c r="C55" s="150" t="str">
        <f>INDEX('Root Cause'!$A$7:$E$20,B55,MATCH($C$54,'Root Cause'!$5:$5,0))</f>
        <v>Employee qualification, technical skills, competence: Employee availability (composition of team, overwork, illness)</v>
      </c>
      <c r="D55" s="40">
        <v>0</v>
      </c>
      <c r="F55" s="47">
        <v>1</v>
      </c>
      <c r="G55" s="48" t="s">
        <v>860</v>
      </c>
      <c r="H55" s="40">
        <v>0</v>
      </c>
      <c r="J55" s="144" t="s">
        <v>148</v>
      </c>
      <c r="K55" s="136">
        <v>0</v>
      </c>
      <c r="L55" s="32"/>
      <c r="M55" s="144" t="s">
        <v>153</v>
      </c>
      <c r="N55" s="136">
        <v>0</v>
      </c>
      <c r="O55" s="32"/>
      <c r="P55" s="144" t="s">
        <v>158</v>
      </c>
      <c r="Q55" s="136">
        <v>0</v>
      </c>
    </row>
    <row r="56" spans="2:17" ht="25.5" x14ac:dyDescent="0.2">
      <c r="B56" s="149">
        <v>2</v>
      </c>
      <c r="C56" s="150" t="str">
        <f>INDEX('Root Cause'!$A$7:$E$20,B56,MATCH($C$54,'Root Cause'!$5:$5,0))</f>
        <v>Employee conduct (lack of motivation, integrity, honesty)</v>
      </c>
      <c r="D56" s="40">
        <v>1</v>
      </c>
      <c r="F56" s="47">
        <v>2</v>
      </c>
      <c r="G56" s="48" t="s">
        <v>861</v>
      </c>
      <c r="H56" s="40">
        <v>0</v>
      </c>
      <c r="J56" s="144" t="s">
        <v>474</v>
      </c>
      <c r="K56" s="136">
        <v>0</v>
      </c>
      <c r="L56" s="32"/>
      <c r="M56" s="144" t="s">
        <v>938</v>
      </c>
      <c r="N56" s="136">
        <v>1</v>
      </c>
      <c r="O56" s="32"/>
      <c r="P56" s="144" t="s">
        <v>705</v>
      </c>
      <c r="Q56" s="136">
        <v>0</v>
      </c>
    </row>
    <row r="57" spans="2:17" x14ac:dyDescent="0.2">
      <c r="B57" s="149">
        <v>3</v>
      </c>
      <c r="C57" s="150" t="str">
        <f>INDEX('Root Cause'!$A$7:$E$20,B57,MATCH($C$54,'Root Cause'!$5:$5,0))</f>
        <v>Employee human error: oversight error, omission</v>
      </c>
      <c r="D57" s="40">
        <v>0</v>
      </c>
      <c r="F57" s="47">
        <v>3</v>
      </c>
      <c r="G57" s="48" t="s">
        <v>862</v>
      </c>
      <c r="H57" s="40">
        <v>0</v>
      </c>
      <c r="J57" s="144" t="s">
        <v>448</v>
      </c>
      <c r="K57" s="136">
        <v>1</v>
      </c>
      <c r="L57" s="32"/>
      <c r="M57" s="144" t="s">
        <v>803</v>
      </c>
      <c r="N57" s="136">
        <v>0</v>
      </c>
      <c r="O57" s="32"/>
      <c r="P57" s="144" t="s">
        <v>407</v>
      </c>
      <c r="Q57" s="136">
        <v>0</v>
      </c>
    </row>
    <row r="58" spans="2:17" x14ac:dyDescent="0.2">
      <c r="B58" s="149">
        <v>4</v>
      </c>
      <c r="C58" s="150" t="str">
        <f>INDEX('Root Cause'!$A$7:$E$20,B58,MATCH($C$54,'Root Cause'!$5:$5,0))</f>
        <v>Culture/behaviour</v>
      </c>
      <c r="D58" s="40">
        <v>1</v>
      </c>
      <c r="F58" s="47">
        <v>4</v>
      </c>
      <c r="G58" s="48" t="s">
        <v>863</v>
      </c>
      <c r="H58" s="40">
        <v>0</v>
      </c>
      <c r="J58" s="144" t="s">
        <v>512</v>
      </c>
      <c r="K58" s="136">
        <v>0</v>
      </c>
      <c r="L58" s="32"/>
      <c r="M58" s="144" t="s">
        <v>765</v>
      </c>
      <c r="N58" s="136">
        <v>0</v>
      </c>
      <c r="O58" s="32"/>
      <c r="P58" s="144" t="s">
        <v>374</v>
      </c>
      <c r="Q58" s="136">
        <v>0</v>
      </c>
    </row>
    <row r="59" spans="2:17" ht="13.5" thickBot="1" x14ac:dyDescent="0.25">
      <c r="B59" s="149">
        <v>5</v>
      </c>
      <c r="C59" s="150" t="str">
        <f>INDEX('Root Cause'!$A$7:$E$20,B59,MATCH($C$54,'Root Cause'!$5:$5,0))</f>
        <v>Poor communication</v>
      </c>
      <c r="D59" s="40">
        <v>0</v>
      </c>
      <c r="F59" s="47">
        <v>5</v>
      </c>
      <c r="G59" s="48" t="s">
        <v>864</v>
      </c>
      <c r="H59" s="40">
        <v>1</v>
      </c>
      <c r="J59" s="145" t="s">
        <v>850</v>
      </c>
      <c r="K59" s="138">
        <v>0</v>
      </c>
      <c r="L59" s="32"/>
      <c r="M59" s="144" t="s">
        <v>170</v>
      </c>
      <c r="N59" s="136">
        <v>0</v>
      </c>
      <c r="O59" s="32"/>
      <c r="P59" s="144" t="s">
        <v>330</v>
      </c>
      <c r="Q59" s="136">
        <v>0</v>
      </c>
    </row>
    <row r="60" spans="2:17" ht="13.5" thickBot="1" x14ac:dyDescent="0.25">
      <c r="B60" s="149">
        <v>6</v>
      </c>
      <c r="C60" s="150" t="str">
        <f>INDEX('Root Cause'!$A$7:$E$20,B60,MATCH($C$54,'Root Cause'!$5:$5,0))</f>
        <v>Employee deliberate harmful act (malicious insider)</v>
      </c>
      <c r="D60" s="40">
        <v>1</v>
      </c>
      <c r="M60" s="145" t="s">
        <v>783</v>
      </c>
      <c r="N60" s="138">
        <v>0</v>
      </c>
      <c r="O60" s="32"/>
      <c r="P60" s="144" t="s">
        <v>591</v>
      </c>
      <c r="Q60" s="136">
        <v>0</v>
      </c>
    </row>
    <row r="61" spans="2:17" x14ac:dyDescent="0.25">
      <c r="B61" s="149">
        <v>7</v>
      </c>
      <c r="C61" s="150" t="str">
        <f>INDEX('Root Cause'!$A$7:$E$20,B61,MATCH($C$54,'Root Cause'!$5:$5,0))</f>
        <v>Training &amp; competence</v>
      </c>
      <c r="D61" s="40">
        <v>0</v>
      </c>
      <c r="P61" s="144" t="s">
        <v>682</v>
      </c>
      <c r="Q61" s="136">
        <v>0</v>
      </c>
    </row>
    <row r="62" spans="2:17" x14ac:dyDescent="0.25">
      <c r="B62" s="149">
        <v>8</v>
      </c>
      <c r="C62" s="150" t="str">
        <f>INDEX('Root Cause'!$A$7:$E$20,B62,MATCH($C$54,'Root Cause'!$5:$5,0))</f>
        <v>Key person / knowledge dependency</v>
      </c>
      <c r="D62" s="40">
        <v>0</v>
      </c>
      <c r="P62" s="144" t="s">
        <v>544</v>
      </c>
      <c r="Q62" s="136">
        <v>1</v>
      </c>
    </row>
    <row r="63" spans="2:17" ht="30" customHeight="1" x14ac:dyDescent="0.25">
      <c r="B63" s="149">
        <v>9</v>
      </c>
      <c r="C63" s="150" t="str">
        <f>INDEX('Root Cause'!$A$7:$E$20,B63,MATCH($C$54,'Root Cause'!$5:$5,0))</f>
        <v>Lack of human resources (poor segregation of duties)</v>
      </c>
      <c r="D63" s="40">
        <v>0</v>
      </c>
      <c r="P63" s="144" t="s">
        <v>255</v>
      </c>
      <c r="Q63" s="136">
        <v>0</v>
      </c>
    </row>
    <row r="64" spans="2:17" x14ac:dyDescent="0.25">
      <c r="B64" s="149">
        <v>10</v>
      </c>
      <c r="C64" s="150" t="str">
        <f>INDEX('Root Cause'!$A$7:$E$20,B64,MATCH($C$54,'Root Cause'!$5:$5,0))</f>
        <v>Other (only internal)</v>
      </c>
      <c r="D64" s="40">
        <v>0</v>
      </c>
      <c r="P64" s="144" t="s">
        <v>768</v>
      </c>
      <c r="Q64" s="136">
        <v>0</v>
      </c>
    </row>
    <row r="65" spans="2:17" x14ac:dyDescent="0.25">
      <c r="B65" s="149">
        <v>11</v>
      </c>
      <c r="C65" s="150">
        <f>INDEX('Root Cause'!$A$7:$E$20,B65,MATCH($C$54,'Root Cause'!$5:$5,0))</f>
        <v>0</v>
      </c>
      <c r="D65" s="40">
        <v>0</v>
      </c>
      <c r="P65" s="144" t="s">
        <v>657</v>
      </c>
      <c r="Q65" s="136">
        <v>0</v>
      </c>
    </row>
    <row r="66" spans="2:17" x14ac:dyDescent="0.25">
      <c r="B66" s="149">
        <v>12</v>
      </c>
      <c r="C66" s="150">
        <f>INDEX('Root Cause'!$A$7:$E$20,B66,MATCH($C$54,'Root Cause'!$5:$5,0))</f>
        <v>0</v>
      </c>
      <c r="D66" s="40">
        <v>0</v>
      </c>
      <c r="P66" s="144" t="s">
        <v>784</v>
      </c>
      <c r="Q66" s="136">
        <v>0</v>
      </c>
    </row>
    <row r="67" spans="2:17" x14ac:dyDescent="0.25">
      <c r="B67" s="149">
        <v>13</v>
      </c>
      <c r="C67" s="150">
        <f>INDEX('Root Cause'!$A$7:$E$20,B67,MATCH($C$54,'Root Cause'!$5:$5,0))</f>
        <v>0</v>
      </c>
      <c r="D67" s="40">
        <v>0</v>
      </c>
      <c r="P67" s="144" t="s">
        <v>737</v>
      </c>
      <c r="Q67" s="136">
        <v>0</v>
      </c>
    </row>
    <row r="68" spans="2:17" x14ac:dyDescent="0.25">
      <c r="P68" s="144" t="s">
        <v>526</v>
      </c>
      <c r="Q68" s="136">
        <v>0</v>
      </c>
    </row>
    <row r="69" spans="2:17" x14ac:dyDescent="0.25">
      <c r="P69" s="144" t="s">
        <v>475</v>
      </c>
      <c r="Q69" s="136">
        <v>0</v>
      </c>
    </row>
    <row r="70" spans="2:17" x14ac:dyDescent="0.25">
      <c r="P70" s="144" t="s">
        <v>539</v>
      </c>
      <c r="Q70" s="136">
        <v>0</v>
      </c>
    </row>
    <row r="71" spans="2:17" x14ac:dyDescent="0.25">
      <c r="P71" s="144" t="s">
        <v>154</v>
      </c>
      <c r="Q71" s="136">
        <v>0</v>
      </c>
    </row>
    <row r="72" spans="2:17" x14ac:dyDescent="0.25">
      <c r="P72" s="144" t="s">
        <v>319</v>
      </c>
      <c r="Q72" s="136">
        <v>0</v>
      </c>
    </row>
    <row r="73" spans="2:17" ht="13.5" thickBot="1" x14ac:dyDescent="0.3">
      <c r="P73" s="145" t="s">
        <v>678</v>
      </c>
      <c r="Q73" s="138">
        <v>0</v>
      </c>
    </row>
  </sheetData>
  <sortState ref="K55:R73">
    <sortCondition ref="Q55"/>
  </sortState>
  <mergeCells count="10">
    <mergeCell ref="B6:J8"/>
    <mergeCell ref="B11:J13"/>
    <mergeCell ref="B16:J21"/>
    <mergeCell ref="G45:G49"/>
    <mergeCell ref="G26:G28"/>
    <mergeCell ref="G29:G30"/>
    <mergeCell ref="G31:G33"/>
    <mergeCell ref="G34:G38"/>
    <mergeCell ref="G39:G41"/>
    <mergeCell ref="G42:G4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'Root Cause'!$B$5:$E$5</xm:f>
          </x14:formula1>
          <xm:sqref>C54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104"/>
  <sheetViews>
    <sheetView showGridLines="0" zoomScale="55" zoomScaleNormal="55" zoomScalePageLayoutView="150" workbookViewId="0">
      <pane xSplit="4" ySplit="6" topLeftCell="E7" activePane="bottomRight" state="frozen"/>
      <selection activeCell="E3" sqref="E3"/>
      <selection pane="topRight" activeCell="E3" sqref="E3"/>
      <selection pane="bottomLeft" activeCell="E3" sqref="E3"/>
      <selection pane="bottomRight" activeCell="B3" sqref="B3"/>
    </sheetView>
  </sheetViews>
  <sheetFormatPr defaultColWidth="11" defaultRowHeight="15.75" outlineLevelRow="1" outlineLevelCol="1" x14ac:dyDescent="0.25"/>
  <cols>
    <col min="1" max="1" width="12.5" style="14" customWidth="1"/>
    <col min="2" max="2" width="5.25" style="14" customWidth="1"/>
    <col min="3" max="3" width="53" style="107" customWidth="1"/>
    <col min="4" max="4" width="59.625" style="14" customWidth="1"/>
    <col min="5" max="5" width="38.875" style="52" customWidth="1" outlineLevel="1"/>
    <col min="6" max="6" width="73.125" style="52" customWidth="1" outlineLevel="1"/>
    <col min="7" max="7" width="17.375" style="57" customWidth="1"/>
    <col min="8" max="8" width="18.875" style="80" customWidth="1"/>
    <col min="9" max="9" width="14.625" style="80" bestFit="1" customWidth="1"/>
    <col min="10" max="10" width="31.75" style="55" customWidth="1"/>
    <col min="11" max="11" width="14.625" style="80" customWidth="1"/>
    <col min="12" max="12" width="33" style="55" customWidth="1"/>
    <col min="13" max="16384" width="11" style="14"/>
  </cols>
  <sheetData>
    <row r="1" spans="1:12" ht="16.5" thickBot="1" x14ac:dyDescent="0.3"/>
    <row r="2" spans="1:12" s="26" customFormat="1" ht="33.75" x14ac:dyDescent="0.25">
      <c r="B2" s="160" t="str">
        <f ca="1">MID(CELL("filename",A1),FIND("]",CELL("filename",A1))+1,256)</f>
        <v>NIST Scenario Assessment (1)</v>
      </c>
      <c r="C2" s="161"/>
      <c r="E2" s="52"/>
      <c r="F2" s="52"/>
      <c r="G2" s="314" t="s">
        <v>1412</v>
      </c>
      <c r="H2" s="315"/>
      <c r="I2" s="315"/>
      <c r="J2" s="315"/>
      <c r="K2" s="315"/>
      <c r="L2" s="316"/>
    </row>
    <row r="3" spans="1:12" ht="21.75" thickBot="1" x14ac:dyDescent="0.4">
      <c r="B3" s="162" t="str">
        <f ca="1">INDEX(TOC_Index!D:D,MATCH(B2,TOC_Index!C:C,0))</f>
        <v>Assessment of scenario 1 against the NIST framework to assess key controls</v>
      </c>
      <c r="G3" s="338" t="s">
        <v>932</v>
      </c>
      <c r="H3" s="339"/>
      <c r="I3" s="339"/>
      <c r="J3" s="339"/>
      <c r="K3" s="339"/>
      <c r="L3" s="340"/>
    </row>
    <row r="4" spans="1:12" ht="67.5" customHeight="1" thickBot="1" x14ac:dyDescent="0.3">
      <c r="E4" s="118"/>
      <c r="G4" s="346" t="str">
        <f>'CRO Forum Taxonomy (1)'!B6</f>
        <v>A general (non-life) insurer writing a diverse business including a large motor portfolio is hacked by an internal staff member. Details of all motor insurance policyholders are leaked onto an internet website and are widely available.</v>
      </c>
      <c r="H4" s="347"/>
      <c r="I4" s="347"/>
      <c r="J4" s="347"/>
      <c r="K4" s="347"/>
      <c r="L4" s="348"/>
    </row>
    <row r="5" spans="1:12" ht="31.5" customHeight="1" x14ac:dyDescent="0.25">
      <c r="A5" s="94"/>
      <c r="B5" s="63"/>
      <c r="C5" s="108"/>
      <c r="D5" s="63"/>
      <c r="E5" s="303" t="s">
        <v>1552</v>
      </c>
      <c r="F5" s="304"/>
      <c r="G5" s="381" t="s">
        <v>933</v>
      </c>
      <c r="H5" s="383" t="s">
        <v>1458</v>
      </c>
      <c r="I5" s="387" t="s">
        <v>1425</v>
      </c>
      <c r="J5" s="388"/>
      <c r="K5" s="385" t="s">
        <v>1426</v>
      </c>
      <c r="L5" s="386"/>
    </row>
    <row r="6" spans="1:12" s="53" customFormat="1" ht="32.25" thickBot="1" x14ac:dyDescent="0.3">
      <c r="A6" s="95" t="s">
        <v>0</v>
      </c>
      <c r="B6" s="56" t="s">
        <v>1447</v>
      </c>
      <c r="C6" s="61" t="s">
        <v>1422</v>
      </c>
      <c r="D6" s="61" t="s">
        <v>1423</v>
      </c>
      <c r="E6" s="62" t="s">
        <v>12</v>
      </c>
      <c r="F6" s="64" t="s">
        <v>1436</v>
      </c>
      <c r="G6" s="382"/>
      <c r="H6" s="384"/>
      <c r="I6" s="76" t="s">
        <v>1424</v>
      </c>
      <c r="J6" s="77" t="s">
        <v>934</v>
      </c>
      <c r="K6" s="68" t="s">
        <v>1424</v>
      </c>
      <c r="L6" s="67" t="s">
        <v>935</v>
      </c>
    </row>
    <row r="7" spans="1:12" ht="47.25" customHeight="1" x14ac:dyDescent="0.25">
      <c r="A7" s="357" t="s">
        <v>8</v>
      </c>
      <c r="B7" s="265">
        <v>1</v>
      </c>
      <c r="C7" s="368" t="s">
        <v>953</v>
      </c>
      <c r="D7" s="65" t="s">
        <v>954</v>
      </c>
      <c r="E7" s="312" t="s">
        <v>939</v>
      </c>
      <c r="F7" s="312" t="s">
        <v>940</v>
      </c>
      <c r="G7" s="335" t="s">
        <v>11</v>
      </c>
      <c r="H7" s="292" t="s">
        <v>1595</v>
      </c>
      <c r="I7" s="317" t="s">
        <v>9</v>
      </c>
      <c r="J7" s="328" t="s">
        <v>1405</v>
      </c>
      <c r="K7" s="305" t="s">
        <v>115</v>
      </c>
      <c r="L7" s="329" t="s">
        <v>1398</v>
      </c>
    </row>
    <row r="8" spans="1:12" ht="47.25" customHeight="1" x14ac:dyDescent="0.25">
      <c r="A8" s="358"/>
      <c r="B8" s="263"/>
      <c r="C8" s="273"/>
      <c r="D8" s="59" t="s">
        <v>961</v>
      </c>
      <c r="E8" s="290"/>
      <c r="F8" s="290"/>
      <c r="G8" s="336"/>
      <c r="H8" s="293"/>
      <c r="I8" s="318"/>
      <c r="J8" s="324"/>
      <c r="K8" s="287"/>
      <c r="L8" s="330"/>
    </row>
    <row r="9" spans="1:12" ht="47.25" customHeight="1" x14ac:dyDescent="0.25">
      <c r="A9" s="358"/>
      <c r="B9" s="263"/>
      <c r="C9" s="273"/>
      <c r="D9" s="59" t="s">
        <v>964</v>
      </c>
      <c r="E9" s="290"/>
      <c r="F9" s="290"/>
      <c r="G9" s="336"/>
      <c r="H9" s="293"/>
      <c r="I9" s="318"/>
      <c r="J9" s="324"/>
      <c r="K9" s="287"/>
      <c r="L9" s="330"/>
    </row>
    <row r="10" spans="1:12" ht="47.25" customHeight="1" x14ac:dyDescent="0.25">
      <c r="A10" s="358"/>
      <c r="B10" s="263"/>
      <c r="C10" s="273"/>
      <c r="D10" s="59" t="s">
        <v>970</v>
      </c>
      <c r="E10" s="290"/>
      <c r="F10" s="290"/>
      <c r="G10" s="336"/>
      <c r="H10" s="293"/>
      <c r="I10" s="318"/>
      <c r="J10" s="324"/>
      <c r="K10" s="287"/>
      <c r="L10" s="330"/>
    </row>
    <row r="11" spans="1:12" ht="47.25" customHeight="1" x14ac:dyDescent="0.25">
      <c r="A11" s="358"/>
      <c r="B11" s="263"/>
      <c r="C11" s="273"/>
      <c r="D11" s="59" t="s">
        <v>974</v>
      </c>
      <c r="E11" s="290"/>
      <c r="F11" s="290"/>
      <c r="G11" s="336"/>
      <c r="H11" s="293"/>
      <c r="I11" s="318"/>
      <c r="J11" s="324"/>
      <c r="K11" s="287"/>
      <c r="L11" s="330"/>
    </row>
    <row r="12" spans="1:12" ht="47.25" customHeight="1" x14ac:dyDescent="0.25">
      <c r="A12" s="358"/>
      <c r="B12" s="266"/>
      <c r="C12" s="369"/>
      <c r="D12" s="60" t="s">
        <v>979</v>
      </c>
      <c r="E12" s="291"/>
      <c r="F12" s="291"/>
      <c r="G12" s="337"/>
      <c r="H12" s="294"/>
      <c r="I12" s="319"/>
      <c r="J12" s="325"/>
      <c r="K12" s="288"/>
      <c r="L12" s="331"/>
    </row>
    <row r="13" spans="1:12" ht="31.5" customHeight="1" x14ac:dyDescent="0.25">
      <c r="A13" s="358"/>
      <c r="B13" s="267">
        <v>2</v>
      </c>
      <c r="C13" s="275" t="s">
        <v>984</v>
      </c>
      <c r="D13" s="58" t="s">
        <v>985</v>
      </c>
      <c r="E13" s="309" t="s">
        <v>941</v>
      </c>
      <c r="F13" s="309" t="s">
        <v>941</v>
      </c>
      <c r="G13" s="300" t="s">
        <v>10</v>
      </c>
      <c r="H13" s="295" t="s">
        <v>9</v>
      </c>
      <c r="I13" s="283" t="s">
        <v>9</v>
      </c>
      <c r="J13" s="323" t="s">
        <v>1405</v>
      </c>
      <c r="K13" s="280" t="s">
        <v>9</v>
      </c>
      <c r="L13" s="332" t="s">
        <v>1404</v>
      </c>
    </row>
    <row r="14" spans="1:12" ht="31.5" x14ac:dyDescent="0.25">
      <c r="A14" s="358"/>
      <c r="B14" s="263"/>
      <c r="C14" s="273"/>
      <c r="D14" s="59" t="s">
        <v>989</v>
      </c>
      <c r="E14" s="310"/>
      <c r="F14" s="310"/>
      <c r="G14" s="301"/>
      <c r="H14" s="293"/>
      <c r="I14" s="284"/>
      <c r="J14" s="324"/>
      <c r="K14" s="281"/>
      <c r="L14" s="330"/>
    </row>
    <row r="15" spans="1:12" ht="31.5" x14ac:dyDescent="0.25">
      <c r="A15" s="358"/>
      <c r="B15" s="263"/>
      <c r="C15" s="273"/>
      <c r="D15" s="59" t="s">
        <v>992</v>
      </c>
      <c r="E15" s="310"/>
      <c r="F15" s="310"/>
      <c r="G15" s="301"/>
      <c r="H15" s="293"/>
      <c r="I15" s="284"/>
      <c r="J15" s="324"/>
      <c r="K15" s="281"/>
      <c r="L15" s="330"/>
    </row>
    <row r="16" spans="1:12" ht="31.5" x14ac:dyDescent="0.25">
      <c r="A16" s="358"/>
      <c r="B16" s="263"/>
      <c r="C16" s="273"/>
      <c r="D16" s="59" t="s">
        <v>996</v>
      </c>
      <c r="E16" s="310"/>
      <c r="F16" s="310"/>
      <c r="G16" s="301"/>
      <c r="H16" s="293"/>
      <c r="I16" s="284"/>
      <c r="J16" s="324"/>
      <c r="K16" s="281"/>
      <c r="L16" s="330"/>
    </row>
    <row r="17" spans="1:12" ht="31.5" x14ac:dyDescent="0.25">
      <c r="A17" s="358"/>
      <c r="B17" s="266"/>
      <c r="C17" s="369"/>
      <c r="D17" s="60" t="s">
        <v>999</v>
      </c>
      <c r="E17" s="311"/>
      <c r="F17" s="311"/>
      <c r="G17" s="302"/>
      <c r="H17" s="294"/>
      <c r="I17" s="285"/>
      <c r="J17" s="325"/>
      <c r="K17" s="282"/>
      <c r="L17" s="331"/>
    </row>
    <row r="18" spans="1:12" ht="48" customHeight="1" x14ac:dyDescent="0.25">
      <c r="A18" s="358"/>
      <c r="B18" s="267">
        <v>3</v>
      </c>
      <c r="C18" s="275" t="s">
        <v>1003</v>
      </c>
      <c r="D18" s="58" t="s">
        <v>1004</v>
      </c>
      <c r="E18" s="289" t="s">
        <v>942</v>
      </c>
      <c r="F18" s="289" t="s">
        <v>943</v>
      </c>
      <c r="G18" s="300" t="s">
        <v>11</v>
      </c>
      <c r="H18" s="295" t="s">
        <v>1463</v>
      </c>
      <c r="I18" s="283" t="s">
        <v>118</v>
      </c>
      <c r="J18" s="323" t="s">
        <v>1400</v>
      </c>
      <c r="K18" s="280" t="s">
        <v>103</v>
      </c>
      <c r="L18" s="332" t="s">
        <v>1399</v>
      </c>
    </row>
    <row r="19" spans="1:12" ht="48" customHeight="1" x14ac:dyDescent="0.25">
      <c r="A19" s="358"/>
      <c r="B19" s="263"/>
      <c r="C19" s="273"/>
      <c r="D19" s="59" t="s">
        <v>1009</v>
      </c>
      <c r="E19" s="290"/>
      <c r="F19" s="290"/>
      <c r="G19" s="301"/>
      <c r="H19" s="293"/>
      <c r="I19" s="284"/>
      <c r="J19" s="324"/>
      <c r="K19" s="281"/>
      <c r="L19" s="330"/>
    </row>
    <row r="20" spans="1:12" ht="48" customHeight="1" x14ac:dyDescent="0.25">
      <c r="A20" s="358"/>
      <c r="B20" s="263"/>
      <c r="C20" s="273"/>
      <c r="D20" s="59" t="s">
        <v>1014</v>
      </c>
      <c r="E20" s="290"/>
      <c r="F20" s="290"/>
      <c r="G20" s="301"/>
      <c r="H20" s="293"/>
      <c r="I20" s="284"/>
      <c r="J20" s="324"/>
      <c r="K20" s="281"/>
      <c r="L20" s="330"/>
    </row>
    <row r="21" spans="1:12" ht="48" customHeight="1" x14ac:dyDescent="0.25">
      <c r="A21" s="358"/>
      <c r="B21" s="266"/>
      <c r="C21" s="369"/>
      <c r="D21" s="60" t="s">
        <v>1019</v>
      </c>
      <c r="E21" s="291"/>
      <c r="F21" s="291"/>
      <c r="G21" s="302"/>
      <c r="H21" s="294"/>
      <c r="I21" s="285"/>
      <c r="J21" s="325"/>
      <c r="K21" s="282"/>
      <c r="L21" s="331"/>
    </row>
    <row r="22" spans="1:12" ht="31.5" customHeight="1" x14ac:dyDescent="0.25">
      <c r="A22" s="358"/>
      <c r="B22" s="267">
        <v>4</v>
      </c>
      <c r="C22" s="275" t="s">
        <v>1023</v>
      </c>
      <c r="D22" s="58" t="s">
        <v>1024</v>
      </c>
      <c r="E22" s="289" t="s">
        <v>944</v>
      </c>
      <c r="F22" s="289" t="s">
        <v>945</v>
      </c>
      <c r="G22" s="300" t="s">
        <v>11</v>
      </c>
      <c r="H22" s="295" t="s">
        <v>1464</v>
      </c>
      <c r="I22" s="283" t="s">
        <v>103</v>
      </c>
      <c r="J22" s="323" t="s">
        <v>1402</v>
      </c>
      <c r="K22" s="280" t="s">
        <v>103</v>
      </c>
      <c r="L22" s="332" t="s">
        <v>1401</v>
      </c>
    </row>
    <row r="23" spans="1:12" ht="31.5" customHeight="1" x14ac:dyDescent="0.25">
      <c r="A23" s="358"/>
      <c r="B23" s="268"/>
      <c r="C23" s="276"/>
      <c r="D23" s="59" t="s">
        <v>1030</v>
      </c>
      <c r="E23" s="290"/>
      <c r="F23" s="290"/>
      <c r="G23" s="301"/>
      <c r="H23" s="293"/>
      <c r="I23" s="284"/>
      <c r="J23" s="324"/>
      <c r="K23" s="281"/>
      <c r="L23" s="330"/>
    </row>
    <row r="24" spans="1:12" ht="31.5" customHeight="1" x14ac:dyDescent="0.25">
      <c r="A24" s="358"/>
      <c r="B24" s="268"/>
      <c r="C24" s="276"/>
      <c r="D24" s="59" t="s">
        <v>1034</v>
      </c>
      <c r="E24" s="290"/>
      <c r="F24" s="290"/>
      <c r="G24" s="301"/>
      <c r="H24" s="293"/>
      <c r="I24" s="284"/>
      <c r="J24" s="324"/>
      <c r="K24" s="281"/>
      <c r="L24" s="330"/>
    </row>
    <row r="25" spans="1:12" ht="31.5" customHeight="1" x14ac:dyDescent="0.25">
      <c r="A25" s="358"/>
      <c r="B25" s="268"/>
      <c r="C25" s="276"/>
      <c r="D25" s="59" t="s">
        <v>1036</v>
      </c>
      <c r="E25" s="290"/>
      <c r="F25" s="290"/>
      <c r="G25" s="301"/>
      <c r="H25" s="293"/>
      <c r="I25" s="284"/>
      <c r="J25" s="324"/>
      <c r="K25" s="281"/>
      <c r="L25" s="330"/>
    </row>
    <row r="26" spans="1:12" ht="31.5" customHeight="1" x14ac:dyDescent="0.25">
      <c r="A26" s="358"/>
      <c r="B26" s="268"/>
      <c r="C26" s="276"/>
      <c r="D26" s="59" t="s">
        <v>1039</v>
      </c>
      <c r="E26" s="290"/>
      <c r="F26" s="290"/>
      <c r="G26" s="301"/>
      <c r="H26" s="293"/>
      <c r="I26" s="284"/>
      <c r="J26" s="324"/>
      <c r="K26" s="281"/>
      <c r="L26" s="330"/>
    </row>
    <row r="27" spans="1:12" ht="31.5" customHeight="1" x14ac:dyDescent="0.25">
      <c r="A27" s="358"/>
      <c r="B27" s="269"/>
      <c r="C27" s="277"/>
      <c r="D27" s="60" t="s">
        <v>1043</v>
      </c>
      <c r="E27" s="291"/>
      <c r="F27" s="291"/>
      <c r="G27" s="302"/>
      <c r="H27" s="294"/>
      <c r="I27" s="285"/>
      <c r="J27" s="325"/>
      <c r="K27" s="282"/>
      <c r="L27" s="331"/>
    </row>
    <row r="28" spans="1:12" ht="31.5" customHeight="1" x14ac:dyDescent="0.25">
      <c r="A28" s="358"/>
      <c r="B28" s="262">
        <v>5</v>
      </c>
      <c r="C28" s="272" t="s">
        <v>1046</v>
      </c>
      <c r="D28" s="69" t="s">
        <v>1047</v>
      </c>
      <c r="E28" s="298" t="s">
        <v>1397</v>
      </c>
      <c r="F28" s="298" t="s">
        <v>952</v>
      </c>
      <c r="G28" s="341" t="s">
        <v>11</v>
      </c>
      <c r="H28" s="296" t="s">
        <v>9</v>
      </c>
      <c r="I28" s="320" t="s">
        <v>115</v>
      </c>
      <c r="J28" s="326" t="s">
        <v>1406</v>
      </c>
      <c r="K28" s="306" t="s">
        <v>9</v>
      </c>
      <c r="L28" s="333" t="s">
        <v>1404</v>
      </c>
    </row>
    <row r="29" spans="1:12" ht="31.5" x14ac:dyDescent="0.25">
      <c r="A29" s="358"/>
      <c r="B29" s="263"/>
      <c r="C29" s="273"/>
      <c r="D29" s="59" t="s">
        <v>1051</v>
      </c>
      <c r="E29" s="290"/>
      <c r="F29" s="290"/>
      <c r="G29" s="301"/>
      <c r="H29" s="293"/>
      <c r="I29" s="284"/>
      <c r="J29" s="324"/>
      <c r="K29" s="281"/>
      <c r="L29" s="330"/>
    </row>
    <row r="30" spans="1:12" ht="48" thickBot="1" x14ac:dyDescent="0.3">
      <c r="A30" s="359"/>
      <c r="B30" s="264"/>
      <c r="C30" s="274"/>
      <c r="D30" s="66" t="s">
        <v>1055</v>
      </c>
      <c r="E30" s="299"/>
      <c r="F30" s="299"/>
      <c r="G30" s="342"/>
      <c r="H30" s="297"/>
      <c r="I30" s="321"/>
      <c r="J30" s="327"/>
      <c r="K30" s="307"/>
      <c r="L30" s="334"/>
    </row>
    <row r="31" spans="1:12" ht="31.5" customHeight="1" x14ac:dyDescent="0.25">
      <c r="A31" s="378" t="s">
        <v>4</v>
      </c>
      <c r="B31" s="265">
        <v>6</v>
      </c>
      <c r="C31" s="374" t="s">
        <v>1057</v>
      </c>
      <c r="D31" s="65" t="s">
        <v>1058</v>
      </c>
      <c r="E31" s="312" t="s">
        <v>916</v>
      </c>
      <c r="F31" s="312" t="s">
        <v>917</v>
      </c>
      <c r="G31" s="313" t="s">
        <v>11</v>
      </c>
      <c r="H31" s="292" t="s">
        <v>1465</v>
      </c>
      <c r="I31" s="322" t="s">
        <v>103</v>
      </c>
      <c r="J31" s="328" t="s">
        <v>1407</v>
      </c>
      <c r="K31" s="308" t="s">
        <v>103</v>
      </c>
      <c r="L31" s="329" t="s">
        <v>1408</v>
      </c>
    </row>
    <row r="32" spans="1:12" x14ac:dyDescent="0.25">
      <c r="A32" s="379"/>
      <c r="B32" s="263"/>
      <c r="C32" s="375"/>
      <c r="D32" s="59" t="s">
        <v>1065</v>
      </c>
      <c r="E32" s="290"/>
      <c r="F32" s="290"/>
      <c r="G32" s="301"/>
      <c r="H32" s="293"/>
      <c r="I32" s="284"/>
      <c r="J32" s="324"/>
      <c r="K32" s="281"/>
      <c r="L32" s="330"/>
    </row>
    <row r="33" spans="1:12" x14ac:dyDescent="0.25">
      <c r="A33" s="379"/>
      <c r="B33" s="263"/>
      <c r="C33" s="375"/>
      <c r="D33" s="59" t="s">
        <v>1070</v>
      </c>
      <c r="E33" s="290"/>
      <c r="F33" s="290"/>
      <c r="G33" s="301"/>
      <c r="H33" s="293"/>
      <c r="I33" s="284"/>
      <c r="J33" s="324"/>
      <c r="K33" s="281"/>
      <c r="L33" s="330"/>
    </row>
    <row r="34" spans="1:12" ht="31.5" x14ac:dyDescent="0.25">
      <c r="A34" s="379"/>
      <c r="B34" s="263"/>
      <c r="C34" s="375"/>
      <c r="D34" s="59" t="s">
        <v>1076</v>
      </c>
      <c r="E34" s="290"/>
      <c r="F34" s="290"/>
      <c r="G34" s="301"/>
      <c r="H34" s="293"/>
      <c r="I34" s="284"/>
      <c r="J34" s="324"/>
      <c r="K34" s="281"/>
      <c r="L34" s="330"/>
    </row>
    <row r="35" spans="1:12" ht="31.5" x14ac:dyDescent="0.25">
      <c r="A35" s="379"/>
      <c r="B35" s="266"/>
      <c r="C35" s="376"/>
      <c r="D35" s="60" t="s">
        <v>1082</v>
      </c>
      <c r="E35" s="291"/>
      <c r="F35" s="291"/>
      <c r="G35" s="302"/>
      <c r="H35" s="294"/>
      <c r="I35" s="285"/>
      <c r="J35" s="325"/>
      <c r="K35" s="282"/>
      <c r="L35" s="331"/>
    </row>
    <row r="36" spans="1:12" ht="15.75" customHeight="1" x14ac:dyDescent="0.25">
      <c r="A36" s="379"/>
      <c r="B36" s="267">
        <v>7</v>
      </c>
      <c r="C36" s="377" t="s">
        <v>1087</v>
      </c>
      <c r="D36" s="58" t="s">
        <v>1088</v>
      </c>
      <c r="E36" s="289" t="s">
        <v>918</v>
      </c>
      <c r="F36" s="289" t="s">
        <v>919</v>
      </c>
      <c r="G36" s="343" t="s">
        <v>11</v>
      </c>
      <c r="H36" s="295" t="s">
        <v>9</v>
      </c>
      <c r="I36" s="351" t="s">
        <v>118</v>
      </c>
      <c r="J36" s="323" t="s">
        <v>1409</v>
      </c>
      <c r="K36" s="286" t="s">
        <v>9</v>
      </c>
      <c r="L36" s="332" t="s">
        <v>1404</v>
      </c>
    </row>
    <row r="37" spans="1:12" x14ac:dyDescent="0.25">
      <c r="A37" s="379"/>
      <c r="B37" s="263"/>
      <c r="C37" s="375"/>
      <c r="D37" s="59" t="s">
        <v>1094</v>
      </c>
      <c r="E37" s="290"/>
      <c r="F37" s="290"/>
      <c r="G37" s="336"/>
      <c r="H37" s="293"/>
      <c r="I37" s="318"/>
      <c r="J37" s="324"/>
      <c r="K37" s="287"/>
      <c r="L37" s="330"/>
    </row>
    <row r="38" spans="1:12" ht="31.5" x14ac:dyDescent="0.25">
      <c r="A38" s="379"/>
      <c r="B38" s="263"/>
      <c r="C38" s="375"/>
      <c r="D38" s="59" t="s">
        <v>1100</v>
      </c>
      <c r="E38" s="290"/>
      <c r="F38" s="290"/>
      <c r="G38" s="336"/>
      <c r="H38" s="293"/>
      <c r="I38" s="318"/>
      <c r="J38" s="324"/>
      <c r="K38" s="287"/>
      <c r="L38" s="330"/>
    </row>
    <row r="39" spans="1:12" x14ac:dyDescent="0.25">
      <c r="A39" s="379"/>
      <c r="B39" s="263"/>
      <c r="C39" s="375"/>
      <c r="D39" s="59" t="s">
        <v>1105</v>
      </c>
      <c r="E39" s="290"/>
      <c r="F39" s="290"/>
      <c r="G39" s="336"/>
      <c r="H39" s="293"/>
      <c r="I39" s="318"/>
      <c r="J39" s="324"/>
      <c r="K39" s="287"/>
      <c r="L39" s="330"/>
    </row>
    <row r="40" spans="1:12" ht="31.5" x14ac:dyDescent="0.25">
      <c r="A40" s="379"/>
      <c r="B40" s="266"/>
      <c r="C40" s="376"/>
      <c r="D40" s="60" t="s">
        <v>1111</v>
      </c>
      <c r="E40" s="291"/>
      <c r="F40" s="291"/>
      <c r="G40" s="337"/>
      <c r="H40" s="294"/>
      <c r="I40" s="319"/>
      <c r="J40" s="325"/>
      <c r="K40" s="288"/>
      <c r="L40" s="331"/>
    </row>
    <row r="41" spans="1:12" ht="15.75" customHeight="1" x14ac:dyDescent="0.25">
      <c r="A41" s="379"/>
      <c r="B41" s="267">
        <v>8</v>
      </c>
      <c r="C41" s="377" t="s">
        <v>1113</v>
      </c>
      <c r="D41" s="58" t="s">
        <v>1114</v>
      </c>
      <c r="E41" s="289" t="s">
        <v>921</v>
      </c>
      <c r="F41" s="289" t="s">
        <v>920</v>
      </c>
      <c r="G41" s="343" t="s">
        <v>11</v>
      </c>
      <c r="H41" s="295" t="s">
        <v>1465</v>
      </c>
      <c r="I41" s="351" t="s">
        <v>103</v>
      </c>
      <c r="J41" s="323" t="s">
        <v>1410</v>
      </c>
      <c r="K41" s="286" t="s">
        <v>103</v>
      </c>
      <c r="L41" s="332" t="s">
        <v>1411</v>
      </c>
    </row>
    <row r="42" spans="1:12" x14ac:dyDescent="0.25">
      <c r="A42" s="379"/>
      <c r="B42" s="263"/>
      <c r="C42" s="375"/>
      <c r="D42" s="59" t="s">
        <v>1120</v>
      </c>
      <c r="E42" s="290"/>
      <c r="F42" s="290"/>
      <c r="G42" s="336"/>
      <c r="H42" s="293"/>
      <c r="I42" s="318"/>
      <c r="J42" s="324"/>
      <c r="K42" s="287"/>
      <c r="L42" s="330"/>
    </row>
    <row r="43" spans="1:12" ht="31.5" x14ac:dyDescent="0.25">
      <c r="A43" s="379"/>
      <c r="B43" s="263"/>
      <c r="C43" s="375"/>
      <c r="D43" s="59" t="s">
        <v>1126</v>
      </c>
      <c r="E43" s="290"/>
      <c r="F43" s="290"/>
      <c r="G43" s="336"/>
      <c r="H43" s="293"/>
      <c r="I43" s="318"/>
      <c r="J43" s="324"/>
      <c r="K43" s="287"/>
      <c r="L43" s="330"/>
    </row>
    <row r="44" spans="1:12" x14ac:dyDescent="0.25">
      <c r="A44" s="379"/>
      <c r="B44" s="263"/>
      <c r="C44" s="375"/>
      <c r="D44" s="59" t="s">
        <v>1132</v>
      </c>
      <c r="E44" s="290"/>
      <c r="F44" s="290"/>
      <c r="G44" s="336"/>
      <c r="H44" s="293"/>
      <c r="I44" s="318"/>
      <c r="J44" s="324"/>
      <c r="K44" s="287"/>
      <c r="L44" s="330"/>
    </row>
    <row r="45" spans="1:12" x14ac:dyDescent="0.25">
      <c r="A45" s="379"/>
      <c r="B45" s="263"/>
      <c r="C45" s="375"/>
      <c r="D45" s="59" t="s">
        <v>1137</v>
      </c>
      <c r="E45" s="290"/>
      <c r="F45" s="290"/>
      <c r="G45" s="336"/>
      <c r="H45" s="293"/>
      <c r="I45" s="318"/>
      <c r="J45" s="324"/>
      <c r="K45" s="287"/>
      <c r="L45" s="330"/>
    </row>
    <row r="46" spans="1:12" ht="31.5" x14ac:dyDescent="0.25">
      <c r="A46" s="379"/>
      <c r="B46" s="263"/>
      <c r="C46" s="375"/>
      <c r="D46" s="59" t="s">
        <v>1143</v>
      </c>
      <c r="E46" s="290"/>
      <c r="F46" s="290"/>
      <c r="G46" s="336"/>
      <c r="H46" s="293"/>
      <c r="I46" s="318"/>
      <c r="J46" s="324"/>
      <c r="K46" s="287"/>
      <c r="L46" s="330"/>
    </row>
    <row r="47" spans="1:12" ht="31.5" x14ac:dyDescent="0.25">
      <c r="A47" s="379"/>
      <c r="B47" s="266"/>
      <c r="C47" s="376"/>
      <c r="D47" s="60" t="s">
        <v>1147</v>
      </c>
      <c r="E47" s="291"/>
      <c r="F47" s="291"/>
      <c r="G47" s="337"/>
      <c r="H47" s="294"/>
      <c r="I47" s="319"/>
      <c r="J47" s="325"/>
      <c r="K47" s="288"/>
      <c r="L47" s="331"/>
    </row>
    <row r="48" spans="1:12" ht="31.5" customHeight="1" x14ac:dyDescent="0.25">
      <c r="A48" s="379"/>
      <c r="B48" s="267">
        <v>9</v>
      </c>
      <c r="C48" s="377" t="s">
        <v>1151</v>
      </c>
      <c r="D48" s="58" t="s">
        <v>1152</v>
      </c>
      <c r="E48" s="289" t="s">
        <v>926</v>
      </c>
      <c r="F48" s="289" t="s">
        <v>925</v>
      </c>
      <c r="G48" s="343" t="s">
        <v>11</v>
      </c>
      <c r="H48" s="295" t="s">
        <v>1596</v>
      </c>
      <c r="I48" s="351" t="s">
        <v>115</v>
      </c>
      <c r="J48" s="354" t="s">
        <v>1413</v>
      </c>
      <c r="K48" s="286" t="s">
        <v>103</v>
      </c>
      <c r="L48" s="332" t="s">
        <v>1414</v>
      </c>
    </row>
    <row r="49" spans="1:12" ht="31.5" x14ac:dyDescent="0.25">
      <c r="A49" s="379"/>
      <c r="B49" s="263"/>
      <c r="C49" s="375"/>
      <c r="D49" s="59" t="s">
        <v>1159</v>
      </c>
      <c r="E49" s="290"/>
      <c r="F49" s="290"/>
      <c r="G49" s="336"/>
      <c r="H49" s="293"/>
      <c r="I49" s="318"/>
      <c r="J49" s="355"/>
      <c r="K49" s="287"/>
      <c r="L49" s="330"/>
    </row>
    <row r="50" spans="1:12" x14ac:dyDescent="0.25">
      <c r="A50" s="379"/>
      <c r="B50" s="263"/>
      <c r="C50" s="375"/>
      <c r="D50" s="59" t="s">
        <v>1163</v>
      </c>
      <c r="E50" s="290"/>
      <c r="F50" s="290"/>
      <c r="G50" s="336"/>
      <c r="H50" s="293"/>
      <c r="I50" s="318"/>
      <c r="J50" s="355"/>
      <c r="K50" s="287"/>
      <c r="L50" s="330"/>
    </row>
    <row r="51" spans="1:12" ht="31.5" x14ac:dyDescent="0.25">
      <c r="A51" s="379"/>
      <c r="B51" s="263"/>
      <c r="C51" s="375"/>
      <c r="D51" s="59" t="s">
        <v>1166</v>
      </c>
      <c r="E51" s="290"/>
      <c r="F51" s="290"/>
      <c r="G51" s="336"/>
      <c r="H51" s="293"/>
      <c r="I51" s="318"/>
      <c r="J51" s="355"/>
      <c r="K51" s="287"/>
      <c r="L51" s="330"/>
    </row>
    <row r="52" spans="1:12" ht="31.5" x14ac:dyDescent="0.25">
      <c r="A52" s="379"/>
      <c r="B52" s="263"/>
      <c r="C52" s="375"/>
      <c r="D52" s="59" t="s">
        <v>1172</v>
      </c>
      <c r="E52" s="290"/>
      <c r="F52" s="290"/>
      <c r="G52" s="336"/>
      <c r="H52" s="293"/>
      <c r="I52" s="318"/>
      <c r="J52" s="355"/>
      <c r="K52" s="287"/>
      <c r="L52" s="330"/>
    </row>
    <row r="53" spans="1:12" x14ac:dyDescent="0.25">
      <c r="A53" s="379"/>
      <c r="B53" s="263"/>
      <c r="C53" s="375"/>
      <c r="D53" s="59" t="s">
        <v>1177</v>
      </c>
      <c r="E53" s="290"/>
      <c r="F53" s="290"/>
      <c r="G53" s="336"/>
      <c r="H53" s="293"/>
      <c r="I53" s="318"/>
      <c r="J53" s="355"/>
      <c r="K53" s="287"/>
      <c r="L53" s="330"/>
    </row>
    <row r="54" spans="1:12" x14ac:dyDescent="0.25">
      <c r="A54" s="379"/>
      <c r="B54" s="263"/>
      <c r="C54" s="375"/>
      <c r="D54" s="59" t="s">
        <v>1183</v>
      </c>
      <c r="E54" s="290"/>
      <c r="F54" s="290"/>
      <c r="G54" s="336"/>
      <c r="H54" s="293"/>
      <c r="I54" s="318"/>
      <c r="J54" s="355"/>
      <c r="K54" s="287"/>
      <c r="L54" s="330"/>
    </row>
    <row r="55" spans="1:12" ht="31.5" x14ac:dyDescent="0.25">
      <c r="A55" s="379"/>
      <c r="B55" s="263"/>
      <c r="C55" s="375"/>
      <c r="D55" s="59" t="s">
        <v>1187</v>
      </c>
      <c r="E55" s="290"/>
      <c r="F55" s="290"/>
      <c r="G55" s="336"/>
      <c r="H55" s="293"/>
      <c r="I55" s="318"/>
      <c r="J55" s="355"/>
      <c r="K55" s="287"/>
      <c r="L55" s="330"/>
    </row>
    <row r="56" spans="1:12" ht="47.25" x14ac:dyDescent="0.25">
      <c r="A56" s="379"/>
      <c r="B56" s="263"/>
      <c r="C56" s="375"/>
      <c r="D56" s="59" t="s">
        <v>1190</v>
      </c>
      <c r="E56" s="290"/>
      <c r="F56" s="290"/>
      <c r="G56" s="336"/>
      <c r="H56" s="293"/>
      <c r="I56" s="318"/>
      <c r="J56" s="355"/>
      <c r="K56" s="287"/>
      <c r="L56" s="330"/>
    </row>
    <row r="57" spans="1:12" x14ac:dyDescent="0.25">
      <c r="A57" s="379"/>
      <c r="B57" s="263"/>
      <c r="C57" s="375"/>
      <c r="D57" s="59" t="s">
        <v>1195</v>
      </c>
      <c r="E57" s="290"/>
      <c r="F57" s="290"/>
      <c r="G57" s="336"/>
      <c r="H57" s="293"/>
      <c r="I57" s="318"/>
      <c r="J57" s="355"/>
      <c r="K57" s="287"/>
      <c r="L57" s="330"/>
    </row>
    <row r="58" spans="1:12" ht="31.5" x14ac:dyDescent="0.25">
      <c r="A58" s="379"/>
      <c r="B58" s="263"/>
      <c r="C58" s="375"/>
      <c r="D58" s="59" t="s">
        <v>1200</v>
      </c>
      <c r="E58" s="290"/>
      <c r="F58" s="290"/>
      <c r="G58" s="336"/>
      <c r="H58" s="293"/>
      <c r="I58" s="318"/>
      <c r="J58" s="355"/>
      <c r="K58" s="287"/>
      <c r="L58" s="330"/>
    </row>
    <row r="59" spans="1:12" ht="31.5" x14ac:dyDescent="0.25">
      <c r="A59" s="379"/>
      <c r="B59" s="266"/>
      <c r="C59" s="376"/>
      <c r="D59" s="60" t="s">
        <v>1205</v>
      </c>
      <c r="E59" s="291"/>
      <c r="F59" s="291"/>
      <c r="G59" s="337"/>
      <c r="H59" s="294"/>
      <c r="I59" s="319"/>
      <c r="J59" s="356"/>
      <c r="K59" s="288"/>
      <c r="L59" s="331"/>
    </row>
    <row r="60" spans="1:12" ht="47.25" x14ac:dyDescent="0.25">
      <c r="A60" s="379"/>
      <c r="B60" s="267">
        <v>10</v>
      </c>
      <c r="C60" s="377" t="s">
        <v>1208</v>
      </c>
      <c r="D60" s="58" t="s">
        <v>1209</v>
      </c>
      <c r="E60" s="289" t="s">
        <v>1553</v>
      </c>
      <c r="F60" s="289" t="s">
        <v>922</v>
      </c>
      <c r="G60" s="343" t="s">
        <v>10</v>
      </c>
      <c r="H60" s="295" t="s">
        <v>9</v>
      </c>
      <c r="I60" s="351" t="s">
        <v>9</v>
      </c>
      <c r="J60" s="323" t="s">
        <v>1405</v>
      </c>
      <c r="K60" s="286" t="s">
        <v>9</v>
      </c>
      <c r="L60" s="332" t="s">
        <v>1404</v>
      </c>
    </row>
    <row r="61" spans="1:12" ht="47.25" customHeight="1" x14ac:dyDescent="0.25">
      <c r="A61" s="379"/>
      <c r="B61" s="266"/>
      <c r="C61" s="376"/>
      <c r="D61" s="60" t="s">
        <v>1213</v>
      </c>
      <c r="E61" s="291"/>
      <c r="F61" s="291"/>
      <c r="G61" s="337"/>
      <c r="H61" s="294"/>
      <c r="I61" s="319"/>
      <c r="J61" s="325"/>
      <c r="K61" s="288"/>
      <c r="L61" s="331"/>
    </row>
    <row r="62" spans="1:12" ht="31.5" customHeight="1" x14ac:dyDescent="0.25">
      <c r="A62" s="379"/>
      <c r="B62" s="262">
        <v>11</v>
      </c>
      <c r="C62" s="392" t="s">
        <v>1218</v>
      </c>
      <c r="D62" s="69" t="s">
        <v>1219</v>
      </c>
      <c r="E62" s="298" t="s">
        <v>923</v>
      </c>
      <c r="F62" s="298" t="s">
        <v>924</v>
      </c>
      <c r="G62" s="349" t="s">
        <v>11</v>
      </c>
      <c r="H62" s="296" t="s">
        <v>47</v>
      </c>
      <c r="I62" s="352" t="s">
        <v>9</v>
      </c>
      <c r="J62" s="326" t="s">
        <v>1405</v>
      </c>
      <c r="K62" s="344" t="s">
        <v>118</v>
      </c>
      <c r="L62" s="333" t="s">
        <v>1415</v>
      </c>
    </row>
    <row r="63" spans="1:12" ht="31.5" x14ac:dyDescent="0.25">
      <c r="A63" s="379"/>
      <c r="B63" s="263"/>
      <c r="C63" s="375"/>
      <c r="D63" s="59" t="s">
        <v>1226</v>
      </c>
      <c r="E63" s="290"/>
      <c r="F63" s="290"/>
      <c r="G63" s="336"/>
      <c r="H63" s="293"/>
      <c r="I63" s="318"/>
      <c r="J63" s="324"/>
      <c r="K63" s="287"/>
      <c r="L63" s="330"/>
    </row>
    <row r="64" spans="1:12" ht="31.5" x14ac:dyDescent="0.25">
      <c r="A64" s="379"/>
      <c r="B64" s="263"/>
      <c r="C64" s="375"/>
      <c r="D64" s="59" t="s">
        <v>1231</v>
      </c>
      <c r="E64" s="290"/>
      <c r="F64" s="290"/>
      <c r="G64" s="336"/>
      <c r="H64" s="293"/>
      <c r="I64" s="318"/>
      <c r="J64" s="324"/>
      <c r="K64" s="287"/>
      <c r="L64" s="330"/>
    </row>
    <row r="65" spans="1:12" ht="16.5" thickBot="1" x14ac:dyDescent="0.3">
      <c r="A65" s="380"/>
      <c r="B65" s="264"/>
      <c r="C65" s="393"/>
      <c r="D65" s="66" t="s">
        <v>1237</v>
      </c>
      <c r="E65" s="299"/>
      <c r="F65" s="299"/>
      <c r="G65" s="350"/>
      <c r="H65" s="297"/>
      <c r="I65" s="353"/>
      <c r="J65" s="327"/>
      <c r="K65" s="345"/>
      <c r="L65" s="334"/>
    </row>
    <row r="66" spans="1:12" ht="31.5" customHeight="1" outlineLevel="1" x14ac:dyDescent="0.25">
      <c r="A66" s="399" t="s">
        <v>5</v>
      </c>
      <c r="B66" s="265">
        <v>12</v>
      </c>
      <c r="C66" s="368" t="s">
        <v>1242</v>
      </c>
      <c r="D66" s="65" t="s">
        <v>1243</v>
      </c>
      <c r="E66" s="312" t="s">
        <v>946</v>
      </c>
      <c r="F66" s="312" t="s">
        <v>947</v>
      </c>
      <c r="G66" s="313" t="s">
        <v>11</v>
      </c>
      <c r="H66" s="292" t="s">
        <v>1465</v>
      </c>
      <c r="I66" s="322" t="s">
        <v>118</v>
      </c>
      <c r="J66" s="328" t="s">
        <v>1417</v>
      </c>
      <c r="K66" s="308" t="s">
        <v>118</v>
      </c>
      <c r="L66" s="329" t="s">
        <v>1416</v>
      </c>
    </row>
    <row r="67" spans="1:12" ht="31.5" outlineLevel="1" x14ac:dyDescent="0.25">
      <c r="A67" s="400"/>
      <c r="B67" s="278"/>
      <c r="C67" s="276"/>
      <c r="D67" s="59" t="s">
        <v>1247</v>
      </c>
      <c r="E67" s="290"/>
      <c r="F67" s="290"/>
      <c r="G67" s="301"/>
      <c r="H67" s="293"/>
      <c r="I67" s="284"/>
      <c r="J67" s="324"/>
      <c r="K67" s="281"/>
      <c r="L67" s="330"/>
    </row>
    <row r="68" spans="1:12" ht="31.5" outlineLevel="1" x14ac:dyDescent="0.25">
      <c r="A68" s="400"/>
      <c r="B68" s="278"/>
      <c r="C68" s="276"/>
      <c r="D68" s="59" t="s">
        <v>1252</v>
      </c>
      <c r="E68" s="290"/>
      <c r="F68" s="290"/>
      <c r="G68" s="301"/>
      <c r="H68" s="293"/>
      <c r="I68" s="284"/>
      <c r="J68" s="324"/>
      <c r="K68" s="281"/>
      <c r="L68" s="330"/>
    </row>
    <row r="69" spans="1:12" outlineLevel="1" x14ac:dyDescent="0.25">
      <c r="A69" s="400"/>
      <c r="B69" s="278"/>
      <c r="C69" s="276"/>
      <c r="D69" s="59" t="s">
        <v>1255</v>
      </c>
      <c r="E69" s="290"/>
      <c r="F69" s="290"/>
      <c r="G69" s="301"/>
      <c r="H69" s="293"/>
      <c r="I69" s="284"/>
      <c r="J69" s="324"/>
      <c r="K69" s="281"/>
      <c r="L69" s="330"/>
    </row>
    <row r="70" spans="1:12" outlineLevel="1" x14ac:dyDescent="0.25">
      <c r="A70" s="400"/>
      <c r="B70" s="279"/>
      <c r="C70" s="277"/>
      <c r="D70" s="60" t="s">
        <v>1258</v>
      </c>
      <c r="E70" s="291"/>
      <c r="F70" s="291"/>
      <c r="G70" s="302"/>
      <c r="H70" s="294"/>
      <c r="I70" s="285"/>
      <c r="J70" s="325"/>
      <c r="K70" s="282"/>
      <c r="L70" s="331"/>
    </row>
    <row r="71" spans="1:12" ht="31.5" customHeight="1" outlineLevel="1" x14ac:dyDescent="0.25">
      <c r="A71" s="400"/>
      <c r="B71" s="267">
        <v>13</v>
      </c>
      <c r="C71" s="275" t="s">
        <v>1262</v>
      </c>
      <c r="D71" s="58" t="s">
        <v>1263</v>
      </c>
      <c r="E71" s="289" t="s">
        <v>949</v>
      </c>
      <c r="F71" s="289" t="s">
        <v>948</v>
      </c>
      <c r="G71" s="300" t="s">
        <v>11</v>
      </c>
      <c r="H71" s="295" t="s">
        <v>9</v>
      </c>
      <c r="I71" s="283" t="s">
        <v>103</v>
      </c>
      <c r="J71" s="323" t="s">
        <v>1418</v>
      </c>
      <c r="K71" s="280" t="s">
        <v>9</v>
      </c>
      <c r="L71" s="332" t="s">
        <v>1404</v>
      </c>
    </row>
    <row r="72" spans="1:12" ht="31.5" outlineLevel="1" x14ac:dyDescent="0.25">
      <c r="A72" s="400"/>
      <c r="B72" s="263"/>
      <c r="C72" s="273"/>
      <c r="D72" s="59" t="s">
        <v>1268</v>
      </c>
      <c r="E72" s="290"/>
      <c r="F72" s="290"/>
      <c r="G72" s="301"/>
      <c r="H72" s="293"/>
      <c r="I72" s="284"/>
      <c r="J72" s="324"/>
      <c r="K72" s="281"/>
      <c r="L72" s="330"/>
    </row>
    <row r="73" spans="1:12" ht="31.5" outlineLevel="1" x14ac:dyDescent="0.25">
      <c r="A73" s="400"/>
      <c r="B73" s="263"/>
      <c r="C73" s="273"/>
      <c r="D73" s="59" t="s">
        <v>1271</v>
      </c>
      <c r="E73" s="290"/>
      <c r="F73" s="290"/>
      <c r="G73" s="301"/>
      <c r="H73" s="293"/>
      <c r="I73" s="284"/>
      <c r="J73" s="324"/>
      <c r="K73" s="281"/>
      <c r="L73" s="330"/>
    </row>
    <row r="74" spans="1:12" outlineLevel="1" x14ac:dyDescent="0.25">
      <c r="A74" s="400"/>
      <c r="B74" s="263"/>
      <c r="C74" s="273"/>
      <c r="D74" s="59" t="s">
        <v>1274</v>
      </c>
      <c r="E74" s="290"/>
      <c r="F74" s="290"/>
      <c r="G74" s="301"/>
      <c r="H74" s="293"/>
      <c r="I74" s="284"/>
      <c r="J74" s="324"/>
      <c r="K74" s="281"/>
      <c r="L74" s="330"/>
    </row>
    <row r="75" spans="1:12" outlineLevel="1" x14ac:dyDescent="0.25">
      <c r="A75" s="400"/>
      <c r="B75" s="263"/>
      <c r="C75" s="273"/>
      <c r="D75" s="59" t="s">
        <v>1281</v>
      </c>
      <c r="E75" s="290"/>
      <c r="F75" s="290"/>
      <c r="G75" s="301"/>
      <c r="H75" s="293"/>
      <c r="I75" s="284"/>
      <c r="J75" s="324"/>
      <c r="K75" s="281"/>
      <c r="L75" s="330"/>
    </row>
    <row r="76" spans="1:12" ht="31.5" outlineLevel="1" x14ac:dyDescent="0.25">
      <c r="A76" s="400"/>
      <c r="B76" s="263"/>
      <c r="C76" s="273"/>
      <c r="D76" s="59" t="s">
        <v>1285</v>
      </c>
      <c r="E76" s="290"/>
      <c r="F76" s="290"/>
      <c r="G76" s="301"/>
      <c r="H76" s="293"/>
      <c r="I76" s="284"/>
      <c r="J76" s="324"/>
      <c r="K76" s="281"/>
      <c r="L76" s="330"/>
    </row>
    <row r="77" spans="1:12" ht="31.5" outlineLevel="1" x14ac:dyDescent="0.25">
      <c r="A77" s="400"/>
      <c r="B77" s="263"/>
      <c r="C77" s="273"/>
      <c r="D77" s="59" t="s">
        <v>1289</v>
      </c>
      <c r="E77" s="290"/>
      <c r="F77" s="290"/>
      <c r="G77" s="301"/>
      <c r="H77" s="293"/>
      <c r="I77" s="284"/>
      <c r="J77" s="324"/>
      <c r="K77" s="281"/>
      <c r="L77" s="330"/>
    </row>
    <row r="78" spans="1:12" outlineLevel="1" x14ac:dyDescent="0.25">
      <c r="A78" s="400"/>
      <c r="B78" s="266"/>
      <c r="C78" s="369"/>
      <c r="D78" s="60" t="s">
        <v>1291</v>
      </c>
      <c r="E78" s="291"/>
      <c r="F78" s="291"/>
      <c r="G78" s="302"/>
      <c r="H78" s="294"/>
      <c r="I78" s="285"/>
      <c r="J78" s="325"/>
      <c r="K78" s="282"/>
      <c r="L78" s="331"/>
    </row>
    <row r="79" spans="1:12" ht="31.5" customHeight="1" outlineLevel="1" x14ac:dyDescent="0.25">
      <c r="A79" s="400"/>
      <c r="B79" s="262">
        <v>14</v>
      </c>
      <c r="C79" s="272" t="s">
        <v>1295</v>
      </c>
      <c r="D79" s="69" t="s">
        <v>1296</v>
      </c>
      <c r="E79" s="298" t="s">
        <v>950</v>
      </c>
      <c r="F79" s="298" t="s">
        <v>951</v>
      </c>
      <c r="G79" s="341" t="s">
        <v>11</v>
      </c>
      <c r="H79" s="296" t="s">
        <v>1597</v>
      </c>
      <c r="I79" s="320" t="s">
        <v>115</v>
      </c>
      <c r="J79" s="326" t="s">
        <v>1427</v>
      </c>
      <c r="K79" s="306" t="s">
        <v>118</v>
      </c>
      <c r="L79" s="333" t="s">
        <v>1428</v>
      </c>
    </row>
    <row r="80" spans="1:12" ht="31.5" customHeight="1" outlineLevel="1" x14ac:dyDescent="0.25">
      <c r="A80" s="400"/>
      <c r="B80" s="263"/>
      <c r="C80" s="273"/>
      <c r="D80" s="59" t="s">
        <v>1300</v>
      </c>
      <c r="E80" s="290"/>
      <c r="F80" s="290"/>
      <c r="G80" s="301"/>
      <c r="H80" s="293"/>
      <c r="I80" s="284"/>
      <c r="J80" s="324"/>
      <c r="K80" s="281"/>
      <c r="L80" s="330"/>
    </row>
    <row r="81" spans="1:12" outlineLevel="1" x14ac:dyDescent="0.25">
      <c r="A81" s="400"/>
      <c r="B81" s="263"/>
      <c r="C81" s="273"/>
      <c r="D81" s="59" t="s">
        <v>1304</v>
      </c>
      <c r="E81" s="290"/>
      <c r="F81" s="290"/>
      <c r="G81" s="301"/>
      <c r="H81" s="293"/>
      <c r="I81" s="284"/>
      <c r="J81" s="324"/>
      <c r="K81" s="281"/>
      <c r="L81" s="330"/>
    </row>
    <row r="82" spans="1:12" ht="31.5" outlineLevel="1" x14ac:dyDescent="0.25">
      <c r="A82" s="400"/>
      <c r="B82" s="263"/>
      <c r="C82" s="273"/>
      <c r="D82" s="59" t="s">
        <v>1309</v>
      </c>
      <c r="E82" s="290"/>
      <c r="F82" s="290"/>
      <c r="G82" s="301"/>
      <c r="H82" s="293"/>
      <c r="I82" s="284"/>
      <c r="J82" s="324"/>
      <c r="K82" s="281"/>
      <c r="L82" s="330"/>
    </row>
    <row r="83" spans="1:12" ht="16.5" outlineLevel="1" thickBot="1" x14ac:dyDescent="0.3">
      <c r="A83" s="401"/>
      <c r="B83" s="264"/>
      <c r="C83" s="274"/>
      <c r="D83" s="66" t="s">
        <v>1313</v>
      </c>
      <c r="E83" s="299"/>
      <c r="F83" s="299"/>
      <c r="G83" s="342"/>
      <c r="H83" s="297"/>
      <c r="I83" s="321"/>
      <c r="J83" s="327"/>
      <c r="K83" s="307"/>
      <c r="L83" s="334"/>
    </row>
    <row r="84" spans="1:12" ht="84" customHeight="1" outlineLevel="1" x14ac:dyDescent="0.25">
      <c r="A84" s="389" t="s">
        <v>6</v>
      </c>
      <c r="B84" s="93">
        <v>15</v>
      </c>
      <c r="C84" s="119" t="s">
        <v>1317</v>
      </c>
      <c r="D84" s="71" t="s">
        <v>1318</v>
      </c>
      <c r="E84" s="72" t="s">
        <v>1429</v>
      </c>
      <c r="F84" s="72" t="s">
        <v>1430</v>
      </c>
      <c r="G84" s="79" t="s">
        <v>11</v>
      </c>
      <c r="H84" s="70" t="s">
        <v>1466</v>
      </c>
      <c r="I84" s="81" t="s">
        <v>9</v>
      </c>
      <c r="J84" s="78" t="s">
        <v>1405</v>
      </c>
      <c r="K84" s="82" t="s">
        <v>103</v>
      </c>
      <c r="L84" s="73" t="s">
        <v>1419</v>
      </c>
    </row>
    <row r="85" spans="1:12" ht="31.5" customHeight="1" outlineLevel="1" x14ac:dyDescent="0.25">
      <c r="A85" s="390"/>
      <c r="B85" s="267">
        <v>16</v>
      </c>
      <c r="C85" s="275" t="s">
        <v>1324</v>
      </c>
      <c r="D85" s="58" t="s">
        <v>1325</v>
      </c>
      <c r="E85" s="289" t="s">
        <v>1429</v>
      </c>
      <c r="F85" s="289" t="s">
        <v>1431</v>
      </c>
      <c r="G85" s="300" t="s">
        <v>11</v>
      </c>
      <c r="H85" s="295" t="s">
        <v>1466</v>
      </c>
      <c r="I85" s="283" t="s">
        <v>9</v>
      </c>
      <c r="J85" s="323" t="s">
        <v>1405</v>
      </c>
      <c r="K85" s="280" t="s">
        <v>103</v>
      </c>
      <c r="L85" s="332" t="s">
        <v>1419</v>
      </c>
    </row>
    <row r="86" spans="1:12" outlineLevel="1" x14ac:dyDescent="0.25">
      <c r="A86" s="390"/>
      <c r="B86" s="278"/>
      <c r="C86" s="276"/>
      <c r="D86" s="59" t="s">
        <v>1329</v>
      </c>
      <c r="E86" s="290"/>
      <c r="F86" s="290"/>
      <c r="G86" s="301"/>
      <c r="H86" s="293"/>
      <c r="I86" s="284"/>
      <c r="J86" s="324"/>
      <c r="K86" s="281"/>
      <c r="L86" s="330"/>
    </row>
    <row r="87" spans="1:12" outlineLevel="1" x14ac:dyDescent="0.25">
      <c r="A87" s="390"/>
      <c r="B87" s="278"/>
      <c r="C87" s="276"/>
      <c r="D87" s="59" t="s">
        <v>1333</v>
      </c>
      <c r="E87" s="290"/>
      <c r="F87" s="290"/>
      <c r="G87" s="301"/>
      <c r="H87" s="293"/>
      <c r="I87" s="284"/>
      <c r="J87" s="324"/>
      <c r="K87" s="281"/>
      <c r="L87" s="330"/>
    </row>
    <row r="88" spans="1:12" ht="31.5" outlineLevel="1" x14ac:dyDescent="0.25">
      <c r="A88" s="390"/>
      <c r="B88" s="278"/>
      <c r="C88" s="276"/>
      <c r="D88" s="59" t="s">
        <v>1337</v>
      </c>
      <c r="E88" s="290"/>
      <c r="F88" s="290"/>
      <c r="G88" s="301"/>
      <c r="H88" s="293"/>
      <c r="I88" s="284"/>
      <c r="J88" s="324"/>
      <c r="K88" s="281"/>
      <c r="L88" s="330"/>
    </row>
    <row r="89" spans="1:12" ht="31.5" outlineLevel="1" x14ac:dyDescent="0.25">
      <c r="A89" s="390"/>
      <c r="B89" s="279"/>
      <c r="C89" s="277"/>
      <c r="D89" s="60" t="s">
        <v>1340</v>
      </c>
      <c r="E89" s="291"/>
      <c r="F89" s="291"/>
      <c r="G89" s="302"/>
      <c r="H89" s="294"/>
      <c r="I89" s="285"/>
      <c r="J89" s="325"/>
      <c r="K89" s="282"/>
      <c r="L89" s="331"/>
    </row>
    <row r="90" spans="1:12" ht="15.75" customHeight="1" outlineLevel="1" x14ac:dyDescent="0.25">
      <c r="A90" s="390"/>
      <c r="B90" s="267">
        <v>17</v>
      </c>
      <c r="C90" s="275" t="s">
        <v>1342</v>
      </c>
      <c r="D90" s="58" t="s">
        <v>1343</v>
      </c>
      <c r="E90" s="289" t="s">
        <v>1429</v>
      </c>
      <c r="F90" s="289" t="s">
        <v>1435</v>
      </c>
      <c r="G90" s="300" t="s">
        <v>11</v>
      </c>
      <c r="H90" s="295" t="s">
        <v>1466</v>
      </c>
      <c r="I90" s="283" t="s">
        <v>9</v>
      </c>
      <c r="J90" s="323" t="s">
        <v>1405</v>
      </c>
      <c r="K90" s="280" t="s">
        <v>118</v>
      </c>
      <c r="L90" s="332" t="s">
        <v>1420</v>
      </c>
    </row>
    <row r="91" spans="1:12" outlineLevel="1" x14ac:dyDescent="0.25">
      <c r="A91" s="390"/>
      <c r="B91" s="263"/>
      <c r="C91" s="273"/>
      <c r="D91" s="59" t="s">
        <v>1349</v>
      </c>
      <c r="E91" s="290"/>
      <c r="F91" s="290"/>
      <c r="G91" s="301"/>
      <c r="H91" s="293"/>
      <c r="I91" s="284"/>
      <c r="J91" s="324"/>
      <c r="K91" s="281"/>
      <c r="L91" s="330"/>
    </row>
    <row r="92" spans="1:12" outlineLevel="1" x14ac:dyDescent="0.25">
      <c r="A92" s="390"/>
      <c r="B92" s="263"/>
      <c r="C92" s="273"/>
      <c r="D92" s="59" t="s">
        <v>1353</v>
      </c>
      <c r="E92" s="290"/>
      <c r="F92" s="290"/>
      <c r="G92" s="301"/>
      <c r="H92" s="293"/>
      <c r="I92" s="284"/>
      <c r="J92" s="324"/>
      <c r="K92" s="281"/>
      <c r="L92" s="330"/>
    </row>
    <row r="93" spans="1:12" outlineLevel="1" x14ac:dyDescent="0.25">
      <c r="A93" s="390"/>
      <c r="B93" s="266"/>
      <c r="C93" s="369"/>
      <c r="D93" s="60" t="s">
        <v>1357</v>
      </c>
      <c r="E93" s="291"/>
      <c r="F93" s="291"/>
      <c r="G93" s="302"/>
      <c r="H93" s="294"/>
      <c r="I93" s="285"/>
      <c r="J93" s="325"/>
      <c r="K93" s="282"/>
      <c r="L93" s="331"/>
    </row>
    <row r="94" spans="1:12" ht="15.75" customHeight="1" outlineLevel="1" x14ac:dyDescent="0.25">
      <c r="A94" s="390"/>
      <c r="B94" s="267">
        <v>18</v>
      </c>
      <c r="C94" s="275" t="s">
        <v>1433</v>
      </c>
      <c r="D94" s="58" t="s">
        <v>1362</v>
      </c>
      <c r="E94" s="289" t="s">
        <v>1429</v>
      </c>
      <c r="F94" s="289" t="s">
        <v>1432</v>
      </c>
      <c r="G94" s="300" t="s">
        <v>11</v>
      </c>
      <c r="H94" s="295" t="s">
        <v>1466</v>
      </c>
      <c r="I94" s="283" t="s">
        <v>9</v>
      </c>
      <c r="J94" s="323" t="s">
        <v>1405</v>
      </c>
      <c r="K94" s="280" t="s">
        <v>118</v>
      </c>
      <c r="L94" s="332" t="s">
        <v>1421</v>
      </c>
    </row>
    <row r="95" spans="1:12" outlineLevel="1" x14ac:dyDescent="0.25">
      <c r="A95" s="390"/>
      <c r="B95" s="268"/>
      <c r="C95" s="276"/>
      <c r="D95" s="59" t="s">
        <v>1366</v>
      </c>
      <c r="E95" s="290"/>
      <c r="F95" s="290"/>
      <c r="G95" s="301"/>
      <c r="H95" s="293"/>
      <c r="I95" s="284"/>
      <c r="J95" s="324"/>
      <c r="K95" s="281"/>
      <c r="L95" s="330"/>
    </row>
    <row r="96" spans="1:12" ht="31.5" outlineLevel="1" x14ac:dyDescent="0.25">
      <c r="A96" s="390"/>
      <c r="B96" s="269"/>
      <c r="C96" s="277"/>
      <c r="D96" s="60" t="s">
        <v>1369</v>
      </c>
      <c r="E96" s="291"/>
      <c r="F96" s="291"/>
      <c r="G96" s="302"/>
      <c r="H96" s="294"/>
      <c r="I96" s="285"/>
      <c r="J96" s="325"/>
      <c r="K96" s="282"/>
      <c r="L96" s="331"/>
    </row>
    <row r="97" spans="1:12" ht="15.75" customHeight="1" outlineLevel="1" x14ac:dyDescent="0.25">
      <c r="A97" s="390"/>
      <c r="B97" s="262">
        <v>19</v>
      </c>
      <c r="C97" s="272" t="s">
        <v>1372</v>
      </c>
      <c r="D97" s="69" t="s">
        <v>1373</v>
      </c>
      <c r="E97" s="298" t="s">
        <v>1429</v>
      </c>
      <c r="F97" s="298" t="s">
        <v>1434</v>
      </c>
      <c r="G97" s="341" t="s">
        <v>11</v>
      </c>
      <c r="H97" s="296" t="s">
        <v>47</v>
      </c>
      <c r="I97" s="320" t="s">
        <v>115</v>
      </c>
      <c r="J97" s="326" t="s">
        <v>1403</v>
      </c>
      <c r="K97" s="306" t="s">
        <v>118</v>
      </c>
      <c r="L97" s="333" t="s">
        <v>1467</v>
      </c>
    </row>
    <row r="98" spans="1:12" ht="16.5" outlineLevel="1" thickBot="1" x14ac:dyDescent="0.3">
      <c r="A98" s="391"/>
      <c r="B98" s="264"/>
      <c r="C98" s="274"/>
      <c r="D98" s="66" t="s">
        <v>1376</v>
      </c>
      <c r="E98" s="299"/>
      <c r="F98" s="299"/>
      <c r="G98" s="342"/>
      <c r="H98" s="297"/>
      <c r="I98" s="321"/>
      <c r="J98" s="327"/>
      <c r="K98" s="307"/>
      <c r="L98" s="334"/>
    </row>
    <row r="99" spans="1:12" ht="63" outlineLevel="1" x14ac:dyDescent="0.25">
      <c r="A99" s="394" t="s">
        <v>7</v>
      </c>
      <c r="B99" s="93">
        <v>20</v>
      </c>
      <c r="C99" s="119" t="s">
        <v>1378</v>
      </c>
      <c r="D99" s="71" t="s">
        <v>1379</v>
      </c>
      <c r="E99" s="72" t="s">
        <v>927</v>
      </c>
      <c r="F99" s="72" t="s">
        <v>928</v>
      </c>
      <c r="G99" s="79" t="s">
        <v>11</v>
      </c>
      <c r="H99" s="70" t="s">
        <v>1466</v>
      </c>
      <c r="I99" s="81" t="s">
        <v>9</v>
      </c>
      <c r="J99" s="78" t="s">
        <v>1405</v>
      </c>
      <c r="K99" s="82" t="s">
        <v>103</v>
      </c>
      <c r="L99" s="73" t="s">
        <v>929</v>
      </c>
    </row>
    <row r="100" spans="1:12" ht="15.75" customHeight="1" outlineLevel="1" x14ac:dyDescent="0.25">
      <c r="A100" s="395"/>
      <c r="B100" s="260">
        <v>21</v>
      </c>
      <c r="C100" s="397" t="s">
        <v>1383</v>
      </c>
      <c r="D100" s="74" t="s">
        <v>1384</v>
      </c>
      <c r="E100" s="366" t="s">
        <v>927</v>
      </c>
      <c r="F100" s="366" t="s">
        <v>930</v>
      </c>
      <c r="G100" s="372" t="s">
        <v>11</v>
      </c>
      <c r="H100" s="360" t="s">
        <v>1466</v>
      </c>
      <c r="I100" s="364" t="s">
        <v>115</v>
      </c>
      <c r="J100" s="362" t="s">
        <v>1403</v>
      </c>
      <c r="K100" s="270" t="s">
        <v>115</v>
      </c>
      <c r="L100" s="370" t="s">
        <v>1403</v>
      </c>
    </row>
    <row r="101" spans="1:12" outlineLevel="1" x14ac:dyDescent="0.25">
      <c r="A101" s="395"/>
      <c r="B101" s="261"/>
      <c r="C101" s="398"/>
      <c r="D101" s="75" t="s">
        <v>1387</v>
      </c>
      <c r="E101" s="367"/>
      <c r="F101" s="367"/>
      <c r="G101" s="373"/>
      <c r="H101" s="361"/>
      <c r="I101" s="365"/>
      <c r="J101" s="363"/>
      <c r="K101" s="271"/>
      <c r="L101" s="371"/>
    </row>
    <row r="102" spans="1:12" ht="32.25" customHeight="1" outlineLevel="1" x14ac:dyDescent="0.25">
      <c r="A102" s="395"/>
      <c r="B102" s="262">
        <v>22</v>
      </c>
      <c r="C102" s="272" t="s">
        <v>1390</v>
      </c>
      <c r="D102" s="69" t="s">
        <v>1391</v>
      </c>
      <c r="E102" s="298" t="s">
        <v>927</v>
      </c>
      <c r="F102" s="298" t="s">
        <v>931</v>
      </c>
      <c r="G102" s="341" t="s">
        <v>11</v>
      </c>
      <c r="H102" s="296" t="s">
        <v>9</v>
      </c>
      <c r="I102" s="320" t="s">
        <v>9</v>
      </c>
      <c r="J102" s="326" t="s">
        <v>1405</v>
      </c>
      <c r="K102" s="306" t="s">
        <v>9</v>
      </c>
      <c r="L102" s="333" t="s">
        <v>1404</v>
      </c>
    </row>
    <row r="103" spans="1:12" ht="32.25" customHeight="1" outlineLevel="1" x14ac:dyDescent="0.25">
      <c r="A103" s="395"/>
      <c r="B103" s="263"/>
      <c r="C103" s="273"/>
      <c r="D103" s="59" t="s">
        <v>1393</v>
      </c>
      <c r="E103" s="290"/>
      <c r="F103" s="290"/>
      <c r="G103" s="301"/>
      <c r="H103" s="293"/>
      <c r="I103" s="284"/>
      <c r="J103" s="324"/>
      <c r="K103" s="281"/>
      <c r="L103" s="330"/>
    </row>
    <row r="104" spans="1:12" ht="32.25" customHeight="1" outlineLevel="1" thickBot="1" x14ac:dyDescent="0.3">
      <c r="A104" s="396"/>
      <c r="B104" s="264"/>
      <c r="C104" s="274"/>
      <c r="D104" s="66" t="s">
        <v>1395</v>
      </c>
      <c r="E104" s="299"/>
      <c r="F104" s="299"/>
      <c r="G104" s="342"/>
      <c r="H104" s="297"/>
      <c r="I104" s="321"/>
      <c r="J104" s="327"/>
      <c r="K104" s="307"/>
      <c r="L104" s="334"/>
    </row>
  </sheetData>
  <mergeCells count="213">
    <mergeCell ref="C18:C21"/>
    <mergeCell ref="A31:A65"/>
    <mergeCell ref="L102:L104"/>
    <mergeCell ref="E94:E96"/>
    <mergeCell ref="G5:G6"/>
    <mergeCell ref="H5:H6"/>
    <mergeCell ref="K5:L5"/>
    <mergeCell ref="I5:J5"/>
    <mergeCell ref="A84:A98"/>
    <mergeCell ref="C62:C65"/>
    <mergeCell ref="C66:C70"/>
    <mergeCell ref="C71:C78"/>
    <mergeCell ref="A99:A104"/>
    <mergeCell ref="C100:C101"/>
    <mergeCell ref="C102:C104"/>
    <mergeCell ref="C97:C98"/>
    <mergeCell ref="A66:A83"/>
    <mergeCell ref="C90:C93"/>
    <mergeCell ref="B79:B83"/>
    <mergeCell ref="B85:B89"/>
    <mergeCell ref="B90:B93"/>
    <mergeCell ref="B94:B96"/>
    <mergeCell ref="C48:C59"/>
    <mergeCell ref="C13:C17"/>
    <mergeCell ref="C7:C12"/>
    <mergeCell ref="C28:C30"/>
    <mergeCell ref="L100:L101"/>
    <mergeCell ref="G79:G83"/>
    <mergeCell ref="E36:E40"/>
    <mergeCell ref="F36:F40"/>
    <mergeCell ref="L85:L89"/>
    <mergeCell ref="G100:G101"/>
    <mergeCell ref="L31:L35"/>
    <mergeCell ref="J36:J40"/>
    <mergeCell ref="J41:J47"/>
    <mergeCell ref="K41:K47"/>
    <mergeCell ref="C31:C35"/>
    <mergeCell ref="C36:C40"/>
    <mergeCell ref="C41:C47"/>
    <mergeCell ref="C60:C61"/>
    <mergeCell ref="G97:G98"/>
    <mergeCell ref="K97:K98"/>
    <mergeCell ref="F7:F12"/>
    <mergeCell ref="E66:E70"/>
    <mergeCell ref="F66:F70"/>
    <mergeCell ref="E28:E30"/>
    <mergeCell ref="E41:E47"/>
    <mergeCell ref="F41:F47"/>
    <mergeCell ref="A7:A30"/>
    <mergeCell ref="C22:C27"/>
    <mergeCell ref="I102:I104"/>
    <mergeCell ref="J102:J104"/>
    <mergeCell ref="I66:I70"/>
    <mergeCell ref="I71:I78"/>
    <mergeCell ref="I79:I83"/>
    <mergeCell ref="H100:H101"/>
    <mergeCell ref="I94:I96"/>
    <mergeCell ref="J85:J89"/>
    <mergeCell ref="J90:J93"/>
    <mergeCell ref="J94:J96"/>
    <mergeCell ref="J97:J98"/>
    <mergeCell ref="J100:J101"/>
    <mergeCell ref="I97:I98"/>
    <mergeCell ref="I100:I101"/>
    <mergeCell ref="E85:E89"/>
    <mergeCell ref="F85:F89"/>
    <mergeCell ref="E90:E93"/>
    <mergeCell ref="F90:F93"/>
    <mergeCell ref="E100:E101"/>
    <mergeCell ref="F100:F101"/>
    <mergeCell ref="E102:E104"/>
    <mergeCell ref="I85:I89"/>
    <mergeCell ref="H102:H104"/>
    <mergeCell ref="F102:F104"/>
    <mergeCell ref="G85:G89"/>
    <mergeCell ref="G90:G93"/>
    <mergeCell ref="G4:L4"/>
    <mergeCell ref="L60:L61"/>
    <mergeCell ref="L62:L65"/>
    <mergeCell ref="L66:L70"/>
    <mergeCell ref="L71:L78"/>
    <mergeCell ref="L79:L83"/>
    <mergeCell ref="G48:G59"/>
    <mergeCell ref="G60:G61"/>
    <mergeCell ref="G62:G65"/>
    <mergeCell ref="I36:I40"/>
    <mergeCell ref="I41:I47"/>
    <mergeCell ref="I48:I59"/>
    <mergeCell ref="I60:I61"/>
    <mergeCell ref="I62:I65"/>
    <mergeCell ref="J48:J59"/>
    <mergeCell ref="J60:J61"/>
    <mergeCell ref="L90:L93"/>
    <mergeCell ref="L94:L96"/>
    <mergeCell ref="L97:L98"/>
    <mergeCell ref="G94:G96"/>
    <mergeCell ref="G102:G104"/>
    <mergeCell ref="L36:L40"/>
    <mergeCell ref="G41:G47"/>
    <mergeCell ref="L41:L47"/>
    <mergeCell ref="K36:K40"/>
    <mergeCell ref="H90:H93"/>
    <mergeCell ref="H94:H96"/>
    <mergeCell ref="H97:H98"/>
    <mergeCell ref="K71:K78"/>
    <mergeCell ref="K79:K83"/>
    <mergeCell ref="K85:K89"/>
    <mergeCell ref="J62:J65"/>
    <mergeCell ref="J66:J70"/>
    <mergeCell ref="J71:J78"/>
    <mergeCell ref="J79:J83"/>
    <mergeCell ref="K102:K104"/>
    <mergeCell ref="L48:L59"/>
    <mergeCell ref="G66:G70"/>
    <mergeCell ref="K60:K61"/>
    <mergeCell ref="K62:K65"/>
    <mergeCell ref="K66:K70"/>
    <mergeCell ref="G36:G40"/>
    <mergeCell ref="H60:H61"/>
    <mergeCell ref="H62:H65"/>
    <mergeCell ref="G2:L2"/>
    <mergeCell ref="I7:I12"/>
    <mergeCell ref="I13:I17"/>
    <mergeCell ref="I18:I21"/>
    <mergeCell ref="I22:I27"/>
    <mergeCell ref="I28:I30"/>
    <mergeCell ref="I31:I35"/>
    <mergeCell ref="J13:J17"/>
    <mergeCell ref="J18:J21"/>
    <mergeCell ref="J22:J27"/>
    <mergeCell ref="J28:J30"/>
    <mergeCell ref="J31:J35"/>
    <mergeCell ref="L7:L12"/>
    <mergeCell ref="L13:L17"/>
    <mergeCell ref="L18:L21"/>
    <mergeCell ref="L22:L27"/>
    <mergeCell ref="L28:L30"/>
    <mergeCell ref="J7:J12"/>
    <mergeCell ref="G7:G12"/>
    <mergeCell ref="G3:L3"/>
    <mergeCell ref="G13:G17"/>
    <mergeCell ref="G18:G21"/>
    <mergeCell ref="G22:G27"/>
    <mergeCell ref="G28:G30"/>
    <mergeCell ref="G31:G35"/>
    <mergeCell ref="F28:F30"/>
    <mergeCell ref="H36:H40"/>
    <mergeCell ref="H41:H47"/>
    <mergeCell ref="H48:H59"/>
    <mergeCell ref="E31:E35"/>
    <mergeCell ref="F31:F35"/>
    <mergeCell ref="E48:E59"/>
    <mergeCell ref="F48:F59"/>
    <mergeCell ref="E60:E61"/>
    <mergeCell ref="F60:F61"/>
    <mergeCell ref="E62:E65"/>
    <mergeCell ref="F62:F65"/>
    <mergeCell ref="E5:F5"/>
    <mergeCell ref="K7:K12"/>
    <mergeCell ref="K13:K17"/>
    <mergeCell ref="K18:K21"/>
    <mergeCell ref="K22:K27"/>
    <mergeCell ref="K28:K30"/>
    <mergeCell ref="K31:K35"/>
    <mergeCell ref="E13:E17"/>
    <mergeCell ref="E18:E21"/>
    <mergeCell ref="E22:E27"/>
    <mergeCell ref="F13:F17"/>
    <mergeCell ref="F18:F21"/>
    <mergeCell ref="F22:F27"/>
    <mergeCell ref="E7:E12"/>
    <mergeCell ref="H7:H12"/>
    <mergeCell ref="H13:H17"/>
    <mergeCell ref="H18:H21"/>
    <mergeCell ref="H22:H27"/>
    <mergeCell ref="H28:H30"/>
    <mergeCell ref="H31:H35"/>
    <mergeCell ref="H66:H70"/>
    <mergeCell ref="H71:H78"/>
    <mergeCell ref="H79:H83"/>
    <mergeCell ref="H85:H89"/>
    <mergeCell ref="E79:E83"/>
    <mergeCell ref="B97:B98"/>
    <mergeCell ref="F71:F78"/>
    <mergeCell ref="F79:F83"/>
    <mergeCell ref="F94:F96"/>
    <mergeCell ref="E97:E98"/>
    <mergeCell ref="F97:F98"/>
    <mergeCell ref="G71:G78"/>
    <mergeCell ref="B100:B101"/>
    <mergeCell ref="B102:B104"/>
    <mergeCell ref="B7:B12"/>
    <mergeCell ref="B13:B17"/>
    <mergeCell ref="B18:B21"/>
    <mergeCell ref="B22:B27"/>
    <mergeCell ref="K100:K101"/>
    <mergeCell ref="C79:C83"/>
    <mergeCell ref="C94:C96"/>
    <mergeCell ref="C85:C89"/>
    <mergeCell ref="B28:B30"/>
    <mergeCell ref="B31:B35"/>
    <mergeCell ref="B36:B40"/>
    <mergeCell ref="B41:B47"/>
    <mergeCell ref="B48:B59"/>
    <mergeCell ref="B60:B61"/>
    <mergeCell ref="B62:B65"/>
    <mergeCell ref="B66:B70"/>
    <mergeCell ref="B71:B78"/>
    <mergeCell ref="K90:K93"/>
    <mergeCell ref="K94:K96"/>
    <mergeCell ref="I90:I93"/>
    <mergeCell ref="K48:K59"/>
    <mergeCell ref="E71:E78"/>
  </mergeCells>
  <conditionalFormatting sqref="G13 G18 G22 G28 G71 G79 G90 G94 G97 G102 G84:G85 G99:G100 G31:G66 G7 G5">
    <cfRule type="cellIs" dxfId="77" priority="189" operator="equal">
      <formula>"Y"</formula>
    </cfRule>
  </conditionalFormatting>
  <conditionalFormatting sqref="I84:I85 I99:I100 I31:I66">
    <cfRule type="cellIs" dxfId="76" priority="179" operator="equal">
      <formula>"M"</formula>
    </cfRule>
  </conditionalFormatting>
  <conditionalFormatting sqref="I84:I85 I99:I100 I31:I66">
    <cfRule type="cellIs" dxfId="75" priority="180" operator="equal">
      <formula>"L"</formula>
    </cfRule>
    <cfRule type="cellIs" dxfId="74" priority="181" operator="equal">
      <formula>"H"</formula>
    </cfRule>
  </conditionalFormatting>
  <conditionalFormatting sqref="I7 I13 I18 I22 I28 I71 I79 I90 I94 I97 I102">
    <cfRule type="cellIs" dxfId="73" priority="172" operator="equal">
      <formula>"L"</formula>
    </cfRule>
    <cfRule type="cellIs" dxfId="72" priority="173" operator="equal">
      <formula>"H"</formula>
    </cfRule>
  </conditionalFormatting>
  <conditionalFormatting sqref="I13 I18 I22 I28 I71 I79 I90 I94 I97 I102 I7">
    <cfRule type="cellIs" dxfId="71" priority="171" operator="equal">
      <formula>"M"</formula>
    </cfRule>
  </conditionalFormatting>
  <conditionalFormatting sqref="K84:K85 K99:K100 K31:K66">
    <cfRule type="cellIs" dxfId="70" priority="168" operator="equal">
      <formula>"M"</formula>
    </cfRule>
  </conditionalFormatting>
  <conditionalFormatting sqref="K84:K85 K99:K100 K31:K66">
    <cfRule type="cellIs" dxfId="69" priority="169" operator="equal">
      <formula>"L"</formula>
    </cfRule>
    <cfRule type="cellIs" dxfId="68" priority="170" operator="equal">
      <formula>"H"</formula>
    </cfRule>
  </conditionalFormatting>
  <conditionalFormatting sqref="K7 K13 K18 K22 K28 K71 K79 K90 K94 K97 K102">
    <cfRule type="cellIs" dxfId="67" priority="166" operator="equal">
      <formula>"L"</formula>
    </cfRule>
    <cfRule type="cellIs" dxfId="66" priority="167" operator="equal">
      <formula>"H"</formula>
    </cfRule>
  </conditionalFormatting>
  <conditionalFormatting sqref="K13 K18 K22 K28 K71 K79 K90 K94 K97 K102 K7">
    <cfRule type="cellIs" dxfId="65" priority="165" operator="equal">
      <formula>"M"</formula>
    </cfRule>
  </conditionalFormatting>
  <conditionalFormatting sqref="H84:H85 H99:H100 H31:H66">
    <cfRule type="cellIs" dxfId="64" priority="136" operator="equal">
      <formula>"M"</formula>
    </cfRule>
  </conditionalFormatting>
  <conditionalFormatting sqref="H84:H85 H99:H100 H31:H66">
    <cfRule type="cellIs" dxfId="63" priority="137" operator="equal">
      <formula>"L"</formula>
    </cfRule>
    <cfRule type="cellIs" dxfId="62" priority="138" operator="equal">
      <formula>"H"</formula>
    </cfRule>
  </conditionalFormatting>
  <conditionalFormatting sqref="H7 H13 H18 H22 H28 H71 H79 H90 H94 H97 H102">
    <cfRule type="cellIs" dxfId="61" priority="134" operator="equal">
      <formula>"L"</formula>
    </cfRule>
    <cfRule type="cellIs" dxfId="60" priority="135" operator="equal">
      <formula>"H"</formula>
    </cfRule>
  </conditionalFormatting>
  <conditionalFormatting sqref="H13 H18 H22 H28 H71 H79 H90 H94 H97 H102 H7">
    <cfRule type="cellIs" dxfId="59" priority="133" operator="equal">
      <formula>"M"</formula>
    </cfRule>
  </conditionalFormatting>
  <pageMargins left="0.75" right="0.75" top="1" bottom="1" header="0.5" footer="0.5"/>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2:I51"/>
  <sheetViews>
    <sheetView showGridLines="0" zoomScale="70" zoomScaleNormal="70" workbookViewId="0">
      <selection activeCell="B3" sqref="B3"/>
    </sheetView>
  </sheetViews>
  <sheetFormatPr defaultColWidth="9" defaultRowHeight="15" x14ac:dyDescent="0.25"/>
  <cols>
    <col min="1" max="1" width="2.75" style="102" customWidth="1"/>
    <col min="2" max="2" width="4.125" style="100" customWidth="1"/>
    <col min="3" max="3" width="20.25" style="105" customWidth="1"/>
    <col min="4" max="4" width="31.625" style="101" customWidth="1"/>
    <col min="5" max="5" width="19.75" style="101" customWidth="1"/>
    <col min="6" max="6" width="79.5" style="101" customWidth="1"/>
    <col min="7" max="7" width="9" style="102"/>
    <col min="8" max="8" width="9.25" style="102" bestFit="1" customWidth="1"/>
    <col min="9" max="16384" width="9" style="102"/>
  </cols>
  <sheetData>
    <row r="2" spans="2:6" ht="33.75" x14ac:dyDescent="0.25">
      <c r="B2" s="160" t="str">
        <f ca="1">MID(CELL("filename",A1),FIND("]",CELL("filename",A1))+1,256)</f>
        <v>Cost Summary (1)</v>
      </c>
    </row>
    <row r="3" spans="2:6" ht="21" x14ac:dyDescent="0.35">
      <c r="B3" s="162" t="str">
        <f ca="1">INDEX(TOC_Index!D:D,MATCH(B2,TOC_Index!C:C,0))</f>
        <v>Summary of the derived costs from the scenario 1 assessment</v>
      </c>
    </row>
    <row r="5" spans="2:6" s="209" customFormat="1" x14ac:dyDescent="0.25">
      <c r="B5" s="210" t="s">
        <v>1554</v>
      </c>
      <c r="C5" s="211"/>
      <c r="D5" s="212"/>
      <c r="E5" s="212"/>
      <c r="F5" s="212"/>
    </row>
    <row r="7" spans="2:6" x14ac:dyDescent="0.25">
      <c r="B7" s="200" t="s">
        <v>134</v>
      </c>
      <c r="C7" s="201" t="s">
        <v>1448</v>
      </c>
      <c r="D7" s="202" t="s">
        <v>1468</v>
      </c>
      <c r="E7" s="200" t="s">
        <v>1439</v>
      </c>
      <c r="F7" s="200" t="s">
        <v>1440</v>
      </c>
    </row>
    <row r="8" spans="2:6" ht="60" x14ac:dyDescent="0.25">
      <c r="B8" s="203">
        <v>1</v>
      </c>
      <c r="C8" s="204" t="str">
        <f>Coverages!B12</f>
        <v>Incident response costs</v>
      </c>
      <c r="D8" s="205" t="s">
        <v>1441</v>
      </c>
      <c r="E8" s="206">
        <v>550000</v>
      </c>
      <c r="F8" s="207" t="s">
        <v>1478</v>
      </c>
    </row>
    <row r="9" spans="2:6" ht="45" x14ac:dyDescent="0.25">
      <c r="B9" s="203">
        <v>2</v>
      </c>
      <c r="C9" s="204" t="str">
        <f>C8</f>
        <v>Incident response costs</v>
      </c>
      <c r="D9" s="205" t="s">
        <v>1442</v>
      </c>
      <c r="E9" s="206">
        <v>5700000</v>
      </c>
      <c r="F9" s="207" t="s">
        <v>1479</v>
      </c>
    </row>
    <row r="10" spans="2:6" ht="30" x14ac:dyDescent="0.25">
      <c r="B10" s="203">
        <v>3</v>
      </c>
      <c r="C10" s="204" t="str">
        <f>C9</f>
        <v>Incident response costs</v>
      </c>
      <c r="D10" s="205" t="s">
        <v>1469</v>
      </c>
      <c r="E10" s="206">
        <v>1000000</v>
      </c>
      <c r="F10" s="207" t="s">
        <v>1470</v>
      </c>
    </row>
    <row r="11" spans="2:6" ht="60" x14ac:dyDescent="0.25">
      <c r="B11" s="203">
        <v>4</v>
      </c>
      <c r="C11" s="204" t="str">
        <f>Coverages!B7</f>
        <v>Business Interruption</v>
      </c>
      <c r="D11" s="205" t="s">
        <v>1471</v>
      </c>
      <c r="E11" s="206">
        <v>6500000</v>
      </c>
      <c r="F11" s="207" t="s">
        <v>1646</v>
      </c>
    </row>
    <row r="12" spans="2:6" ht="75" x14ac:dyDescent="0.25">
      <c r="B12" s="203">
        <v>5</v>
      </c>
      <c r="C12" s="204" t="str">
        <f>Coverages!B16</f>
        <v>Regulatory Fines</v>
      </c>
      <c r="D12" s="205" t="s">
        <v>1443</v>
      </c>
      <c r="E12" s="206">
        <v>40000000</v>
      </c>
      <c r="F12" s="204" t="s">
        <v>1472</v>
      </c>
    </row>
    <row r="13" spans="2:6" ht="45" x14ac:dyDescent="0.25">
      <c r="B13" s="203">
        <v>6</v>
      </c>
      <c r="C13" s="204" t="str">
        <f>Coverages!B17</f>
        <v>Fines</v>
      </c>
      <c r="D13" s="205" t="s">
        <v>1473</v>
      </c>
      <c r="E13" s="206">
        <v>1200000</v>
      </c>
      <c r="F13" s="204" t="s">
        <v>1444</v>
      </c>
    </row>
    <row r="14" spans="2:6" x14ac:dyDescent="0.25">
      <c r="B14" s="203">
        <v>7</v>
      </c>
      <c r="C14" s="204" t="str">
        <f>C12</f>
        <v>Regulatory Fines</v>
      </c>
      <c r="D14" s="205" t="s">
        <v>1445</v>
      </c>
      <c r="E14" s="206">
        <v>24000000</v>
      </c>
      <c r="F14" s="204" t="s">
        <v>1446</v>
      </c>
    </row>
    <row r="15" spans="2:6" ht="60" x14ac:dyDescent="0.25">
      <c r="B15" s="203">
        <v>8</v>
      </c>
      <c r="C15" s="204" t="str">
        <f>Coverages!B13</f>
        <v>Compensation</v>
      </c>
      <c r="D15" s="205" t="s">
        <v>1474</v>
      </c>
      <c r="E15" s="206">
        <v>130000000</v>
      </c>
      <c r="F15" s="204" t="s">
        <v>1475</v>
      </c>
    </row>
    <row r="16" spans="2:6" ht="60" x14ac:dyDescent="0.25">
      <c r="B16" s="203">
        <v>9</v>
      </c>
      <c r="C16" s="204" t="s">
        <v>1605</v>
      </c>
      <c r="D16" s="205" t="s">
        <v>1642</v>
      </c>
      <c r="E16" s="206">
        <v>1000000</v>
      </c>
      <c r="F16" s="204" t="s">
        <v>1643</v>
      </c>
    </row>
    <row r="17" spans="2:9" ht="15.75" x14ac:dyDescent="0.25">
      <c r="B17"/>
      <c r="C17"/>
      <c r="D17" s="202" t="s">
        <v>13</v>
      </c>
      <c r="E17" s="208">
        <f>SUM(E8:E16)</f>
        <v>209950000</v>
      </c>
      <c r="F17"/>
    </row>
    <row r="19" spans="2:9" x14ac:dyDescent="0.25">
      <c r="D19" s="213" t="s">
        <v>1476</v>
      </c>
      <c r="E19" s="199">
        <f>E17/10000000000</f>
        <v>2.0995E-2</v>
      </c>
    </row>
    <row r="20" spans="2:9" x14ac:dyDescent="0.25">
      <c r="D20" s="103"/>
      <c r="E20" s="104"/>
    </row>
    <row r="21" spans="2:9" s="209" customFormat="1" x14ac:dyDescent="0.25">
      <c r="B21" s="210" t="s">
        <v>1499</v>
      </c>
      <c r="C21" s="211"/>
      <c r="D21" s="212"/>
      <c r="E21" s="212"/>
      <c r="F21" s="212"/>
    </row>
    <row r="23" spans="2:9" ht="15.75" x14ac:dyDescent="0.25">
      <c r="B23" s="200" t="s">
        <v>134</v>
      </c>
      <c r="C23" s="201" t="s">
        <v>1448</v>
      </c>
      <c r="D23" s="202" t="s">
        <v>1468</v>
      </c>
      <c r="E23" s="200" t="s">
        <v>1439</v>
      </c>
      <c r="F23"/>
      <c r="I23"/>
    </row>
    <row r="24" spans="2:9" ht="30" x14ac:dyDescent="0.25">
      <c r="B24" s="203">
        <v>1</v>
      </c>
      <c r="C24" s="204" t="str">
        <f t="shared" ref="C24:D32" si="0">C8</f>
        <v>Incident response costs</v>
      </c>
      <c r="D24" s="205" t="str">
        <f t="shared" si="0"/>
        <v>External consultants used to investigate data breach</v>
      </c>
      <c r="E24" s="206" t="s">
        <v>1503</v>
      </c>
      <c r="F24"/>
      <c r="I24"/>
    </row>
    <row r="25" spans="2:9" ht="45" x14ac:dyDescent="0.25">
      <c r="B25" s="203">
        <v>2</v>
      </c>
      <c r="C25" s="204" t="str">
        <f t="shared" si="0"/>
        <v>Incident response costs</v>
      </c>
      <c r="D25" s="205" t="str">
        <f t="shared" si="0"/>
        <v>Notification costs - People resource cost to notify parties affected by incident</v>
      </c>
      <c r="E25" s="206" t="s">
        <v>1502</v>
      </c>
      <c r="F25"/>
      <c r="I25"/>
    </row>
    <row r="26" spans="2:9" ht="30" x14ac:dyDescent="0.25">
      <c r="B26" s="203">
        <v>3</v>
      </c>
      <c r="C26" s="204" t="str">
        <f t="shared" si="0"/>
        <v>Incident response costs</v>
      </c>
      <c r="D26" s="205" t="str">
        <f t="shared" si="0"/>
        <v>Credit Monitoring Services offered to all customers for one year</v>
      </c>
      <c r="E26" s="206" t="s">
        <v>1645</v>
      </c>
      <c r="F26"/>
      <c r="I26"/>
    </row>
    <row r="27" spans="2:9" ht="30" x14ac:dyDescent="0.25">
      <c r="B27" s="203">
        <v>4</v>
      </c>
      <c r="C27" s="204" t="str">
        <f t="shared" si="0"/>
        <v>Business Interruption</v>
      </c>
      <c r="D27" s="205" t="str">
        <f t="shared" si="0"/>
        <v xml:space="preserve">Business Interruption – systems taken offline for maximum two days </v>
      </c>
      <c r="E27" s="206" t="s">
        <v>1501</v>
      </c>
      <c r="F27"/>
      <c r="I27"/>
    </row>
    <row r="28" spans="2:9" ht="45" x14ac:dyDescent="0.25">
      <c r="B28" s="203">
        <v>5</v>
      </c>
      <c r="C28" s="204" t="str">
        <f t="shared" si="0"/>
        <v>Regulatory Fines</v>
      </c>
      <c r="D28" s="205" t="str">
        <f t="shared" si="0"/>
        <v>Fine for loss of customer exposure data – Assumed failure to comply with GDPR rules</v>
      </c>
      <c r="E28" s="206" t="s">
        <v>1504</v>
      </c>
      <c r="F28"/>
      <c r="I28"/>
    </row>
    <row r="29" spans="2:9" ht="45" x14ac:dyDescent="0.25">
      <c r="B29" s="203">
        <v>6</v>
      </c>
      <c r="C29" s="204" t="str">
        <f t="shared" si="0"/>
        <v>Fines</v>
      </c>
      <c r="D29" s="205" t="str">
        <f t="shared" si="0"/>
        <v>PCI breach fine and non-compliance fine - All fines incurred through non-compliance with PCI DSS requirements</v>
      </c>
      <c r="E29" s="206" t="s">
        <v>1503</v>
      </c>
      <c r="F29"/>
      <c r="I29"/>
    </row>
    <row r="30" spans="2:9" ht="15.75" x14ac:dyDescent="0.25">
      <c r="B30" s="203">
        <v>7</v>
      </c>
      <c r="C30" s="204" t="str">
        <f t="shared" si="0"/>
        <v>Regulatory Fines</v>
      </c>
      <c r="D30" s="205" t="str">
        <f t="shared" si="0"/>
        <v>Financial Ombudsman Fine</v>
      </c>
      <c r="E30" s="206" t="s">
        <v>1498</v>
      </c>
      <c r="F30"/>
      <c r="I30"/>
    </row>
    <row r="31" spans="2:9" ht="60" x14ac:dyDescent="0.25">
      <c r="B31" s="203">
        <v>8</v>
      </c>
      <c r="C31" s="204" t="str">
        <f t="shared" si="0"/>
        <v>Compensation</v>
      </c>
      <c r="D31" s="205" t="str">
        <f t="shared" si="0"/>
        <v xml:space="preserve">Liability compensation to policyholders and claimants - Loss of claims data and with it health information </v>
      </c>
      <c r="E31" s="206" t="s">
        <v>1497</v>
      </c>
      <c r="F31"/>
      <c r="I31"/>
    </row>
    <row r="32" spans="2:9" ht="60" x14ac:dyDescent="0.25">
      <c r="B32" s="203">
        <v>9</v>
      </c>
      <c r="C32" s="204" t="str">
        <f t="shared" si="0"/>
        <v>Regulatory costs</v>
      </c>
      <c r="D32" s="205" t="str">
        <f t="shared" si="0"/>
        <v>S166 into how breach occurred and validity of actions taken to remediate weaknesses and avoid future occurrences.</v>
      </c>
      <c r="E32" s="206" t="s">
        <v>1503</v>
      </c>
      <c r="F32"/>
      <c r="I32"/>
    </row>
    <row r="33" spans="2:9" ht="15.75" x14ac:dyDescent="0.25">
      <c r="B33"/>
      <c r="C33"/>
      <c r="D33" s="202" t="s">
        <v>13</v>
      </c>
      <c r="E33" s="234" t="s">
        <v>1644</v>
      </c>
      <c r="F33"/>
      <c r="I33"/>
    </row>
    <row r="35" spans="2:9" x14ac:dyDescent="0.25">
      <c r="D35" s="213" t="s">
        <v>1476</v>
      </c>
      <c r="E35" s="199">
        <f>SUM(210.5*10^6/10000000000)</f>
        <v>2.1049999999999999E-2</v>
      </c>
    </row>
    <row r="36" spans="2:9" x14ac:dyDescent="0.25">
      <c r="D36" s="103"/>
      <c r="E36" s="104"/>
    </row>
    <row r="37" spans="2:9" s="209" customFormat="1" x14ac:dyDescent="0.25">
      <c r="B37" s="210" t="s">
        <v>1500</v>
      </c>
      <c r="C37" s="211"/>
      <c r="D37" s="212"/>
      <c r="E37" s="212"/>
      <c r="F37" s="212"/>
    </row>
    <row r="39" spans="2:9" ht="15.75" x14ac:dyDescent="0.25">
      <c r="B39" s="200" t="s">
        <v>134</v>
      </c>
      <c r="C39" s="201" t="s">
        <v>1448</v>
      </c>
      <c r="D39" s="202" t="s">
        <v>1468</v>
      </c>
      <c r="E39" s="200" t="s">
        <v>1592</v>
      </c>
      <c r="F39"/>
    </row>
    <row r="40" spans="2:9" ht="30" x14ac:dyDescent="0.25">
      <c r="B40" s="203">
        <v>1</v>
      </c>
      <c r="C40" s="204" t="str">
        <f t="shared" ref="C40:D48" si="1">C24</f>
        <v>Incident response costs</v>
      </c>
      <c r="D40" s="205" t="str">
        <f t="shared" si="1"/>
        <v>External consultants used to investigate data breach</v>
      </c>
      <c r="E40" s="230">
        <f>E8/$E$17</f>
        <v>2.6196713503215049E-3</v>
      </c>
      <c r="F40"/>
    </row>
    <row r="41" spans="2:9" ht="45" x14ac:dyDescent="0.25">
      <c r="B41" s="203">
        <v>2</v>
      </c>
      <c r="C41" s="204" t="str">
        <f t="shared" si="1"/>
        <v>Incident response costs</v>
      </c>
      <c r="D41" s="205" t="str">
        <f t="shared" si="1"/>
        <v>Notification costs - People resource cost to notify parties affected by incident</v>
      </c>
      <c r="E41" s="230">
        <f t="shared" ref="E41:E48" si="2">E9/$E$17</f>
        <v>2.7149321266968326E-2</v>
      </c>
      <c r="F41"/>
    </row>
    <row r="42" spans="2:9" ht="30" x14ac:dyDescent="0.25">
      <c r="B42" s="203">
        <v>3</v>
      </c>
      <c r="C42" s="204" t="str">
        <f t="shared" si="1"/>
        <v>Incident response costs</v>
      </c>
      <c r="D42" s="205" t="str">
        <f t="shared" si="1"/>
        <v>Credit Monitoring Services offered to all customers for one year</v>
      </c>
      <c r="E42" s="230">
        <f t="shared" si="2"/>
        <v>4.7630388187663731E-3</v>
      </c>
      <c r="F42"/>
    </row>
    <row r="43" spans="2:9" ht="30" x14ac:dyDescent="0.25">
      <c r="B43" s="203">
        <v>4</v>
      </c>
      <c r="C43" s="204" t="str">
        <f t="shared" si="1"/>
        <v>Business Interruption</v>
      </c>
      <c r="D43" s="205" t="str">
        <f t="shared" si="1"/>
        <v xml:space="preserve">Business Interruption – systems taken offline for maximum two days </v>
      </c>
      <c r="E43" s="230">
        <f t="shared" si="2"/>
        <v>3.0959752321981424E-2</v>
      </c>
      <c r="F43"/>
    </row>
    <row r="44" spans="2:9" ht="45" x14ac:dyDescent="0.25">
      <c r="B44" s="203">
        <v>5</v>
      </c>
      <c r="C44" s="204" t="str">
        <f t="shared" si="1"/>
        <v>Regulatory Fines</v>
      </c>
      <c r="D44" s="205" t="str">
        <f t="shared" si="1"/>
        <v>Fine for loss of customer exposure data – Assumed failure to comply with GDPR rules</v>
      </c>
      <c r="E44" s="230">
        <f t="shared" si="2"/>
        <v>0.19052155275065491</v>
      </c>
      <c r="F44"/>
    </row>
    <row r="45" spans="2:9" ht="45" x14ac:dyDescent="0.25">
      <c r="B45" s="203">
        <v>6</v>
      </c>
      <c r="C45" s="204" t="str">
        <f t="shared" si="1"/>
        <v>Fines</v>
      </c>
      <c r="D45" s="205" t="str">
        <f t="shared" si="1"/>
        <v>PCI breach fine and non-compliance fine - All fines incurred through non-compliance with PCI DSS requirements</v>
      </c>
      <c r="E45" s="230">
        <f t="shared" si="2"/>
        <v>5.7156465825196475E-3</v>
      </c>
      <c r="F45"/>
    </row>
    <row r="46" spans="2:9" ht="15.75" x14ac:dyDescent="0.25">
      <c r="B46" s="203">
        <v>7</v>
      </c>
      <c r="C46" s="204" t="str">
        <f t="shared" si="1"/>
        <v>Regulatory Fines</v>
      </c>
      <c r="D46" s="205" t="str">
        <f t="shared" si="1"/>
        <v>Financial Ombudsman Fine</v>
      </c>
      <c r="E46" s="230">
        <f t="shared" si="2"/>
        <v>0.11431293165039295</v>
      </c>
      <c r="F46"/>
    </row>
    <row r="47" spans="2:9" ht="60" x14ac:dyDescent="0.25">
      <c r="B47" s="203">
        <v>8</v>
      </c>
      <c r="C47" s="204" t="str">
        <f t="shared" si="1"/>
        <v>Compensation</v>
      </c>
      <c r="D47" s="205" t="str">
        <f t="shared" si="1"/>
        <v xml:space="preserve">Liability compensation to policyholders and claimants - Loss of claims data and with it health information </v>
      </c>
      <c r="E47" s="230">
        <f t="shared" si="2"/>
        <v>0.61919504643962853</v>
      </c>
      <c r="F47"/>
    </row>
    <row r="48" spans="2:9" ht="60" x14ac:dyDescent="0.25">
      <c r="B48" s="203">
        <v>9</v>
      </c>
      <c r="C48" s="204" t="str">
        <f t="shared" si="1"/>
        <v>Regulatory costs</v>
      </c>
      <c r="D48" s="205" t="str">
        <f t="shared" si="1"/>
        <v>S166 into how breach occurred and validity of actions taken to remediate weaknesses and avoid future occurrences.</v>
      </c>
      <c r="E48" s="230">
        <f t="shared" si="2"/>
        <v>4.7630388187663731E-3</v>
      </c>
      <c r="F48"/>
    </row>
    <row r="49" spans="2:6" ht="15.75" x14ac:dyDescent="0.25">
      <c r="B49"/>
      <c r="C49"/>
      <c r="D49" s="202" t="s">
        <v>13</v>
      </c>
      <c r="E49" s="208" t="str">
        <f>E33</f>
        <v>£210.5m</v>
      </c>
      <c r="F49"/>
    </row>
    <row r="51" spans="2:6" x14ac:dyDescent="0.25">
      <c r="D51" s="213" t="s">
        <v>1476</v>
      </c>
      <c r="E51" s="199">
        <f>E19</f>
        <v>2.0995E-2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2:M38"/>
  <sheetViews>
    <sheetView showGridLines="0" zoomScale="85" zoomScaleNormal="85" workbookViewId="0">
      <selection activeCell="B3" sqref="B3"/>
    </sheetView>
  </sheetViews>
  <sheetFormatPr defaultRowHeight="15.75" x14ac:dyDescent="0.25"/>
  <cols>
    <col min="1" max="1" width="4" customWidth="1"/>
    <col min="2" max="2" width="14.25" customWidth="1"/>
    <col min="3" max="3" width="12.125" customWidth="1"/>
    <col min="4" max="4" width="15" customWidth="1"/>
    <col min="5" max="5" width="18.25" customWidth="1"/>
    <col min="6" max="6" width="18.375" customWidth="1"/>
    <col min="7" max="7" width="10" bestFit="1" customWidth="1"/>
    <col min="8" max="8" width="9.125" bestFit="1" customWidth="1"/>
  </cols>
  <sheetData>
    <row r="2" spans="2:13" ht="33.75" x14ac:dyDescent="0.25">
      <c r="B2" s="160" t="str">
        <f ca="1">MID(CELL("filename",A1),FIND("]",CELL("filename",A1))+1,256)</f>
        <v>NIST Summary (1)</v>
      </c>
    </row>
    <row r="3" spans="2:13" ht="21" x14ac:dyDescent="0.35">
      <c r="B3" s="162" t="str">
        <f ca="1">INDEX(TOC_Index!D:D,MATCH(B2,TOC_Index!C:C,0))</f>
        <v>Summary of the NIST assessment for scenario 1</v>
      </c>
    </row>
    <row r="5" spans="2:13" s="209" customFormat="1" ht="15" x14ac:dyDescent="0.25">
      <c r="B5" s="210" t="s">
        <v>1683</v>
      </c>
      <c r="C5" s="211"/>
      <c r="D5" s="212"/>
      <c r="E5" s="212"/>
      <c r="F5" s="212"/>
    </row>
    <row r="6" spans="2:13" ht="16.5" thickBot="1" x14ac:dyDescent="0.3"/>
    <row r="7" spans="2:13" ht="32.25" thickBot="1" x14ac:dyDescent="0.3">
      <c r="B7" s="110" t="s">
        <v>1495</v>
      </c>
      <c r="C7" s="165" t="s">
        <v>1496</v>
      </c>
      <c r="D7" s="131" t="s">
        <v>1447</v>
      </c>
      <c r="E7" s="109" t="s">
        <v>1425</v>
      </c>
      <c r="F7" s="165" t="s">
        <v>1426</v>
      </c>
      <c r="G7" s="181" t="s">
        <v>1480</v>
      </c>
      <c r="H7" s="182" t="s">
        <v>1481</v>
      </c>
      <c r="J7" s="193" t="s">
        <v>1493</v>
      </c>
      <c r="K7" s="112" t="s">
        <v>1494</v>
      </c>
      <c r="L7" s="112" t="s">
        <v>1480</v>
      </c>
      <c r="M7" s="113" t="s">
        <v>1481</v>
      </c>
    </row>
    <row r="8" spans="2:13" x14ac:dyDescent="0.25">
      <c r="B8" s="171" t="str">
        <f ca="1">INDEX('NIST Scenario Assessment (1)'!$A:$A,MATCH($D8,'NIST Scenario Assessment (1)'!$B:$B,0))</f>
        <v>IDENTIFY (ID)</v>
      </c>
      <c r="C8" s="166">
        <v>1</v>
      </c>
      <c r="D8" s="163">
        <v>1</v>
      </c>
      <c r="E8" s="163" t="str">
        <f ca="1">INDEX('NIST Scenario Assessment (1)'!$I:$I,MATCH($D8,'NIST Scenario Assessment (1)'!$B:$B,0))</f>
        <v>N/A</v>
      </c>
      <c r="F8" s="166" t="str">
        <f ca="1">INDEX('NIST Scenario Assessment (1)'!$K:$K,MATCH($D8,'NIST Scenario Assessment (1)'!$B:$B,0))</f>
        <v>L</v>
      </c>
      <c r="G8" s="183">
        <f t="shared" ref="G8:G29" ca="1" si="0">INDEX(K:K,MATCH(E8,J:J,0))</f>
        <v>0.1</v>
      </c>
      <c r="H8" s="184">
        <f t="shared" ref="H8:H29" ca="1" si="1">INDEX(K:K,MATCH(F8,J:J,0))</f>
        <v>1</v>
      </c>
      <c r="J8" s="114" t="s">
        <v>9</v>
      </c>
      <c r="K8" s="115">
        <v>0.1</v>
      </c>
      <c r="L8" s="115">
        <v>0</v>
      </c>
      <c r="M8" s="194" t="s">
        <v>1492</v>
      </c>
    </row>
    <row r="9" spans="2:13" x14ac:dyDescent="0.25">
      <c r="B9" s="171" t="str">
        <f ca="1">B8</f>
        <v>IDENTIFY (ID)</v>
      </c>
      <c r="C9" s="166">
        <f>C8</f>
        <v>1</v>
      </c>
      <c r="D9" s="163">
        <v>2</v>
      </c>
      <c r="E9" s="163" t="str">
        <f ca="1">INDEX('NIST Scenario Assessment (1)'!I:I,MATCH(D9,'NIST Scenario Assessment (1)'!B:B,0))</f>
        <v>N/A</v>
      </c>
      <c r="F9" s="166" t="str">
        <f ca="1">INDEX('NIST Scenario Assessment (1)'!$K:$K,MATCH($D9,'NIST Scenario Assessment (1)'!$B:$B,0))</f>
        <v>N/A</v>
      </c>
      <c r="G9" s="183">
        <f t="shared" ca="1" si="0"/>
        <v>0.1</v>
      </c>
      <c r="H9" s="184">
        <f t="shared" ca="1" si="1"/>
        <v>0.1</v>
      </c>
      <c r="J9" s="114" t="s">
        <v>115</v>
      </c>
      <c r="K9" s="115">
        <v>1</v>
      </c>
      <c r="L9" s="115">
        <v>1</v>
      </c>
      <c r="M9" s="194" t="s">
        <v>1490</v>
      </c>
    </row>
    <row r="10" spans="2:13" x14ac:dyDescent="0.25">
      <c r="B10" s="171" t="str">
        <f t="shared" ref="B10:B12" ca="1" si="2">B9</f>
        <v>IDENTIFY (ID)</v>
      </c>
      <c r="C10" s="166">
        <f t="shared" ref="C10:C29" si="3">C9</f>
        <v>1</v>
      </c>
      <c r="D10" s="163">
        <v>3</v>
      </c>
      <c r="E10" s="163" t="str">
        <f ca="1">INDEX('NIST Scenario Assessment (1)'!I:I,MATCH(D10,'NIST Scenario Assessment (1)'!B:B,0))</f>
        <v>M</v>
      </c>
      <c r="F10" s="166" t="str">
        <f ca="1">INDEX('NIST Scenario Assessment (1)'!$K:$K,MATCH($D10,'NIST Scenario Assessment (1)'!$B:$B,0))</f>
        <v>H</v>
      </c>
      <c r="G10" s="183">
        <f t="shared" ca="1" si="0"/>
        <v>2</v>
      </c>
      <c r="H10" s="184">
        <f t="shared" ca="1" si="1"/>
        <v>3</v>
      </c>
      <c r="J10" s="114" t="s">
        <v>118</v>
      </c>
      <c r="K10" s="115">
        <v>2</v>
      </c>
      <c r="L10" s="115">
        <v>2</v>
      </c>
      <c r="M10" s="194" t="s">
        <v>165</v>
      </c>
    </row>
    <row r="11" spans="2:13" ht="16.5" thickBot="1" x14ac:dyDescent="0.3">
      <c r="B11" s="171" t="str">
        <f t="shared" ca="1" si="2"/>
        <v>IDENTIFY (ID)</v>
      </c>
      <c r="C11" s="166">
        <f t="shared" si="3"/>
        <v>1</v>
      </c>
      <c r="D11" s="163">
        <v>4</v>
      </c>
      <c r="E11" s="163" t="str">
        <f ca="1">INDEX('NIST Scenario Assessment (1)'!I:I,MATCH(D11,'NIST Scenario Assessment (1)'!B:B,0))</f>
        <v>H</v>
      </c>
      <c r="F11" s="166" t="str">
        <f ca="1">INDEX('NIST Scenario Assessment (1)'!$K:$K,MATCH($D11,'NIST Scenario Assessment (1)'!$B:$B,0))</f>
        <v>H</v>
      </c>
      <c r="G11" s="183">
        <f t="shared" ca="1" si="0"/>
        <v>3</v>
      </c>
      <c r="H11" s="184">
        <f t="shared" ca="1" si="1"/>
        <v>3</v>
      </c>
      <c r="J11" s="111" t="s">
        <v>103</v>
      </c>
      <c r="K11" s="116">
        <v>3</v>
      </c>
      <c r="L11" s="116">
        <v>3</v>
      </c>
      <c r="M11" s="195" t="s">
        <v>1491</v>
      </c>
    </row>
    <row r="12" spans="2:13" x14ac:dyDescent="0.25">
      <c r="B12" s="171" t="str">
        <f t="shared" ca="1" si="2"/>
        <v>IDENTIFY (ID)</v>
      </c>
      <c r="C12" s="166">
        <f t="shared" si="3"/>
        <v>1</v>
      </c>
      <c r="D12" s="163">
        <v>5</v>
      </c>
      <c r="E12" s="163" t="str">
        <f ca="1">INDEX('NIST Scenario Assessment (1)'!I:I,MATCH(D12,'NIST Scenario Assessment (1)'!B:B,0))</f>
        <v>L</v>
      </c>
      <c r="F12" s="166" t="str">
        <f ca="1">INDEX('NIST Scenario Assessment (1)'!$K:$K,MATCH($D12,'NIST Scenario Assessment (1)'!$B:$B,0))</f>
        <v>N/A</v>
      </c>
      <c r="G12" s="183">
        <f t="shared" ca="1" si="0"/>
        <v>1</v>
      </c>
      <c r="H12" s="184">
        <f t="shared" ca="1" si="1"/>
        <v>0.1</v>
      </c>
    </row>
    <row r="13" spans="2:13" x14ac:dyDescent="0.25">
      <c r="B13" s="173" t="str">
        <f ca="1">INDEX('NIST Scenario Assessment (1)'!$A:$A,MATCH($D13,'NIST Scenario Assessment (1)'!$B:$B,0))</f>
        <v>PROTECT (PR)</v>
      </c>
      <c r="C13" s="175">
        <f t="shared" si="3"/>
        <v>1</v>
      </c>
      <c r="D13" s="174">
        <v>6</v>
      </c>
      <c r="E13" s="174" t="str">
        <f ca="1">INDEX('NIST Scenario Assessment (1)'!I:I,MATCH(D13,'NIST Scenario Assessment (1)'!B:B,0))</f>
        <v>H</v>
      </c>
      <c r="F13" s="175" t="str">
        <f ca="1">INDEX('NIST Scenario Assessment (1)'!$K:$K,MATCH($D13,'NIST Scenario Assessment (1)'!$B:$B,0))</f>
        <v>H</v>
      </c>
      <c r="G13" s="185">
        <f t="shared" ca="1" si="0"/>
        <v>3</v>
      </c>
      <c r="H13" s="186">
        <f t="shared" ca="1" si="1"/>
        <v>3</v>
      </c>
    </row>
    <row r="14" spans="2:13" x14ac:dyDescent="0.25">
      <c r="B14" s="171" t="str">
        <f ca="1">B13</f>
        <v>PROTECT (PR)</v>
      </c>
      <c r="C14" s="166">
        <f t="shared" si="3"/>
        <v>1</v>
      </c>
      <c r="D14" s="163">
        <v>7</v>
      </c>
      <c r="E14" s="163" t="str">
        <f ca="1">INDEX('NIST Scenario Assessment (1)'!I:I,MATCH(D14,'NIST Scenario Assessment (1)'!B:B,0))</f>
        <v>M</v>
      </c>
      <c r="F14" s="166" t="str">
        <f ca="1">INDEX('NIST Scenario Assessment (1)'!$K:$K,MATCH($D14,'NIST Scenario Assessment (1)'!$B:$B,0))</f>
        <v>N/A</v>
      </c>
      <c r="G14" s="183">
        <f t="shared" ca="1" si="0"/>
        <v>2</v>
      </c>
      <c r="H14" s="184">
        <f t="shared" ca="1" si="1"/>
        <v>0.1</v>
      </c>
    </row>
    <row r="15" spans="2:13" x14ac:dyDescent="0.25">
      <c r="B15" s="171" t="str">
        <f t="shared" ref="B15:B18" ca="1" si="4">B14</f>
        <v>PROTECT (PR)</v>
      </c>
      <c r="C15" s="166">
        <f t="shared" si="3"/>
        <v>1</v>
      </c>
      <c r="D15" s="163">
        <v>8</v>
      </c>
      <c r="E15" s="163" t="str">
        <f ca="1">INDEX('NIST Scenario Assessment (1)'!I:I,MATCH(D15,'NIST Scenario Assessment (1)'!B:B,0))</f>
        <v>H</v>
      </c>
      <c r="F15" s="166" t="str">
        <f ca="1">INDEX('NIST Scenario Assessment (1)'!$K:$K,MATCH($D15,'NIST Scenario Assessment (1)'!$B:$B,0))</f>
        <v>H</v>
      </c>
      <c r="G15" s="183">
        <f t="shared" ca="1" si="0"/>
        <v>3</v>
      </c>
      <c r="H15" s="184">
        <f t="shared" ca="1" si="1"/>
        <v>3</v>
      </c>
    </row>
    <row r="16" spans="2:13" x14ac:dyDescent="0.25">
      <c r="B16" s="171" t="str">
        <f t="shared" ca="1" si="4"/>
        <v>PROTECT (PR)</v>
      </c>
      <c r="C16" s="166">
        <f t="shared" si="3"/>
        <v>1</v>
      </c>
      <c r="D16" s="163">
        <v>9</v>
      </c>
      <c r="E16" s="163" t="str">
        <f ca="1">INDEX('NIST Scenario Assessment (1)'!I:I,MATCH(D16,'NIST Scenario Assessment (1)'!B:B,0))</f>
        <v>L</v>
      </c>
      <c r="F16" s="166" t="str">
        <f ca="1">INDEX('NIST Scenario Assessment (1)'!$K:$K,MATCH($D16,'NIST Scenario Assessment (1)'!$B:$B,0))</f>
        <v>H</v>
      </c>
      <c r="G16" s="183">
        <f t="shared" ca="1" si="0"/>
        <v>1</v>
      </c>
      <c r="H16" s="184">
        <f t="shared" ca="1" si="1"/>
        <v>3</v>
      </c>
    </row>
    <row r="17" spans="2:8" x14ac:dyDescent="0.25">
      <c r="B17" s="171" t="str">
        <f t="shared" ca="1" si="4"/>
        <v>PROTECT (PR)</v>
      </c>
      <c r="C17" s="166">
        <f t="shared" si="3"/>
        <v>1</v>
      </c>
      <c r="D17" s="163">
        <v>10</v>
      </c>
      <c r="E17" s="163" t="str">
        <f ca="1">INDEX('NIST Scenario Assessment (1)'!I:I,MATCH(D17,'NIST Scenario Assessment (1)'!B:B,0))</f>
        <v>N/A</v>
      </c>
      <c r="F17" s="166" t="str">
        <f ca="1">INDEX('NIST Scenario Assessment (1)'!$K:$K,MATCH($D17,'NIST Scenario Assessment (1)'!$B:$B,0))</f>
        <v>N/A</v>
      </c>
      <c r="G17" s="183">
        <f t="shared" ca="1" si="0"/>
        <v>0.1</v>
      </c>
      <c r="H17" s="184">
        <f t="shared" ca="1" si="1"/>
        <v>0.1</v>
      </c>
    </row>
    <row r="18" spans="2:8" x14ac:dyDescent="0.25">
      <c r="B18" s="176" t="str">
        <f t="shared" ca="1" si="4"/>
        <v>PROTECT (PR)</v>
      </c>
      <c r="C18" s="178">
        <f t="shared" si="3"/>
        <v>1</v>
      </c>
      <c r="D18" s="177">
        <v>11</v>
      </c>
      <c r="E18" s="177" t="str">
        <f ca="1">INDEX('NIST Scenario Assessment (1)'!I:I,MATCH(D18,'NIST Scenario Assessment (1)'!B:B,0))</f>
        <v>N/A</v>
      </c>
      <c r="F18" s="178" t="str">
        <f ca="1">INDEX('NIST Scenario Assessment (1)'!$K:$K,MATCH($D18,'NIST Scenario Assessment (1)'!$B:$B,0))</f>
        <v>M</v>
      </c>
      <c r="G18" s="187">
        <f t="shared" ca="1" si="0"/>
        <v>0.1</v>
      </c>
      <c r="H18" s="188">
        <f t="shared" ca="1" si="1"/>
        <v>2</v>
      </c>
    </row>
    <row r="19" spans="2:8" x14ac:dyDescent="0.25">
      <c r="B19" s="173" t="str">
        <f ca="1">INDEX('NIST Scenario Assessment (1)'!$A:$A,MATCH($D19,'NIST Scenario Assessment (1)'!$B:$B,0))</f>
        <v>DETECT (DE)</v>
      </c>
      <c r="C19" s="175">
        <f t="shared" si="3"/>
        <v>1</v>
      </c>
      <c r="D19" s="174">
        <v>12</v>
      </c>
      <c r="E19" s="174" t="str">
        <f ca="1">INDEX('NIST Scenario Assessment (1)'!I:I,MATCH(D19,'NIST Scenario Assessment (1)'!B:B,0))</f>
        <v>M</v>
      </c>
      <c r="F19" s="175" t="str">
        <f ca="1">INDEX('NIST Scenario Assessment (1)'!$K:$K,MATCH($D19,'NIST Scenario Assessment (1)'!$B:$B,0))</f>
        <v>M</v>
      </c>
      <c r="G19" s="185">
        <f t="shared" ca="1" si="0"/>
        <v>2</v>
      </c>
      <c r="H19" s="186">
        <f t="shared" ca="1" si="1"/>
        <v>2</v>
      </c>
    </row>
    <row r="20" spans="2:8" x14ac:dyDescent="0.25">
      <c r="B20" s="171" t="str">
        <f ca="1">B19</f>
        <v>DETECT (DE)</v>
      </c>
      <c r="C20" s="166">
        <f t="shared" si="3"/>
        <v>1</v>
      </c>
      <c r="D20" s="163">
        <v>13</v>
      </c>
      <c r="E20" s="163" t="str">
        <f ca="1">INDEX('NIST Scenario Assessment (1)'!I:I,MATCH(D20,'NIST Scenario Assessment (1)'!B:B,0))</f>
        <v>H</v>
      </c>
      <c r="F20" s="166" t="str">
        <f ca="1">INDEX('NIST Scenario Assessment (1)'!$K:$K,MATCH($D20,'NIST Scenario Assessment (1)'!$B:$B,0))</f>
        <v>N/A</v>
      </c>
      <c r="G20" s="183">
        <f t="shared" ca="1" si="0"/>
        <v>3</v>
      </c>
      <c r="H20" s="184">
        <f t="shared" ca="1" si="1"/>
        <v>0.1</v>
      </c>
    </row>
    <row r="21" spans="2:8" x14ac:dyDescent="0.25">
      <c r="B21" s="176" t="str">
        <f ca="1">B20</f>
        <v>DETECT (DE)</v>
      </c>
      <c r="C21" s="178">
        <f t="shared" si="3"/>
        <v>1</v>
      </c>
      <c r="D21" s="177">
        <v>14</v>
      </c>
      <c r="E21" s="177" t="str">
        <f ca="1">INDEX('NIST Scenario Assessment (1)'!I:I,MATCH(D21,'NIST Scenario Assessment (1)'!B:B,0))</f>
        <v>L</v>
      </c>
      <c r="F21" s="178" t="str">
        <f ca="1">INDEX('NIST Scenario Assessment (1)'!$K:$K,MATCH($D21,'NIST Scenario Assessment (1)'!$B:$B,0))</f>
        <v>M</v>
      </c>
      <c r="G21" s="187">
        <f t="shared" ca="1" si="0"/>
        <v>1</v>
      </c>
      <c r="H21" s="188">
        <f t="shared" ca="1" si="1"/>
        <v>2</v>
      </c>
    </row>
    <row r="22" spans="2:8" x14ac:dyDescent="0.25">
      <c r="B22" s="173" t="str">
        <f ca="1">INDEX('NIST Scenario Assessment (1)'!$A:$A,MATCH($D22,'NIST Scenario Assessment (1)'!$B:$B,0))</f>
        <v>RESPOND (RS)</v>
      </c>
      <c r="C22" s="175">
        <f t="shared" si="3"/>
        <v>1</v>
      </c>
      <c r="D22" s="174">
        <v>15</v>
      </c>
      <c r="E22" s="174" t="str">
        <f ca="1">INDEX('NIST Scenario Assessment (1)'!I:I,MATCH(D22,'NIST Scenario Assessment (1)'!B:B,0))</f>
        <v>N/A</v>
      </c>
      <c r="F22" s="175" t="str">
        <f ca="1">INDEX('NIST Scenario Assessment (1)'!$K:$K,MATCH($D22,'NIST Scenario Assessment (1)'!$B:$B,0))</f>
        <v>H</v>
      </c>
      <c r="G22" s="185">
        <f t="shared" ca="1" si="0"/>
        <v>0.1</v>
      </c>
      <c r="H22" s="186">
        <f t="shared" ca="1" si="1"/>
        <v>3</v>
      </c>
    </row>
    <row r="23" spans="2:8" x14ac:dyDescent="0.25">
      <c r="B23" s="171" t="str">
        <f ca="1">B22</f>
        <v>RESPOND (RS)</v>
      </c>
      <c r="C23" s="166">
        <f t="shared" si="3"/>
        <v>1</v>
      </c>
      <c r="D23" s="163">
        <v>16</v>
      </c>
      <c r="E23" s="163" t="str">
        <f ca="1">INDEX('NIST Scenario Assessment (1)'!I:I,MATCH(D23,'NIST Scenario Assessment (1)'!B:B,0))</f>
        <v>N/A</v>
      </c>
      <c r="F23" s="166" t="str">
        <f ca="1">INDEX('NIST Scenario Assessment (1)'!$K:$K,MATCH($D23,'NIST Scenario Assessment (1)'!$B:$B,0))</f>
        <v>H</v>
      </c>
      <c r="G23" s="183">
        <f t="shared" ca="1" si="0"/>
        <v>0.1</v>
      </c>
      <c r="H23" s="184">
        <f t="shared" ca="1" si="1"/>
        <v>3</v>
      </c>
    </row>
    <row r="24" spans="2:8" x14ac:dyDescent="0.25">
      <c r="B24" s="171" t="str">
        <f t="shared" ref="B24:B26" ca="1" si="5">B23</f>
        <v>RESPOND (RS)</v>
      </c>
      <c r="C24" s="166">
        <f t="shared" si="3"/>
        <v>1</v>
      </c>
      <c r="D24" s="163">
        <v>17</v>
      </c>
      <c r="E24" s="163" t="str">
        <f ca="1">INDEX('NIST Scenario Assessment (1)'!I:I,MATCH(D24,'NIST Scenario Assessment (1)'!B:B,0))</f>
        <v>N/A</v>
      </c>
      <c r="F24" s="166" t="str">
        <f ca="1">INDEX('NIST Scenario Assessment (1)'!$K:$K,MATCH($D24,'NIST Scenario Assessment (1)'!$B:$B,0))</f>
        <v>M</v>
      </c>
      <c r="G24" s="183">
        <f t="shared" ca="1" si="0"/>
        <v>0.1</v>
      </c>
      <c r="H24" s="184">
        <f t="shared" ca="1" si="1"/>
        <v>2</v>
      </c>
    </row>
    <row r="25" spans="2:8" x14ac:dyDescent="0.25">
      <c r="B25" s="171" t="str">
        <f t="shared" ca="1" si="5"/>
        <v>RESPOND (RS)</v>
      </c>
      <c r="C25" s="166">
        <f t="shared" si="3"/>
        <v>1</v>
      </c>
      <c r="D25" s="163">
        <v>18</v>
      </c>
      <c r="E25" s="163" t="str">
        <f ca="1">INDEX('NIST Scenario Assessment (1)'!I:I,MATCH(D25,'NIST Scenario Assessment (1)'!B:B,0))</f>
        <v>N/A</v>
      </c>
      <c r="F25" s="166" t="str">
        <f ca="1">INDEX('NIST Scenario Assessment (1)'!$K:$K,MATCH($D25,'NIST Scenario Assessment (1)'!$B:$B,0))</f>
        <v>M</v>
      </c>
      <c r="G25" s="183">
        <f t="shared" ca="1" si="0"/>
        <v>0.1</v>
      </c>
      <c r="H25" s="184">
        <f t="shared" ca="1" si="1"/>
        <v>2</v>
      </c>
    </row>
    <row r="26" spans="2:8" x14ac:dyDescent="0.25">
      <c r="B26" s="176" t="str">
        <f t="shared" ca="1" si="5"/>
        <v>RESPOND (RS)</v>
      </c>
      <c r="C26" s="178">
        <f t="shared" si="3"/>
        <v>1</v>
      </c>
      <c r="D26" s="177">
        <v>19</v>
      </c>
      <c r="E26" s="177" t="str">
        <f ca="1">INDEX('NIST Scenario Assessment (1)'!I:I,MATCH(D26,'NIST Scenario Assessment (1)'!B:B,0))</f>
        <v>L</v>
      </c>
      <c r="F26" s="178" t="str">
        <f ca="1">INDEX('NIST Scenario Assessment (1)'!$K:$K,MATCH($D26,'NIST Scenario Assessment (1)'!$B:$B,0))</f>
        <v>M</v>
      </c>
      <c r="G26" s="187">
        <f t="shared" ca="1" si="0"/>
        <v>1</v>
      </c>
      <c r="H26" s="188">
        <f t="shared" ca="1" si="1"/>
        <v>2</v>
      </c>
    </row>
    <row r="27" spans="2:8" x14ac:dyDescent="0.25">
      <c r="B27" s="171" t="str">
        <f ca="1">INDEX('NIST Scenario Assessment (1)'!$A:$A,MATCH($D27,'NIST Scenario Assessment (1)'!$B:$B,0))</f>
        <v>RECOVER (RC)</v>
      </c>
      <c r="C27" s="166">
        <f t="shared" si="3"/>
        <v>1</v>
      </c>
      <c r="D27" s="163">
        <v>20</v>
      </c>
      <c r="E27" s="163" t="str">
        <f ca="1">INDEX('NIST Scenario Assessment (1)'!I:I,MATCH(D27,'NIST Scenario Assessment (1)'!B:B,0))</f>
        <v>N/A</v>
      </c>
      <c r="F27" s="166" t="str">
        <f ca="1">INDEX('NIST Scenario Assessment (1)'!$K:$K,MATCH($D27,'NIST Scenario Assessment (1)'!$B:$B,0))</f>
        <v>H</v>
      </c>
      <c r="G27" s="183">
        <f t="shared" ca="1" si="0"/>
        <v>0.1</v>
      </c>
      <c r="H27" s="184">
        <f t="shared" ca="1" si="1"/>
        <v>3</v>
      </c>
    </row>
    <row r="28" spans="2:8" x14ac:dyDescent="0.25">
      <c r="B28" s="171" t="str">
        <f ca="1">B27</f>
        <v>RECOVER (RC)</v>
      </c>
      <c r="C28" s="166">
        <f t="shared" si="3"/>
        <v>1</v>
      </c>
      <c r="D28" s="163">
        <v>21</v>
      </c>
      <c r="E28" s="163" t="str">
        <f ca="1">INDEX('NIST Scenario Assessment (1)'!I:I,MATCH(D28,'NIST Scenario Assessment (1)'!B:B,0))</f>
        <v>L</v>
      </c>
      <c r="F28" s="166" t="str">
        <f ca="1">INDEX('NIST Scenario Assessment (1)'!$K:$K,MATCH($D28,'NIST Scenario Assessment (1)'!$B:$B,0))</f>
        <v>L</v>
      </c>
      <c r="G28" s="183">
        <f t="shared" ca="1" si="0"/>
        <v>1</v>
      </c>
      <c r="H28" s="184">
        <f t="shared" ca="1" si="1"/>
        <v>1</v>
      </c>
    </row>
    <row r="29" spans="2:8" ht="16.5" thickBot="1" x14ac:dyDescent="0.3">
      <c r="B29" s="172" t="str">
        <f ca="1">B28</f>
        <v>RECOVER (RC)</v>
      </c>
      <c r="C29" s="167">
        <f t="shared" si="3"/>
        <v>1</v>
      </c>
      <c r="D29" s="164">
        <v>22</v>
      </c>
      <c r="E29" s="164" t="str">
        <f ca="1">INDEX('NIST Scenario Assessment (1)'!I:I,MATCH(D29,'NIST Scenario Assessment (1)'!B:B,0))</f>
        <v>N/A</v>
      </c>
      <c r="F29" s="167" t="str">
        <f ca="1">INDEX('NIST Scenario Assessment (1)'!$K:$K,MATCH($D29,'NIST Scenario Assessment (1)'!$B:$B,0))</f>
        <v>N/A</v>
      </c>
      <c r="G29" s="189">
        <f t="shared" ca="1" si="0"/>
        <v>0.1</v>
      </c>
      <c r="H29" s="190">
        <f t="shared" ca="1" si="1"/>
        <v>0.1</v>
      </c>
    </row>
    <row r="30" spans="2:8" ht="16.5" thickBot="1" x14ac:dyDescent="0.3">
      <c r="E30" s="51"/>
      <c r="G30" s="191">
        <f ca="1">SUM(G8:G29)</f>
        <v>24.000000000000007</v>
      </c>
      <c r="H30" s="192">
        <f ca="1">SUM(H8:H29)</f>
        <v>38.6</v>
      </c>
    </row>
    <row r="32" spans="2:8" ht="16.5" thickBot="1" x14ac:dyDescent="0.3"/>
    <row r="33" spans="2:8" ht="31.5" x14ac:dyDescent="0.25">
      <c r="B33" s="196" t="s">
        <v>1686</v>
      </c>
      <c r="C33" s="170" t="s">
        <v>1487</v>
      </c>
      <c r="D33" s="170" t="s">
        <v>1488</v>
      </c>
      <c r="E33" s="170" t="s">
        <v>1489</v>
      </c>
      <c r="F33" s="170" t="s">
        <v>139</v>
      </c>
      <c r="G33" s="170" t="s">
        <v>1489</v>
      </c>
      <c r="H33" s="130" t="s">
        <v>139</v>
      </c>
    </row>
    <row r="34" spans="2:8" x14ac:dyDescent="0.25">
      <c r="B34" s="114" t="s">
        <v>8</v>
      </c>
      <c r="C34" s="166">
        <f ca="1">SUMIFS($C$8:$C$29,$B$8:$B$29,B34)</f>
        <v>5</v>
      </c>
      <c r="D34" s="166" t="s">
        <v>1482</v>
      </c>
      <c r="E34" s="168">
        <f ca="1">SUMIFS($G$8:$G$29,$B$8:$B$29,B34)/C34</f>
        <v>1.24</v>
      </c>
      <c r="F34" s="168">
        <f ca="1">SUMIFS($H$8:$H$29,$B$8:$B$29,B34)/C34</f>
        <v>1.44</v>
      </c>
      <c r="G34" s="197" t="str">
        <f t="shared" ref="G34:H38" ca="1" si="6">INDEX($M:$M,MATCH(ROUND(E34,0),$L:$L,0))</f>
        <v>Low</v>
      </c>
      <c r="H34" s="179" t="str">
        <f t="shared" ca="1" si="6"/>
        <v>Low</v>
      </c>
    </row>
    <row r="35" spans="2:8" x14ac:dyDescent="0.25">
      <c r="B35" s="114" t="s">
        <v>4</v>
      </c>
      <c r="C35" s="166">
        <f ca="1">SUMIFS($C$8:$C$29,$B$8:$B$29,B35)</f>
        <v>6</v>
      </c>
      <c r="D35" s="166" t="s">
        <v>1483</v>
      </c>
      <c r="E35" s="168">
        <f ca="1">SUMIFS($G$8:$G$29,$B$8:$B$29,B35)/C35</f>
        <v>1.5333333333333332</v>
      </c>
      <c r="F35" s="168">
        <f ca="1">SUMIFS($H$8:$H$29,$B$8:$B$29,B35)/C35</f>
        <v>1.8666666666666665</v>
      </c>
      <c r="G35" s="197" t="str">
        <f t="shared" ca="1" si="6"/>
        <v>Medium</v>
      </c>
      <c r="H35" s="179" t="str">
        <f t="shared" ca="1" si="6"/>
        <v>Medium</v>
      </c>
    </row>
    <row r="36" spans="2:8" x14ac:dyDescent="0.25">
      <c r="B36" s="114" t="s">
        <v>5</v>
      </c>
      <c r="C36" s="166">
        <f ca="1">SUMIFS($C$8:$C$29,$B$8:$B$29,B36)</f>
        <v>3</v>
      </c>
      <c r="D36" s="166" t="s">
        <v>1484</v>
      </c>
      <c r="E36" s="168">
        <f ca="1">SUMIFS($G$8:$G$29,$B$8:$B$29,B36)/C36</f>
        <v>2</v>
      </c>
      <c r="F36" s="168">
        <f ca="1">SUMIFS($H$8:$H$29,$B$8:$B$29,B36)/C36</f>
        <v>1.3666666666666665</v>
      </c>
      <c r="G36" s="197" t="str">
        <f t="shared" ca="1" si="6"/>
        <v>Medium</v>
      </c>
      <c r="H36" s="179" t="str">
        <f t="shared" ca="1" si="6"/>
        <v>Low</v>
      </c>
    </row>
    <row r="37" spans="2:8" x14ac:dyDescent="0.25">
      <c r="B37" s="114" t="s">
        <v>6</v>
      </c>
      <c r="C37" s="166">
        <f ca="1">SUMIFS($C$8:$C$29,$B$8:$B$29,B37)</f>
        <v>5</v>
      </c>
      <c r="D37" s="166" t="s">
        <v>1485</v>
      </c>
      <c r="E37" s="168">
        <f ca="1">SUMIFS($G$8:$G$29,$B$8:$B$29,B37)/C37</f>
        <v>0.27999999999999997</v>
      </c>
      <c r="F37" s="168">
        <f ca="1">SUMIFS($H$8:$H$29,$B$8:$B$29,B37)/C37</f>
        <v>2.4</v>
      </c>
      <c r="G37" s="197" t="str">
        <f t="shared" ca="1" si="6"/>
        <v>Very Low</v>
      </c>
      <c r="H37" s="179" t="str">
        <f t="shared" ca="1" si="6"/>
        <v>Medium</v>
      </c>
    </row>
    <row r="38" spans="2:8" ht="16.5" thickBot="1" x14ac:dyDescent="0.3">
      <c r="B38" s="111" t="s">
        <v>7</v>
      </c>
      <c r="C38" s="167">
        <f ca="1">SUMIFS($C$8:$C$29,$B$8:$B$29,B38)</f>
        <v>3</v>
      </c>
      <c r="D38" s="167" t="s">
        <v>1486</v>
      </c>
      <c r="E38" s="169">
        <f ca="1">SUMIFS($G$8:$G$29,$B$8:$B$29,B38)/C38</f>
        <v>0.40000000000000008</v>
      </c>
      <c r="F38" s="169">
        <f ca="1">SUMIFS($H$8:$H$29,$B$8:$B$29,B38)/C38</f>
        <v>1.3666666666666665</v>
      </c>
      <c r="G38" s="198" t="str">
        <f t="shared" ca="1" si="6"/>
        <v>Very Low</v>
      </c>
      <c r="H38" s="180" t="str">
        <f t="shared" ca="1" si="6"/>
        <v>Low</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
  <sheetViews>
    <sheetView topLeftCell="XFD1" workbookViewId="0">
      <selection sqref="A1:XFD1048576"/>
    </sheetView>
  </sheetViews>
  <sheetFormatPr defaultColWidth="0" defaultRowHeight="15.75" x14ac:dyDescent="0.25"/>
  <cols>
    <col min="1" max="1" width="9" hidden="1" customWidth="1"/>
    <col min="2" max="2" width="0" hidden="1" customWidth="1"/>
    <col min="3" max="16384" width="9" hidden="1"/>
  </cols>
  <sheetData>
    <row r="3" spans="2:2" ht="21" x14ac:dyDescent="0.35">
      <c r="B3" s="16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Q73"/>
  <sheetViews>
    <sheetView showGridLines="0" zoomScale="70" zoomScaleNormal="70" workbookViewId="0">
      <pane xSplit="1" ySplit="21" topLeftCell="B22" activePane="bottomRight" state="frozen"/>
      <selection activeCell="E3" sqref="E3"/>
      <selection pane="topRight" activeCell="E3" sqref="E3"/>
      <selection pane="bottomLeft" activeCell="E3" sqref="E3"/>
      <selection pane="bottomRight" activeCell="B3" sqref="B3"/>
    </sheetView>
  </sheetViews>
  <sheetFormatPr defaultColWidth="9" defaultRowHeight="12.75" x14ac:dyDescent="0.25"/>
  <cols>
    <col min="1" max="1" width="3.25" style="43" customWidth="1"/>
    <col min="2" max="2" width="3.5" style="43" customWidth="1"/>
    <col min="3" max="3" width="38.5" style="43" customWidth="1"/>
    <col min="4" max="4" width="19.875" style="43" customWidth="1"/>
    <col min="5" max="5" width="8.625" style="43" customWidth="1"/>
    <col min="6" max="6" width="4.25" style="43" customWidth="1"/>
    <col min="7" max="7" width="25.875" style="43" customWidth="1"/>
    <col min="8" max="8" width="30" style="43" bestFit="1" customWidth="1"/>
    <col min="9" max="9" width="9" style="43"/>
    <col min="10" max="10" width="16.25" style="43" bestFit="1" customWidth="1"/>
    <col min="11" max="11" width="14.125" style="43" customWidth="1"/>
    <col min="12" max="12" width="3.25" style="43" customWidth="1"/>
    <col min="13" max="13" width="14.25" style="43" bestFit="1" customWidth="1"/>
    <col min="14" max="14" width="15" style="43" customWidth="1"/>
    <col min="15" max="15" width="4" style="43" customWidth="1"/>
    <col min="16" max="16" width="29" style="43" bestFit="1" customWidth="1"/>
    <col min="17" max="17" width="14.875" style="43" customWidth="1"/>
    <col min="18" max="19" width="9" style="43"/>
    <col min="20" max="20" width="18.875" style="43" customWidth="1"/>
    <col min="21" max="21" width="14.375" style="43" customWidth="1"/>
    <col min="22" max="22" width="2.5" style="43" customWidth="1"/>
    <col min="23" max="23" width="30" style="43" bestFit="1" customWidth="1"/>
    <col min="24" max="24" width="9" style="43"/>
    <col min="25" max="25" width="3.125" style="43" customWidth="1"/>
    <col min="26" max="26" width="31.375" style="43" bestFit="1" customWidth="1"/>
    <col min="27" max="16384" width="9" style="43"/>
  </cols>
  <sheetData>
    <row r="2" spans="2:10" ht="33.75" x14ac:dyDescent="0.25">
      <c r="B2" s="160" t="str">
        <f ca="1">MID(CELL("filename",A1),FIND("]",CELL("filename",A1))+1,256)</f>
        <v>CRO Forum Taxonomy (2)</v>
      </c>
    </row>
    <row r="3" spans="2:10" ht="21" x14ac:dyDescent="0.35">
      <c r="B3" s="162" t="str">
        <f ca="1">INDEX(TOC_Index!D:D,MATCH(B2,TOC_Index!C:C,0))</f>
        <v>Assessment of the scenario 2 against the CRO forum framework to identify key risk areas and costs</v>
      </c>
    </row>
    <row r="5" spans="2:10" x14ac:dyDescent="0.25">
      <c r="B5" s="132" t="s">
        <v>906</v>
      </c>
      <c r="C5" s="132"/>
      <c r="D5" s="132"/>
      <c r="E5" s="132"/>
      <c r="F5" s="132"/>
      <c r="G5" s="132"/>
      <c r="H5" s="132"/>
      <c r="I5" s="132"/>
      <c r="J5" s="132"/>
    </row>
    <row r="6" spans="2:10" x14ac:dyDescent="0.25">
      <c r="B6" s="255" t="s">
        <v>1593</v>
      </c>
      <c r="C6" s="255"/>
      <c r="D6" s="255"/>
      <c r="E6" s="255"/>
      <c r="F6" s="255"/>
      <c r="G6" s="255"/>
      <c r="H6" s="255"/>
      <c r="I6" s="255"/>
      <c r="J6" s="255"/>
    </row>
    <row r="7" spans="2:10" x14ac:dyDescent="0.25">
      <c r="B7" s="255"/>
      <c r="C7" s="255"/>
      <c r="D7" s="255"/>
      <c r="E7" s="255"/>
      <c r="F7" s="255"/>
      <c r="G7" s="255"/>
      <c r="H7" s="255"/>
      <c r="I7" s="255"/>
      <c r="J7" s="255"/>
    </row>
    <row r="8" spans="2:10" x14ac:dyDescent="0.25">
      <c r="B8" s="255"/>
      <c r="C8" s="255"/>
      <c r="D8" s="255"/>
      <c r="E8" s="255"/>
      <c r="F8" s="255"/>
      <c r="G8" s="255"/>
      <c r="H8" s="255"/>
      <c r="I8" s="255"/>
      <c r="J8" s="255"/>
    </row>
    <row r="10" spans="2:10" x14ac:dyDescent="0.25">
      <c r="B10" s="132" t="s">
        <v>908</v>
      </c>
      <c r="C10" s="132"/>
      <c r="D10" s="132"/>
      <c r="E10" s="132"/>
      <c r="F10" s="132"/>
      <c r="G10" s="132"/>
      <c r="H10" s="132"/>
      <c r="I10" s="132"/>
      <c r="J10" s="132"/>
    </row>
    <row r="11" spans="2:10" x14ac:dyDescent="0.25">
      <c r="B11" s="255" t="s">
        <v>1672</v>
      </c>
      <c r="C11" s="255"/>
      <c r="D11" s="255"/>
      <c r="E11" s="255"/>
      <c r="F11" s="255"/>
      <c r="G11" s="255"/>
      <c r="H11" s="255"/>
      <c r="I11" s="255"/>
      <c r="J11" s="255"/>
    </row>
    <row r="12" spans="2:10" x14ac:dyDescent="0.25">
      <c r="B12" s="255"/>
      <c r="C12" s="255"/>
      <c r="D12" s="255"/>
      <c r="E12" s="255"/>
      <c r="F12" s="255"/>
      <c r="G12" s="255"/>
      <c r="H12" s="255"/>
      <c r="I12" s="255"/>
      <c r="J12" s="255"/>
    </row>
    <row r="13" spans="2:10" x14ac:dyDescent="0.25">
      <c r="B13" s="255"/>
      <c r="C13" s="255"/>
      <c r="D13" s="255"/>
      <c r="E13" s="255"/>
      <c r="F13" s="255"/>
      <c r="G13" s="255"/>
      <c r="H13" s="255"/>
      <c r="I13" s="255"/>
      <c r="J13" s="255"/>
    </row>
    <row r="15" spans="2:10" x14ac:dyDescent="0.25">
      <c r="B15" s="132" t="s">
        <v>910</v>
      </c>
      <c r="C15" s="132"/>
      <c r="D15" s="132"/>
      <c r="E15" s="132"/>
      <c r="F15" s="132"/>
      <c r="G15" s="132"/>
      <c r="H15" s="132"/>
      <c r="I15" s="132"/>
      <c r="J15" s="132"/>
    </row>
    <row r="16" spans="2:10" s="44" customFormat="1" x14ac:dyDescent="0.25">
      <c r="B16" s="255" t="s">
        <v>1639</v>
      </c>
      <c r="C16" s="255"/>
      <c r="D16" s="255"/>
      <c r="E16" s="255"/>
      <c r="F16" s="255"/>
      <c r="G16" s="255"/>
      <c r="H16" s="255"/>
      <c r="I16" s="255"/>
      <c r="J16" s="255"/>
    </row>
    <row r="17" spans="2:10" s="44" customFormat="1" x14ac:dyDescent="0.25">
      <c r="B17" s="255"/>
      <c r="C17" s="255"/>
      <c r="D17" s="255"/>
      <c r="E17" s="255"/>
      <c r="F17" s="255"/>
      <c r="G17" s="255"/>
      <c r="H17" s="255"/>
      <c r="I17" s="255"/>
      <c r="J17" s="255"/>
    </row>
    <row r="18" spans="2:10" s="44" customFormat="1" x14ac:dyDescent="0.25">
      <c r="B18" s="255"/>
      <c r="C18" s="255"/>
      <c r="D18" s="255"/>
      <c r="E18" s="255"/>
      <c r="F18" s="255"/>
      <c r="G18" s="255"/>
      <c r="H18" s="255"/>
      <c r="I18" s="255"/>
      <c r="J18" s="255"/>
    </row>
    <row r="19" spans="2:10" s="44" customFormat="1" x14ac:dyDescent="0.25">
      <c r="B19" s="255"/>
      <c r="C19" s="255"/>
      <c r="D19" s="255"/>
      <c r="E19" s="255"/>
      <c r="F19" s="255"/>
      <c r="G19" s="255"/>
      <c r="H19" s="255"/>
      <c r="I19" s="255"/>
      <c r="J19" s="255"/>
    </row>
    <row r="20" spans="2:10" s="44" customFormat="1" x14ac:dyDescent="0.25">
      <c r="B20" s="255"/>
      <c r="C20" s="255"/>
      <c r="D20" s="255"/>
      <c r="E20" s="255"/>
      <c r="F20" s="255"/>
      <c r="G20" s="255"/>
      <c r="H20" s="255"/>
      <c r="I20" s="255"/>
      <c r="J20" s="255"/>
    </row>
    <row r="21" spans="2:10" s="44" customFormat="1" x14ac:dyDescent="0.25">
      <c r="B21" s="255"/>
      <c r="C21" s="255"/>
      <c r="D21" s="255"/>
      <c r="E21" s="255"/>
      <c r="F21" s="255"/>
      <c r="G21" s="255"/>
      <c r="H21" s="255"/>
      <c r="I21" s="255"/>
      <c r="J21" s="255"/>
    </row>
    <row r="23" spans="2:10" x14ac:dyDescent="0.25">
      <c r="B23" s="132" t="s">
        <v>911</v>
      </c>
      <c r="C23" s="132"/>
      <c r="D23" s="132"/>
      <c r="E23" s="132"/>
      <c r="G23" s="132" t="s">
        <v>912</v>
      </c>
      <c r="H23" s="132"/>
      <c r="I23" s="132"/>
    </row>
    <row r="24" spans="2:10" ht="13.5" thickBot="1" x14ac:dyDescent="0.3"/>
    <row r="25" spans="2:10" x14ac:dyDescent="0.25">
      <c r="B25" s="134" t="s">
        <v>134</v>
      </c>
      <c r="C25" s="135" t="s">
        <v>78</v>
      </c>
      <c r="D25" s="135" t="s">
        <v>77</v>
      </c>
      <c r="E25" s="153" t="s">
        <v>909</v>
      </c>
      <c r="G25" s="134" t="s">
        <v>876</v>
      </c>
      <c r="H25" s="139" t="s">
        <v>893</v>
      </c>
      <c r="I25" s="153" t="s">
        <v>909</v>
      </c>
    </row>
    <row r="26" spans="2:10" x14ac:dyDescent="0.25">
      <c r="B26" s="147">
        <v>1</v>
      </c>
      <c r="C26" s="106" t="s">
        <v>81</v>
      </c>
      <c r="D26" s="106" t="s">
        <v>80</v>
      </c>
      <c r="E26" s="136">
        <v>0</v>
      </c>
      <c r="G26" s="256" t="s">
        <v>878</v>
      </c>
      <c r="H26" s="41" t="s">
        <v>15</v>
      </c>
      <c r="I26" s="136">
        <v>0</v>
      </c>
    </row>
    <row r="27" spans="2:10" ht="25.5" x14ac:dyDescent="0.25">
      <c r="B27" s="147">
        <v>2</v>
      </c>
      <c r="C27" s="106" t="s">
        <v>81</v>
      </c>
      <c r="D27" s="106" t="s">
        <v>84</v>
      </c>
      <c r="E27" s="136">
        <v>0</v>
      </c>
      <c r="G27" s="257"/>
      <c r="H27" s="41" t="s">
        <v>16</v>
      </c>
      <c r="I27" s="136">
        <v>0</v>
      </c>
    </row>
    <row r="28" spans="2:10" ht="25.5" x14ac:dyDescent="0.25">
      <c r="B28" s="147">
        <v>3</v>
      </c>
      <c r="C28" s="106" t="s">
        <v>81</v>
      </c>
      <c r="D28" s="106" t="s">
        <v>87</v>
      </c>
      <c r="E28" s="136">
        <v>0</v>
      </c>
      <c r="G28" s="259"/>
      <c r="H28" s="41" t="s">
        <v>936</v>
      </c>
      <c r="I28" s="136">
        <v>0</v>
      </c>
    </row>
    <row r="29" spans="2:10" ht="25.5" x14ac:dyDescent="0.25">
      <c r="B29" s="147">
        <v>4</v>
      </c>
      <c r="C29" s="106" t="s">
        <v>81</v>
      </c>
      <c r="D29" s="106" t="s">
        <v>90</v>
      </c>
      <c r="E29" s="136">
        <v>0</v>
      </c>
      <c r="G29" s="256" t="s">
        <v>880</v>
      </c>
      <c r="H29" s="41" t="s">
        <v>18</v>
      </c>
      <c r="I29" s="136">
        <v>0</v>
      </c>
    </row>
    <row r="30" spans="2:10" ht="25.5" x14ac:dyDescent="0.25">
      <c r="B30" s="147">
        <v>5</v>
      </c>
      <c r="C30" s="106" t="s">
        <v>81</v>
      </c>
      <c r="D30" s="106" t="s">
        <v>93</v>
      </c>
      <c r="E30" s="136">
        <v>0</v>
      </c>
      <c r="G30" s="259"/>
      <c r="H30" s="41" t="s">
        <v>882</v>
      </c>
      <c r="I30" s="136">
        <v>1</v>
      </c>
    </row>
    <row r="31" spans="2:10" x14ac:dyDescent="0.25">
      <c r="B31" s="147">
        <v>6</v>
      </c>
      <c r="C31" s="106" t="s">
        <v>97</v>
      </c>
      <c r="D31" s="106" t="s">
        <v>96</v>
      </c>
      <c r="E31" s="136">
        <v>0</v>
      </c>
      <c r="G31" s="256" t="s">
        <v>883</v>
      </c>
      <c r="H31" s="41" t="s">
        <v>19</v>
      </c>
      <c r="I31" s="136">
        <v>0</v>
      </c>
    </row>
    <row r="32" spans="2:10" x14ac:dyDescent="0.25">
      <c r="B32" s="147">
        <v>7</v>
      </c>
      <c r="C32" s="106" t="s">
        <v>97</v>
      </c>
      <c r="D32" s="106" t="s">
        <v>110</v>
      </c>
      <c r="E32" s="136">
        <v>0</v>
      </c>
      <c r="G32" s="257"/>
      <c r="H32" s="41" t="s">
        <v>20</v>
      </c>
      <c r="I32" s="136">
        <v>0</v>
      </c>
    </row>
    <row r="33" spans="2:9" x14ac:dyDescent="0.25">
      <c r="B33" s="147">
        <v>8</v>
      </c>
      <c r="C33" s="106" t="s">
        <v>101</v>
      </c>
      <c r="D33" s="106" t="s">
        <v>100</v>
      </c>
      <c r="E33" s="136">
        <v>1</v>
      </c>
      <c r="G33" s="259"/>
      <c r="H33" s="41" t="s">
        <v>21</v>
      </c>
      <c r="I33" s="136">
        <v>0</v>
      </c>
    </row>
    <row r="34" spans="2:9" x14ac:dyDescent="0.25">
      <c r="B34" s="147">
        <v>9</v>
      </c>
      <c r="C34" s="106" t="s">
        <v>101</v>
      </c>
      <c r="D34" s="106" t="s">
        <v>104</v>
      </c>
      <c r="E34" s="136">
        <v>1</v>
      </c>
      <c r="G34" s="256" t="s">
        <v>885</v>
      </c>
      <c r="H34" s="41" t="s">
        <v>22</v>
      </c>
      <c r="I34" s="136">
        <v>1</v>
      </c>
    </row>
    <row r="35" spans="2:9" x14ac:dyDescent="0.25">
      <c r="B35" s="147">
        <v>10</v>
      </c>
      <c r="C35" s="106" t="s">
        <v>101</v>
      </c>
      <c r="D35" s="106" t="s">
        <v>107</v>
      </c>
      <c r="E35" s="136">
        <v>1</v>
      </c>
      <c r="G35" s="257"/>
      <c r="H35" s="41" t="s">
        <v>23</v>
      </c>
      <c r="I35" s="136">
        <v>0</v>
      </c>
    </row>
    <row r="36" spans="2:9" ht="25.5" x14ac:dyDescent="0.25">
      <c r="B36" s="147">
        <v>11</v>
      </c>
      <c r="C36" s="106" t="s">
        <v>101</v>
      </c>
      <c r="D36" s="106" t="s">
        <v>113</v>
      </c>
      <c r="E36" s="136">
        <v>1</v>
      </c>
      <c r="G36" s="257"/>
      <c r="H36" s="41" t="s">
        <v>24</v>
      </c>
      <c r="I36" s="136">
        <v>1</v>
      </c>
    </row>
    <row r="37" spans="2:9" ht="25.5" x14ac:dyDescent="0.25">
      <c r="B37" s="147">
        <v>12</v>
      </c>
      <c r="C37" s="106" t="s">
        <v>101</v>
      </c>
      <c r="D37" s="106" t="s">
        <v>116</v>
      </c>
      <c r="E37" s="136">
        <v>1</v>
      </c>
      <c r="G37" s="257"/>
      <c r="H37" s="41" t="s">
        <v>25</v>
      </c>
      <c r="I37" s="136">
        <v>0</v>
      </c>
    </row>
    <row r="38" spans="2:9" ht="25.5" x14ac:dyDescent="0.25">
      <c r="B38" s="147">
        <v>13</v>
      </c>
      <c r="C38" s="106" t="s">
        <v>101</v>
      </c>
      <c r="D38" s="106" t="s">
        <v>119</v>
      </c>
      <c r="E38" s="136">
        <v>1</v>
      </c>
      <c r="G38" s="259"/>
      <c r="H38" s="41" t="s">
        <v>26</v>
      </c>
      <c r="I38" s="136">
        <v>0</v>
      </c>
    </row>
    <row r="39" spans="2:9" x14ac:dyDescent="0.25">
      <c r="B39" s="147">
        <v>14</v>
      </c>
      <c r="C39" s="106" t="s">
        <v>123</v>
      </c>
      <c r="D39" s="106" t="s">
        <v>122</v>
      </c>
      <c r="E39" s="136">
        <v>0</v>
      </c>
      <c r="G39" s="256" t="s">
        <v>887</v>
      </c>
      <c r="H39" s="41" t="s">
        <v>27</v>
      </c>
      <c r="I39" s="136">
        <v>0</v>
      </c>
    </row>
    <row r="40" spans="2:9" ht="25.5" x14ac:dyDescent="0.25">
      <c r="B40" s="147">
        <v>15</v>
      </c>
      <c r="C40" s="106" t="s">
        <v>123</v>
      </c>
      <c r="D40" s="106" t="s">
        <v>126</v>
      </c>
      <c r="E40" s="136">
        <v>1</v>
      </c>
      <c r="G40" s="257"/>
      <c r="H40" s="41" t="s">
        <v>28</v>
      </c>
      <c r="I40" s="136">
        <v>0</v>
      </c>
    </row>
    <row r="41" spans="2:9" x14ac:dyDescent="0.25">
      <c r="B41" s="147">
        <v>16</v>
      </c>
      <c r="C41" s="106" t="s">
        <v>123</v>
      </c>
      <c r="D41" s="106" t="s">
        <v>129</v>
      </c>
      <c r="E41" s="136">
        <v>0</v>
      </c>
      <c r="G41" s="259"/>
      <c r="H41" s="41" t="s">
        <v>29</v>
      </c>
      <c r="I41" s="136">
        <v>0</v>
      </c>
    </row>
    <row r="42" spans="2:9" ht="13.5" thickBot="1" x14ac:dyDescent="0.3">
      <c r="B42" s="148">
        <v>17</v>
      </c>
      <c r="C42" s="137" t="s">
        <v>1594</v>
      </c>
      <c r="D42" s="137" t="s">
        <v>915</v>
      </c>
      <c r="E42" s="138">
        <v>0</v>
      </c>
      <c r="G42" s="256" t="s">
        <v>888</v>
      </c>
      <c r="H42" s="41" t="s">
        <v>30</v>
      </c>
      <c r="I42" s="136">
        <v>1</v>
      </c>
    </row>
    <row r="43" spans="2:9" x14ac:dyDescent="0.25">
      <c r="G43" s="257"/>
      <c r="H43" s="41" t="s">
        <v>31</v>
      </c>
      <c r="I43" s="136">
        <v>0</v>
      </c>
    </row>
    <row r="44" spans="2:9" x14ac:dyDescent="0.25">
      <c r="G44" s="259"/>
      <c r="H44" s="41" t="s">
        <v>32</v>
      </c>
      <c r="I44" s="136">
        <v>1</v>
      </c>
    </row>
    <row r="45" spans="2:9" ht="25.5" x14ac:dyDescent="0.25">
      <c r="G45" s="256" t="s">
        <v>890</v>
      </c>
      <c r="H45" s="41" t="s">
        <v>892</v>
      </c>
      <c r="I45" s="136">
        <v>1</v>
      </c>
    </row>
    <row r="46" spans="2:9" x14ac:dyDescent="0.25">
      <c r="G46" s="257"/>
      <c r="H46" s="41" t="s">
        <v>33</v>
      </c>
      <c r="I46" s="136">
        <v>1</v>
      </c>
    </row>
    <row r="47" spans="2:9" x14ac:dyDescent="0.25">
      <c r="G47" s="257"/>
      <c r="H47" s="41" t="s">
        <v>34</v>
      </c>
      <c r="I47" s="136">
        <v>1</v>
      </c>
    </row>
    <row r="48" spans="2:9" x14ac:dyDescent="0.25">
      <c r="G48" s="257"/>
      <c r="H48" s="41" t="s">
        <v>35</v>
      </c>
      <c r="I48" s="136">
        <v>1</v>
      </c>
    </row>
    <row r="49" spans="2:17" ht="13.5" thickBot="1" x14ac:dyDescent="0.3">
      <c r="G49" s="258"/>
      <c r="H49" s="140" t="s">
        <v>36</v>
      </c>
      <c r="I49" s="138">
        <v>1</v>
      </c>
    </row>
    <row r="52" spans="2:17" x14ac:dyDescent="0.25">
      <c r="B52" s="132" t="s">
        <v>907</v>
      </c>
      <c r="C52" s="132"/>
      <c r="D52" s="132"/>
      <c r="F52" s="132" t="s">
        <v>42</v>
      </c>
      <c r="G52" s="132"/>
      <c r="H52" s="132"/>
      <c r="J52" s="132" t="s">
        <v>859</v>
      </c>
      <c r="K52" s="132"/>
      <c r="L52" s="132"/>
      <c r="M52" s="132"/>
      <c r="N52" s="132"/>
      <c r="O52" s="132"/>
      <c r="P52" s="132"/>
      <c r="Q52" s="132"/>
    </row>
    <row r="53" spans="2:17" ht="13.5" thickBot="1" x14ac:dyDescent="0.3"/>
    <row r="54" spans="2:17" x14ac:dyDescent="0.2">
      <c r="B54" s="133" t="s">
        <v>134</v>
      </c>
      <c r="C54" s="45" t="s">
        <v>807</v>
      </c>
      <c r="D54" s="151" t="s">
        <v>909</v>
      </c>
      <c r="F54" s="141" t="s">
        <v>134</v>
      </c>
      <c r="G54" s="142" t="s">
        <v>857</v>
      </c>
      <c r="H54" s="151" t="s">
        <v>909</v>
      </c>
      <c r="J54" s="146" t="s">
        <v>138</v>
      </c>
      <c r="K54" s="152" t="s">
        <v>909</v>
      </c>
      <c r="L54" s="32"/>
      <c r="M54" s="146" t="s">
        <v>143</v>
      </c>
      <c r="N54" s="152" t="s">
        <v>909</v>
      </c>
      <c r="O54" s="32"/>
      <c r="P54" s="143" t="s">
        <v>914</v>
      </c>
      <c r="Q54" s="152" t="s">
        <v>909</v>
      </c>
    </row>
    <row r="55" spans="2:17" ht="38.25" x14ac:dyDescent="0.2">
      <c r="B55" s="149">
        <v>1</v>
      </c>
      <c r="C55" s="150" t="str">
        <f>INDEX('Root Cause'!$A$7:$E$20,B55,MATCH($C$54,'Root Cause'!$5:$5,0))</f>
        <v>Employee qualification, technical skills, competence: Employee availability (composition of team, overwork, illness)</v>
      </c>
      <c r="D55" s="40">
        <v>0</v>
      </c>
      <c r="F55" s="47">
        <v>1</v>
      </c>
      <c r="G55" s="48" t="s">
        <v>860</v>
      </c>
      <c r="H55" s="40">
        <v>0</v>
      </c>
      <c r="J55" s="144" t="s">
        <v>148</v>
      </c>
      <c r="K55" s="136">
        <v>1</v>
      </c>
      <c r="L55" s="32"/>
      <c r="M55" s="144" t="s">
        <v>153</v>
      </c>
      <c r="N55" s="136">
        <v>1</v>
      </c>
      <c r="O55" s="32"/>
      <c r="P55" s="144" t="s">
        <v>158</v>
      </c>
      <c r="Q55" s="136">
        <v>0</v>
      </c>
    </row>
    <row r="56" spans="2:17" ht="25.5" x14ac:dyDescent="0.2">
      <c r="B56" s="149">
        <v>2</v>
      </c>
      <c r="C56" s="150" t="str">
        <f>INDEX('Root Cause'!$A$7:$E$20,B56,MATCH($C$54,'Root Cause'!$5:$5,0))</f>
        <v>Employee conduct (lack of motivation, integrity, honesty)</v>
      </c>
      <c r="D56" s="40">
        <v>0</v>
      </c>
      <c r="F56" s="47">
        <v>2</v>
      </c>
      <c r="G56" s="48" t="s">
        <v>861</v>
      </c>
      <c r="H56" s="40">
        <v>1</v>
      </c>
      <c r="J56" s="144" t="s">
        <v>474</v>
      </c>
      <c r="K56" s="136">
        <v>0</v>
      </c>
      <c r="L56" s="32"/>
      <c r="M56" s="144" t="s">
        <v>938</v>
      </c>
      <c r="N56" s="136">
        <v>1</v>
      </c>
      <c r="O56" s="32"/>
      <c r="P56" s="144" t="s">
        <v>705</v>
      </c>
      <c r="Q56" s="136">
        <v>0</v>
      </c>
    </row>
    <row r="57" spans="2:17" x14ac:dyDescent="0.2">
      <c r="B57" s="149">
        <v>3</v>
      </c>
      <c r="C57" s="150" t="str">
        <f>INDEX('Root Cause'!$A$7:$E$20,B57,MATCH($C$54,'Root Cause'!$5:$5,0))</f>
        <v>Employee human error: oversight error, omission</v>
      </c>
      <c r="D57" s="40">
        <v>1</v>
      </c>
      <c r="F57" s="47">
        <v>3</v>
      </c>
      <c r="G57" s="48" t="s">
        <v>862</v>
      </c>
      <c r="H57" s="40">
        <v>1</v>
      </c>
      <c r="J57" s="144" t="s">
        <v>448</v>
      </c>
      <c r="K57" s="136">
        <v>0</v>
      </c>
      <c r="L57" s="32"/>
      <c r="M57" s="144" t="s">
        <v>803</v>
      </c>
      <c r="N57" s="136">
        <v>0</v>
      </c>
      <c r="O57" s="32"/>
      <c r="P57" s="144" t="s">
        <v>407</v>
      </c>
      <c r="Q57" s="136">
        <v>0</v>
      </c>
    </row>
    <row r="58" spans="2:17" x14ac:dyDescent="0.2">
      <c r="B58" s="149">
        <v>4</v>
      </c>
      <c r="C58" s="150" t="str">
        <f>INDEX('Root Cause'!$A$7:$E$20,B58,MATCH($C$54,'Root Cause'!$5:$5,0))</f>
        <v>Culture/behaviour</v>
      </c>
      <c r="D58" s="40">
        <v>1</v>
      </c>
      <c r="F58" s="47">
        <v>4</v>
      </c>
      <c r="G58" s="48" t="s">
        <v>863</v>
      </c>
      <c r="H58" s="40">
        <v>0</v>
      </c>
      <c r="J58" s="144" t="s">
        <v>512</v>
      </c>
      <c r="K58" s="136">
        <v>0</v>
      </c>
      <c r="L58" s="32"/>
      <c r="M58" s="144" t="s">
        <v>765</v>
      </c>
      <c r="N58" s="136">
        <v>0</v>
      </c>
      <c r="O58" s="32"/>
      <c r="P58" s="144" t="s">
        <v>374</v>
      </c>
      <c r="Q58" s="136">
        <v>0</v>
      </c>
    </row>
    <row r="59" spans="2:17" ht="13.5" thickBot="1" x14ac:dyDescent="0.25">
      <c r="B59" s="149">
        <v>5</v>
      </c>
      <c r="C59" s="150" t="str">
        <f>INDEX('Root Cause'!$A$7:$E$20,B59,MATCH($C$54,'Root Cause'!$5:$5,0))</f>
        <v>Poor communication</v>
      </c>
      <c r="D59" s="40">
        <v>0</v>
      </c>
      <c r="F59" s="47">
        <v>5</v>
      </c>
      <c r="G59" s="48" t="s">
        <v>864</v>
      </c>
      <c r="H59" s="40">
        <v>0</v>
      </c>
      <c r="J59" s="145" t="s">
        <v>850</v>
      </c>
      <c r="K59" s="138">
        <v>0</v>
      </c>
      <c r="L59" s="32"/>
      <c r="M59" s="144" t="s">
        <v>170</v>
      </c>
      <c r="N59" s="136">
        <v>0</v>
      </c>
      <c r="O59" s="32"/>
      <c r="P59" s="144" t="s">
        <v>330</v>
      </c>
      <c r="Q59" s="136">
        <v>0</v>
      </c>
    </row>
    <row r="60" spans="2:17" ht="13.5" thickBot="1" x14ac:dyDescent="0.25">
      <c r="B60" s="149">
        <v>6</v>
      </c>
      <c r="C60" s="150" t="str">
        <f>INDEX('Root Cause'!$A$7:$E$20,B60,MATCH($C$54,'Root Cause'!$5:$5,0))</f>
        <v>Employee deliberate harmful act (malicious insider)</v>
      </c>
      <c r="D60" s="40">
        <v>0</v>
      </c>
      <c r="M60" s="145" t="s">
        <v>783</v>
      </c>
      <c r="N60" s="138">
        <v>0</v>
      </c>
      <c r="O60" s="32"/>
      <c r="P60" s="144" t="s">
        <v>591</v>
      </c>
      <c r="Q60" s="136">
        <v>0</v>
      </c>
    </row>
    <row r="61" spans="2:17" x14ac:dyDescent="0.25">
      <c r="B61" s="149">
        <v>7</v>
      </c>
      <c r="C61" s="150" t="str">
        <f>INDEX('Root Cause'!$A$7:$E$20,B61,MATCH($C$54,'Root Cause'!$5:$5,0))</f>
        <v>Training &amp; competence</v>
      </c>
      <c r="D61" s="40">
        <v>0</v>
      </c>
      <c r="P61" s="144" t="s">
        <v>682</v>
      </c>
      <c r="Q61" s="136">
        <v>0</v>
      </c>
    </row>
    <row r="62" spans="2:17" x14ac:dyDescent="0.25">
      <c r="B62" s="149">
        <v>8</v>
      </c>
      <c r="C62" s="150" t="str">
        <f>INDEX('Root Cause'!$A$7:$E$20,B62,MATCH($C$54,'Root Cause'!$5:$5,0))</f>
        <v>Key person / knowledge dependency</v>
      </c>
      <c r="D62" s="40">
        <v>0</v>
      </c>
      <c r="P62" s="144" t="s">
        <v>544</v>
      </c>
      <c r="Q62" s="136">
        <v>0</v>
      </c>
    </row>
    <row r="63" spans="2:17" ht="25.5" x14ac:dyDescent="0.25">
      <c r="B63" s="149">
        <v>9</v>
      </c>
      <c r="C63" s="150" t="str">
        <f>INDEX('Root Cause'!$A$7:$E$20,B63,MATCH($C$54,'Root Cause'!$5:$5,0))</f>
        <v>Lack of human resources (poor segregation of duties)</v>
      </c>
      <c r="D63" s="40">
        <v>0</v>
      </c>
      <c r="P63" s="144" t="s">
        <v>255</v>
      </c>
      <c r="Q63" s="136">
        <v>0</v>
      </c>
    </row>
    <row r="64" spans="2:17" x14ac:dyDescent="0.25">
      <c r="B64" s="149">
        <v>10</v>
      </c>
      <c r="C64" s="150" t="str">
        <f>INDEX('Root Cause'!$A$7:$E$20,B64,MATCH($C$54,'Root Cause'!$5:$5,0))</f>
        <v>Other (only internal)</v>
      </c>
      <c r="D64" s="40">
        <v>0</v>
      </c>
      <c r="P64" s="144" t="s">
        <v>768</v>
      </c>
      <c r="Q64" s="136">
        <v>0</v>
      </c>
    </row>
    <row r="65" spans="2:17" x14ac:dyDescent="0.25">
      <c r="B65" s="149">
        <v>11</v>
      </c>
      <c r="C65" s="150">
        <f>INDEX('Root Cause'!$A$7:$E$20,B65,MATCH($C$54,'Root Cause'!$5:$5,0))</f>
        <v>0</v>
      </c>
      <c r="D65" s="40">
        <v>0</v>
      </c>
      <c r="P65" s="144" t="s">
        <v>657</v>
      </c>
      <c r="Q65" s="136">
        <v>0</v>
      </c>
    </row>
    <row r="66" spans="2:17" x14ac:dyDescent="0.25">
      <c r="B66" s="149">
        <v>12</v>
      </c>
      <c r="C66" s="150">
        <f>INDEX('Root Cause'!$A$7:$E$20,B66,MATCH($C$54,'Root Cause'!$5:$5,0))</f>
        <v>0</v>
      </c>
      <c r="D66" s="40">
        <v>0</v>
      </c>
      <c r="P66" s="144" t="s">
        <v>784</v>
      </c>
      <c r="Q66" s="136">
        <v>1</v>
      </c>
    </row>
    <row r="67" spans="2:17" x14ac:dyDescent="0.25">
      <c r="B67" s="149">
        <v>13</v>
      </c>
      <c r="C67" s="150">
        <f>INDEX('Root Cause'!$A$7:$E$20,B67,MATCH($C$54,'Root Cause'!$5:$5,0))</f>
        <v>0</v>
      </c>
      <c r="D67" s="40">
        <v>0</v>
      </c>
      <c r="P67" s="144" t="s">
        <v>737</v>
      </c>
      <c r="Q67" s="136">
        <v>1</v>
      </c>
    </row>
    <row r="68" spans="2:17" x14ac:dyDescent="0.25">
      <c r="P68" s="144" t="s">
        <v>526</v>
      </c>
      <c r="Q68" s="136">
        <v>0</v>
      </c>
    </row>
    <row r="69" spans="2:17" x14ac:dyDescent="0.25">
      <c r="P69" s="144" t="s">
        <v>475</v>
      </c>
      <c r="Q69" s="136">
        <v>0</v>
      </c>
    </row>
    <row r="70" spans="2:17" x14ac:dyDescent="0.25">
      <c r="P70" s="144" t="s">
        <v>539</v>
      </c>
      <c r="Q70" s="136">
        <v>0</v>
      </c>
    </row>
    <row r="71" spans="2:17" x14ac:dyDescent="0.25">
      <c r="P71" s="144" t="s">
        <v>154</v>
      </c>
      <c r="Q71" s="136">
        <v>0</v>
      </c>
    </row>
    <row r="72" spans="2:17" x14ac:dyDescent="0.25">
      <c r="P72" s="144" t="s">
        <v>319</v>
      </c>
      <c r="Q72" s="136">
        <v>0</v>
      </c>
    </row>
    <row r="73" spans="2:17" ht="13.5" thickBot="1" x14ac:dyDescent="0.3">
      <c r="P73" s="145" t="s">
        <v>678</v>
      </c>
      <c r="Q73" s="138">
        <v>0</v>
      </c>
    </row>
  </sheetData>
  <mergeCells count="10">
    <mergeCell ref="G34:G38"/>
    <mergeCell ref="G39:G41"/>
    <mergeCell ref="G42:G44"/>
    <mergeCell ref="G45:G49"/>
    <mergeCell ref="B6:J8"/>
    <mergeCell ref="B11:J13"/>
    <mergeCell ref="B16:J21"/>
    <mergeCell ref="G26:G28"/>
    <mergeCell ref="G29:G30"/>
    <mergeCell ref="G31:G3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'Root Cause'!$B$5:$E$5</xm:f>
          </x14:formula1>
          <xm:sqref>C54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Cover</vt:lpstr>
      <vt:lpstr>TOC_Index</vt:lpstr>
      <vt:lpstr>Scenario 1&gt;</vt:lpstr>
      <vt:lpstr>CRO Forum Taxonomy (1)</vt:lpstr>
      <vt:lpstr>NIST Scenario Assessment (1)</vt:lpstr>
      <vt:lpstr>Cost Summary (1)</vt:lpstr>
      <vt:lpstr>NIST Summary (1)</vt:lpstr>
      <vt:lpstr>Scenario 2&gt;</vt:lpstr>
      <vt:lpstr>CRO Forum Taxonomy (2)</vt:lpstr>
      <vt:lpstr>NIST Scenario Assessment (2)</vt:lpstr>
      <vt:lpstr>Cost Summary (2)</vt:lpstr>
      <vt:lpstr>NIST Summary (2)</vt:lpstr>
      <vt:lpstr>Scenario 3&gt;</vt:lpstr>
      <vt:lpstr>CRO Forum Taxonomy (3)</vt:lpstr>
      <vt:lpstr>NIST Scenario Assessment (3)</vt:lpstr>
      <vt:lpstr>Cost Summary (3)</vt:lpstr>
      <vt:lpstr>NIST Summary (3)</vt:lpstr>
      <vt:lpstr>Classifications&gt;&gt;</vt:lpstr>
      <vt:lpstr>NIST Framework</vt:lpstr>
      <vt:lpstr>Coverages</vt:lpstr>
      <vt:lpstr>Incident</vt:lpstr>
      <vt:lpstr>Event Types</vt:lpstr>
      <vt:lpstr>Root Cause</vt:lpstr>
      <vt:lpstr>Actors</vt:lpstr>
      <vt:lpstr>Threat Vectors</vt:lpstr>
      <vt:lpstr>'Cost Summary (2)'!_ftn1</vt:lpstr>
      <vt:lpstr>'Cost Summary (2)'!_ftnref1</vt:lpstr>
      <vt:lpstr>TOC_INDEX</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Juliette Nalty</cp:lastModifiedBy>
  <dcterms:created xsi:type="dcterms:W3CDTF">2014-02-05T12:49:08Z</dcterms:created>
  <dcterms:modified xsi:type="dcterms:W3CDTF">2018-10-15T10:02:09Z</dcterms:modified>
</cp:coreProperties>
</file>